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72.23.69.23\respaldo o copia\2026\3.CONTRATACION 2026\PS. STEFANIA MORENO\VEHICULOS 2026\"/>
    </mc:Choice>
  </mc:AlternateContent>
  <xr:revisionPtr revIDLastSave="0" documentId="13_ncr:1_{DE9520B5-CE8D-4A7D-A501-629937436F27}" xr6:coauthVersionLast="36" xr6:coauthVersionMax="36" xr10:uidLastSave="{00000000-0000-0000-0000-000000000000}"/>
  <bookViews>
    <workbookView xWindow="0" yWindow="0" windowWidth="24720" windowHeight="12105" activeTab="2" xr2:uid="{944F2F33-A549-4E5D-9147-CD69358F98B8}"/>
  </bookViews>
  <sheets>
    <sheet name="PRECIOS DEL MERCADO REPUESTOS" sheetId="1" r:id="rId1"/>
    <sheet name="PRECIOS DE REFERENCIA REPUESTOS" sheetId="14" r:id="rId2"/>
    <sheet name="PRECIOS DEL MERCADO MANTENIMIEN" sheetId="13" r:id="rId3"/>
    <sheet name="PRECIOS DE REFERENCIA MANTENIMI" sheetId="15" r:id="rId4"/>
  </sheets>
  <definedNames>
    <definedName name="_xlnm._FilterDatabase" localSheetId="3" hidden="1">'PRECIOS DE REFERENCIA MANTENIMI'!$A$6:$S$6</definedName>
    <definedName name="_xlnm._FilterDatabase" localSheetId="1" hidden="1">'PRECIOS DE REFERENCIA REPUESTOS'!$A$7:$PX$39</definedName>
    <definedName name="_xlnm._FilterDatabase" localSheetId="2" hidden="1">'PRECIOS DEL MERCADO MANTENIMIEN'!$A$6:$S$6</definedName>
    <definedName name="_xlnm._FilterDatabase" localSheetId="0" hidden="1">'PRECIOS DEL MERCADO REPUESTOS'!$A$7:$PX$39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30" i="15" l="1"/>
  <c r="N130" i="15"/>
  <c r="O130" i="15" s="1"/>
  <c r="J130" i="15"/>
  <c r="K130" i="15" s="1"/>
  <c r="R130" i="15" s="1"/>
  <c r="F130" i="15"/>
  <c r="G130" i="15" s="1"/>
  <c r="Q130" i="15" s="1"/>
  <c r="O129" i="15"/>
  <c r="S129" i="15" s="1"/>
  <c r="N129" i="15"/>
  <c r="J129" i="15"/>
  <c r="K129" i="15" s="1"/>
  <c r="R129" i="15" s="1"/>
  <c r="G129" i="15"/>
  <c r="Q129" i="15" s="1"/>
  <c r="T129" i="15" s="1"/>
  <c r="F129" i="15"/>
  <c r="N128" i="15"/>
  <c r="O128" i="15" s="1"/>
  <c r="S128" i="15" s="1"/>
  <c r="J128" i="15"/>
  <c r="K128" i="15" s="1"/>
  <c r="R128" i="15" s="1"/>
  <c r="U128" i="15" s="1"/>
  <c r="G128" i="15"/>
  <c r="Q128" i="15" s="1"/>
  <c r="F128" i="15"/>
  <c r="N127" i="15"/>
  <c r="O127" i="15" s="1"/>
  <c r="S127" i="15" s="1"/>
  <c r="K127" i="15"/>
  <c r="R127" i="15" s="1"/>
  <c r="V127" i="15" s="1"/>
  <c r="J127" i="15"/>
  <c r="G127" i="15"/>
  <c r="Q127" i="15" s="1"/>
  <c r="F127" i="15"/>
  <c r="W126" i="15"/>
  <c r="N126" i="15"/>
  <c r="O126" i="15" s="1"/>
  <c r="S126" i="15" s="1"/>
  <c r="K126" i="15"/>
  <c r="R126" i="15" s="1"/>
  <c r="J126" i="15"/>
  <c r="F126" i="15"/>
  <c r="G126" i="15" s="1"/>
  <c r="Q126" i="15" s="1"/>
  <c r="Q125" i="15"/>
  <c r="O125" i="15"/>
  <c r="S125" i="15" s="1"/>
  <c r="X125" i="15" s="1"/>
  <c r="N125" i="15"/>
  <c r="K125" i="15"/>
  <c r="R125" i="15" s="1"/>
  <c r="J125" i="15"/>
  <c r="G125" i="15"/>
  <c r="F125" i="15"/>
  <c r="O124" i="15"/>
  <c r="S124" i="15" s="1"/>
  <c r="N124" i="15"/>
  <c r="J124" i="15"/>
  <c r="K124" i="15" s="1"/>
  <c r="R124" i="15" s="1"/>
  <c r="F124" i="15"/>
  <c r="G124" i="15" s="1"/>
  <c r="Q124" i="15" s="1"/>
  <c r="S123" i="15"/>
  <c r="R123" i="15"/>
  <c r="O123" i="15"/>
  <c r="N123" i="15"/>
  <c r="K123" i="15"/>
  <c r="J123" i="15"/>
  <c r="F123" i="15"/>
  <c r="G123" i="15" s="1"/>
  <c r="Q123" i="15" s="1"/>
  <c r="N122" i="15"/>
  <c r="O122" i="15" s="1"/>
  <c r="S122" i="15" s="1"/>
  <c r="J122" i="15"/>
  <c r="K122" i="15" s="1"/>
  <c r="R122" i="15" s="1"/>
  <c r="F122" i="15"/>
  <c r="G122" i="15" s="1"/>
  <c r="Q122" i="15" s="1"/>
  <c r="O121" i="15"/>
  <c r="S121" i="15" s="1"/>
  <c r="N121" i="15"/>
  <c r="J121" i="15"/>
  <c r="K121" i="15" s="1"/>
  <c r="R121" i="15" s="1"/>
  <c r="T121" i="15" s="1"/>
  <c r="G121" i="15"/>
  <c r="Q121" i="15" s="1"/>
  <c r="F121" i="15"/>
  <c r="N120" i="15"/>
  <c r="O120" i="15" s="1"/>
  <c r="S120" i="15" s="1"/>
  <c r="J120" i="15"/>
  <c r="K120" i="15" s="1"/>
  <c r="R120" i="15" s="1"/>
  <c r="G120" i="15"/>
  <c r="Q120" i="15" s="1"/>
  <c r="F120" i="15"/>
  <c r="V119" i="15"/>
  <c r="N119" i="15"/>
  <c r="O119" i="15" s="1"/>
  <c r="S119" i="15" s="1"/>
  <c r="K119" i="15"/>
  <c r="R119" i="15" s="1"/>
  <c r="J119" i="15"/>
  <c r="G119" i="15"/>
  <c r="Q119" i="15" s="1"/>
  <c r="F119" i="15"/>
  <c r="N118" i="15"/>
  <c r="O118" i="15" s="1"/>
  <c r="S118" i="15" s="1"/>
  <c r="K118" i="15"/>
  <c r="R118" i="15" s="1"/>
  <c r="J118" i="15"/>
  <c r="F118" i="15"/>
  <c r="G118" i="15" s="1"/>
  <c r="Q118" i="15" s="1"/>
  <c r="W118" i="15" s="1"/>
  <c r="O117" i="15"/>
  <c r="S117" i="15" s="1"/>
  <c r="N117" i="15"/>
  <c r="K117" i="15"/>
  <c r="R117" i="15" s="1"/>
  <c r="J117" i="15"/>
  <c r="G117" i="15"/>
  <c r="Q117" i="15" s="1"/>
  <c r="X117" i="15" s="1"/>
  <c r="F117" i="15"/>
  <c r="O116" i="15"/>
  <c r="S116" i="15" s="1"/>
  <c r="N116" i="15"/>
  <c r="J116" i="15"/>
  <c r="K116" i="15" s="1"/>
  <c r="R116" i="15" s="1"/>
  <c r="F116" i="15"/>
  <c r="G116" i="15" s="1"/>
  <c r="Q116" i="15" s="1"/>
  <c r="R115" i="15"/>
  <c r="O115" i="15"/>
  <c r="S115" i="15" s="1"/>
  <c r="N115" i="15"/>
  <c r="K115" i="15"/>
  <c r="J115" i="15"/>
  <c r="F115" i="15"/>
  <c r="G115" i="15" s="1"/>
  <c r="Q115" i="15" s="1"/>
  <c r="S114" i="15"/>
  <c r="N114" i="15"/>
  <c r="O114" i="15" s="1"/>
  <c r="J114" i="15"/>
  <c r="K114" i="15" s="1"/>
  <c r="R114" i="15" s="1"/>
  <c r="F114" i="15"/>
  <c r="G114" i="15" s="1"/>
  <c r="Q114" i="15" s="1"/>
  <c r="O113" i="15"/>
  <c r="S113" i="15" s="1"/>
  <c r="N113" i="15"/>
  <c r="J113" i="15"/>
  <c r="K113" i="15" s="1"/>
  <c r="R113" i="15" s="1"/>
  <c r="G113" i="15"/>
  <c r="Q113" i="15" s="1"/>
  <c r="T113" i="15" s="1"/>
  <c r="F113" i="15"/>
  <c r="Q112" i="15"/>
  <c r="N112" i="15"/>
  <c r="O112" i="15" s="1"/>
  <c r="S112" i="15" s="1"/>
  <c r="J112" i="15"/>
  <c r="K112" i="15" s="1"/>
  <c r="R112" i="15" s="1"/>
  <c r="U112" i="15" s="1"/>
  <c r="G112" i="15"/>
  <c r="F112" i="15"/>
  <c r="V111" i="15"/>
  <c r="N111" i="15"/>
  <c r="O111" i="15" s="1"/>
  <c r="S111" i="15" s="1"/>
  <c r="K111" i="15"/>
  <c r="R111" i="15" s="1"/>
  <c r="J111" i="15"/>
  <c r="G111" i="15"/>
  <c r="Q111" i="15" s="1"/>
  <c r="F111" i="15"/>
  <c r="N110" i="15"/>
  <c r="O110" i="15" s="1"/>
  <c r="S110" i="15" s="1"/>
  <c r="K110" i="15"/>
  <c r="R110" i="15" s="1"/>
  <c r="J110" i="15"/>
  <c r="F110" i="15"/>
  <c r="G110" i="15" s="1"/>
  <c r="Q110" i="15" s="1"/>
  <c r="W110" i="15" s="1"/>
  <c r="O109" i="15"/>
  <c r="S109" i="15" s="1"/>
  <c r="N109" i="15"/>
  <c r="K109" i="15"/>
  <c r="R109" i="15" s="1"/>
  <c r="J109" i="15"/>
  <c r="G109" i="15"/>
  <c r="Q109" i="15" s="1"/>
  <c r="X109" i="15" s="1"/>
  <c r="F109" i="15"/>
  <c r="O108" i="15"/>
  <c r="S108" i="15" s="1"/>
  <c r="N108" i="15"/>
  <c r="J108" i="15"/>
  <c r="K108" i="15" s="1"/>
  <c r="R108" i="15" s="1"/>
  <c r="F108" i="15"/>
  <c r="G108" i="15" s="1"/>
  <c r="Q108" i="15" s="1"/>
  <c r="R107" i="15"/>
  <c r="V107" i="15" s="1"/>
  <c r="Q107" i="15"/>
  <c r="X107" i="15" s="1"/>
  <c r="O107" i="15"/>
  <c r="S107" i="15" s="1"/>
  <c r="N107" i="15"/>
  <c r="K107" i="15"/>
  <c r="J107" i="15"/>
  <c r="G107" i="15"/>
  <c r="F107" i="15"/>
  <c r="S106" i="15"/>
  <c r="N106" i="15"/>
  <c r="O106" i="15" s="1"/>
  <c r="J106" i="15"/>
  <c r="K106" i="15" s="1"/>
  <c r="R106" i="15" s="1"/>
  <c r="F106" i="15"/>
  <c r="G106" i="15" s="1"/>
  <c r="Q106" i="15" s="1"/>
  <c r="O105" i="15"/>
  <c r="S105" i="15" s="1"/>
  <c r="N105" i="15"/>
  <c r="K105" i="15"/>
  <c r="R105" i="15" s="1"/>
  <c r="T105" i="15" s="1"/>
  <c r="J105" i="15"/>
  <c r="G105" i="15"/>
  <c r="Q105" i="15" s="1"/>
  <c r="F105" i="15"/>
  <c r="Q104" i="15"/>
  <c r="N104" i="15"/>
  <c r="O104" i="15" s="1"/>
  <c r="S104" i="15" s="1"/>
  <c r="J104" i="15"/>
  <c r="K104" i="15" s="1"/>
  <c r="R104" i="15" s="1"/>
  <c r="U104" i="15" s="1"/>
  <c r="G104" i="15"/>
  <c r="F104" i="15"/>
  <c r="O103" i="15"/>
  <c r="S103" i="15" s="1"/>
  <c r="N103" i="15"/>
  <c r="K103" i="15"/>
  <c r="R103" i="15" s="1"/>
  <c r="J103" i="15"/>
  <c r="G103" i="15"/>
  <c r="Q103" i="15" s="1"/>
  <c r="V103" i="15" s="1"/>
  <c r="F103" i="15"/>
  <c r="N102" i="15"/>
  <c r="O102" i="15" s="1"/>
  <c r="S102" i="15" s="1"/>
  <c r="K102" i="15"/>
  <c r="R102" i="15" s="1"/>
  <c r="W102" i="15" s="1"/>
  <c r="J102" i="15"/>
  <c r="F102" i="15"/>
  <c r="G102" i="15" s="1"/>
  <c r="Q102" i="15" s="1"/>
  <c r="O101" i="15"/>
  <c r="S101" i="15" s="1"/>
  <c r="N101" i="15"/>
  <c r="K101" i="15"/>
  <c r="R101" i="15" s="1"/>
  <c r="J101" i="15"/>
  <c r="G101" i="15"/>
  <c r="Q101" i="15" s="1"/>
  <c r="X101" i="15" s="1"/>
  <c r="F101" i="15"/>
  <c r="O100" i="15"/>
  <c r="S100" i="15" s="1"/>
  <c r="N100" i="15"/>
  <c r="J100" i="15"/>
  <c r="K100" i="15" s="1"/>
  <c r="R100" i="15" s="1"/>
  <c r="F100" i="15"/>
  <c r="G100" i="15" s="1"/>
  <c r="Q100" i="15" s="1"/>
  <c r="R99" i="15"/>
  <c r="V99" i="15" s="1"/>
  <c r="Q99" i="15"/>
  <c r="O99" i="15"/>
  <c r="S99" i="15" s="1"/>
  <c r="N99" i="15"/>
  <c r="K99" i="15"/>
  <c r="J99" i="15"/>
  <c r="G99" i="15"/>
  <c r="F99" i="15"/>
  <c r="S98" i="15"/>
  <c r="N98" i="15"/>
  <c r="O98" i="15" s="1"/>
  <c r="J98" i="15"/>
  <c r="K98" i="15" s="1"/>
  <c r="R98" i="15" s="1"/>
  <c r="F98" i="15"/>
  <c r="G98" i="15" s="1"/>
  <c r="Q98" i="15" s="1"/>
  <c r="T97" i="15"/>
  <c r="O97" i="15"/>
  <c r="S97" i="15" s="1"/>
  <c r="N97" i="15"/>
  <c r="K97" i="15"/>
  <c r="R97" i="15" s="1"/>
  <c r="J97" i="15"/>
  <c r="G97" i="15"/>
  <c r="Q97" i="15" s="1"/>
  <c r="F97" i="15"/>
  <c r="Q96" i="15"/>
  <c r="N96" i="15"/>
  <c r="O96" i="15" s="1"/>
  <c r="S96" i="15" s="1"/>
  <c r="J96" i="15"/>
  <c r="K96" i="15" s="1"/>
  <c r="R96" i="15" s="1"/>
  <c r="U96" i="15" s="1"/>
  <c r="G96" i="15"/>
  <c r="F96" i="15"/>
  <c r="O95" i="15"/>
  <c r="S95" i="15" s="1"/>
  <c r="N95" i="15"/>
  <c r="K95" i="15"/>
  <c r="R95" i="15" s="1"/>
  <c r="J95" i="15"/>
  <c r="G95" i="15"/>
  <c r="Q95" i="15" s="1"/>
  <c r="V95" i="15" s="1"/>
  <c r="F95" i="15"/>
  <c r="N94" i="15"/>
  <c r="O94" i="15" s="1"/>
  <c r="S94" i="15" s="1"/>
  <c r="K94" i="15"/>
  <c r="R94" i="15" s="1"/>
  <c r="J94" i="15"/>
  <c r="F94" i="15"/>
  <c r="G94" i="15" s="1"/>
  <c r="Q94" i="15" s="1"/>
  <c r="W94" i="15" s="1"/>
  <c r="O93" i="15"/>
  <c r="S93" i="15" s="1"/>
  <c r="N93" i="15"/>
  <c r="K93" i="15"/>
  <c r="R93" i="15" s="1"/>
  <c r="J93" i="15"/>
  <c r="G93" i="15"/>
  <c r="Q93" i="15" s="1"/>
  <c r="X93" i="15" s="1"/>
  <c r="F93" i="15"/>
  <c r="Q92" i="15"/>
  <c r="O92" i="15"/>
  <c r="S92" i="15" s="1"/>
  <c r="N92" i="15"/>
  <c r="J92" i="15"/>
  <c r="K92" i="15" s="1"/>
  <c r="R92" i="15" s="1"/>
  <c r="G92" i="15"/>
  <c r="F92" i="15"/>
  <c r="Q91" i="15"/>
  <c r="O91" i="15"/>
  <c r="S91" i="15" s="1"/>
  <c r="N91" i="15"/>
  <c r="K91" i="15"/>
  <c r="R91" i="15" s="1"/>
  <c r="V91" i="15" s="1"/>
  <c r="J91" i="15"/>
  <c r="G91" i="15"/>
  <c r="F91" i="15"/>
  <c r="R90" i="15"/>
  <c r="N90" i="15"/>
  <c r="O90" i="15" s="1"/>
  <c r="S90" i="15" s="1"/>
  <c r="W90" i="15" s="1"/>
  <c r="K90" i="15"/>
  <c r="J90" i="15"/>
  <c r="F90" i="15"/>
  <c r="G90" i="15" s="1"/>
  <c r="Q90" i="15" s="1"/>
  <c r="O89" i="15"/>
  <c r="S89" i="15" s="1"/>
  <c r="N89" i="15"/>
  <c r="K89" i="15"/>
  <c r="R89" i="15" s="1"/>
  <c r="J89" i="15"/>
  <c r="G89" i="15"/>
  <c r="Q89" i="15" s="1"/>
  <c r="F89" i="15"/>
  <c r="Q88" i="15"/>
  <c r="N88" i="15"/>
  <c r="O88" i="15" s="1"/>
  <c r="S88" i="15" s="1"/>
  <c r="U88" i="15" s="1"/>
  <c r="J88" i="15"/>
  <c r="K88" i="15" s="1"/>
  <c r="R88" i="15" s="1"/>
  <c r="G88" i="15"/>
  <c r="F88" i="15"/>
  <c r="O87" i="15"/>
  <c r="S87" i="15" s="1"/>
  <c r="N87" i="15"/>
  <c r="K87" i="15"/>
  <c r="R87" i="15" s="1"/>
  <c r="J87" i="15"/>
  <c r="G87" i="15"/>
  <c r="Q87" i="15" s="1"/>
  <c r="F87" i="15"/>
  <c r="S86" i="15"/>
  <c r="N86" i="15"/>
  <c r="O86" i="15" s="1"/>
  <c r="K86" i="15"/>
  <c r="R86" i="15" s="1"/>
  <c r="J86" i="15"/>
  <c r="F86" i="15"/>
  <c r="G86" i="15" s="1"/>
  <c r="Q86" i="15" s="1"/>
  <c r="R85" i="15"/>
  <c r="N85" i="15"/>
  <c r="O85" i="15" s="1"/>
  <c r="S85" i="15" s="1"/>
  <c r="K85" i="15"/>
  <c r="J85" i="15"/>
  <c r="F85" i="15"/>
  <c r="G85" i="15" s="1"/>
  <c r="Q85" i="15" s="1"/>
  <c r="T85" i="15" s="1"/>
  <c r="N83" i="15"/>
  <c r="O83" i="15" s="1"/>
  <c r="S83" i="15" s="1"/>
  <c r="J83" i="15"/>
  <c r="K83" i="15" s="1"/>
  <c r="R83" i="15" s="1"/>
  <c r="G83" i="15"/>
  <c r="Q83" i="15" s="1"/>
  <c r="F83" i="15"/>
  <c r="T82" i="15"/>
  <c r="Q82" i="15"/>
  <c r="N82" i="15"/>
  <c r="O82" i="15" s="1"/>
  <c r="S82" i="15" s="1"/>
  <c r="X82" i="15" s="1"/>
  <c r="J82" i="15"/>
  <c r="K82" i="15" s="1"/>
  <c r="R82" i="15" s="1"/>
  <c r="G82" i="15"/>
  <c r="F82" i="15"/>
  <c r="O81" i="15"/>
  <c r="S81" i="15" s="1"/>
  <c r="N81" i="15"/>
  <c r="K81" i="15"/>
  <c r="R81" i="15" s="1"/>
  <c r="J81" i="15"/>
  <c r="G81" i="15"/>
  <c r="Q81" i="15" s="1"/>
  <c r="X81" i="15" s="1"/>
  <c r="F81" i="15"/>
  <c r="Q80" i="15"/>
  <c r="N80" i="15"/>
  <c r="O80" i="15" s="1"/>
  <c r="S80" i="15" s="1"/>
  <c r="J80" i="15"/>
  <c r="K80" i="15" s="1"/>
  <c r="R80" i="15" s="1"/>
  <c r="G80" i="15"/>
  <c r="F80" i="15"/>
  <c r="O78" i="15"/>
  <c r="S78" i="15" s="1"/>
  <c r="N78" i="15"/>
  <c r="K78" i="15"/>
  <c r="R78" i="15" s="1"/>
  <c r="J78" i="15"/>
  <c r="G78" i="15"/>
  <c r="Q78" i="15" s="1"/>
  <c r="V78" i="15" s="1"/>
  <c r="F78" i="15"/>
  <c r="S77" i="15"/>
  <c r="N77" i="15"/>
  <c r="O77" i="15" s="1"/>
  <c r="K77" i="15"/>
  <c r="R77" i="15" s="1"/>
  <c r="J77" i="15"/>
  <c r="F77" i="15"/>
  <c r="G77" i="15" s="1"/>
  <c r="Q77" i="15" s="1"/>
  <c r="T76" i="15"/>
  <c r="R76" i="15"/>
  <c r="O76" i="15"/>
  <c r="S76" i="15" s="1"/>
  <c r="N76" i="15"/>
  <c r="K76" i="15"/>
  <c r="J76" i="15"/>
  <c r="G76" i="15"/>
  <c r="Q76" i="15" s="1"/>
  <c r="X76" i="15" s="1"/>
  <c r="F76" i="15"/>
  <c r="S75" i="15"/>
  <c r="O75" i="15"/>
  <c r="N75" i="15"/>
  <c r="J75" i="15"/>
  <c r="K75" i="15" s="1"/>
  <c r="R75" i="15" s="1"/>
  <c r="F75" i="15"/>
  <c r="G75" i="15" s="1"/>
  <c r="Q75" i="15" s="1"/>
  <c r="Q74" i="15"/>
  <c r="V74" i="15" s="1"/>
  <c r="O74" i="15"/>
  <c r="S74" i="15" s="1"/>
  <c r="N74" i="15"/>
  <c r="K74" i="15"/>
  <c r="R74" i="15" s="1"/>
  <c r="T74" i="15" s="1"/>
  <c r="J74" i="15"/>
  <c r="G74" i="15"/>
  <c r="F74" i="15"/>
  <c r="S73" i="15"/>
  <c r="N73" i="15"/>
  <c r="O73" i="15" s="1"/>
  <c r="J73" i="15"/>
  <c r="K73" i="15" s="1"/>
  <c r="R73" i="15" s="1"/>
  <c r="U73" i="15" s="1"/>
  <c r="F73" i="15"/>
  <c r="G73" i="15" s="1"/>
  <c r="Q73" i="15" s="1"/>
  <c r="S72" i="15"/>
  <c r="O72" i="15"/>
  <c r="N72" i="15"/>
  <c r="K72" i="15"/>
  <c r="R72" i="15" s="1"/>
  <c r="J72" i="15"/>
  <c r="F72" i="15"/>
  <c r="G72" i="15" s="1"/>
  <c r="Q72" i="15" s="1"/>
  <c r="V72" i="15" s="1"/>
  <c r="N71" i="15"/>
  <c r="O71" i="15" s="1"/>
  <c r="S71" i="15" s="1"/>
  <c r="J71" i="15"/>
  <c r="K71" i="15" s="1"/>
  <c r="R71" i="15" s="1"/>
  <c r="G71" i="15"/>
  <c r="Q71" i="15" s="1"/>
  <c r="F71" i="15"/>
  <c r="R69" i="15"/>
  <c r="O69" i="15"/>
  <c r="S69" i="15" s="1"/>
  <c r="N69" i="15"/>
  <c r="K69" i="15"/>
  <c r="J69" i="15"/>
  <c r="G69" i="15"/>
  <c r="Q69" i="15" s="1"/>
  <c r="U69" i="15" s="1"/>
  <c r="F69" i="15"/>
  <c r="S68" i="15"/>
  <c r="N68" i="15"/>
  <c r="O68" i="15" s="1"/>
  <c r="K68" i="15"/>
  <c r="R68" i="15" s="1"/>
  <c r="J68" i="15"/>
  <c r="F68" i="15"/>
  <c r="G68" i="15" s="1"/>
  <c r="Q68" i="15" s="1"/>
  <c r="R67" i="15"/>
  <c r="N67" i="15"/>
  <c r="O67" i="15" s="1"/>
  <c r="S67" i="15" s="1"/>
  <c r="K67" i="15"/>
  <c r="J67" i="15"/>
  <c r="F67" i="15"/>
  <c r="G67" i="15" s="1"/>
  <c r="Q67" i="15" s="1"/>
  <c r="Q66" i="15"/>
  <c r="W66" i="15" s="1"/>
  <c r="N66" i="15"/>
  <c r="O66" i="15" s="1"/>
  <c r="S66" i="15" s="1"/>
  <c r="J66" i="15"/>
  <c r="K66" i="15" s="1"/>
  <c r="R66" i="15" s="1"/>
  <c r="G66" i="15"/>
  <c r="F66" i="15"/>
  <c r="X65" i="15"/>
  <c r="R65" i="15"/>
  <c r="O65" i="15"/>
  <c r="S65" i="15" s="1"/>
  <c r="N65" i="15"/>
  <c r="K65" i="15"/>
  <c r="J65" i="15"/>
  <c r="G65" i="15"/>
  <c r="Q65" i="15" s="1"/>
  <c r="F65" i="15"/>
  <c r="S64" i="15"/>
  <c r="Q64" i="15"/>
  <c r="N64" i="15"/>
  <c r="O64" i="15" s="1"/>
  <c r="K64" i="15"/>
  <c r="R64" i="15" s="1"/>
  <c r="J64" i="15"/>
  <c r="F64" i="15"/>
  <c r="G64" i="15" s="1"/>
  <c r="W63" i="15"/>
  <c r="R63" i="15"/>
  <c r="N63" i="15"/>
  <c r="O63" i="15" s="1"/>
  <c r="S63" i="15" s="1"/>
  <c r="K63" i="15"/>
  <c r="J63" i="15"/>
  <c r="F63" i="15"/>
  <c r="G63" i="15" s="1"/>
  <c r="Q63" i="15" s="1"/>
  <c r="T62" i="15"/>
  <c r="Z62" i="15" s="1"/>
  <c r="N62" i="15"/>
  <c r="O62" i="15" s="1"/>
  <c r="S62" i="15" s="1"/>
  <c r="J62" i="15"/>
  <c r="K62" i="15" s="1"/>
  <c r="R62" i="15" s="1"/>
  <c r="G62" i="15"/>
  <c r="Q62" i="15" s="1"/>
  <c r="F62" i="15"/>
  <c r="O61" i="15"/>
  <c r="S61" i="15" s="1"/>
  <c r="N61" i="15"/>
  <c r="K61" i="15"/>
  <c r="R61" i="15" s="1"/>
  <c r="U61" i="15" s="1"/>
  <c r="J61" i="15"/>
  <c r="G61" i="15"/>
  <c r="Q61" i="15" s="1"/>
  <c r="F61" i="15"/>
  <c r="S60" i="15"/>
  <c r="N60" i="15"/>
  <c r="O60" i="15" s="1"/>
  <c r="K60" i="15"/>
  <c r="R60" i="15" s="1"/>
  <c r="J60" i="15"/>
  <c r="F60" i="15"/>
  <c r="G60" i="15" s="1"/>
  <c r="Q60" i="15" s="1"/>
  <c r="T59" i="15"/>
  <c r="Z59" i="15" s="1"/>
  <c r="R59" i="15"/>
  <c r="N59" i="15"/>
  <c r="O59" i="15" s="1"/>
  <c r="S59" i="15" s="1"/>
  <c r="K59" i="15"/>
  <c r="J59" i="15"/>
  <c r="F59" i="15"/>
  <c r="G59" i="15" s="1"/>
  <c r="Q59" i="15" s="1"/>
  <c r="N58" i="15"/>
  <c r="O58" i="15" s="1"/>
  <c r="S58" i="15" s="1"/>
  <c r="J58" i="15"/>
  <c r="K58" i="15" s="1"/>
  <c r="R58" i="15" s="1"/>
  <c r="G58" i="15"/>
  <c r="Q58" i="15" s="1"/>
  <c r="F58" i="15"/>
  <c r="O57" i="15"/>
  <c r="S57" i="15" s="1"/>
  <c r="N57" i="15"/>
  <c r="K57" i="15"/>
  <c r="R57" i="15" s="1"/>
  <c r="X57" i="15" s="1"/>
  <c r="J57" i="15"/>
  <c r="G57" i="15"/>
  <c r="Q57" i="15" s="1"/>
  <c r="F57" i="15"/>
  <c r="V56" i="15"/>
  <c r="S56" i="15"/>
  <c r="Q56" i="15"/>
  <c r="N56" i="15"/>
  <c r="O56" i="15" s="1"/>
  <c r="K56" i="15"/>
  <c r="R56" i="15" s="1"/>
  <c r="J56" i="15"/>
  <c r="F56" i="15"/>
  <c r="G56" i="15" s="1"/>
  <c r="R55" i="15"/>
  <c r="W55" i="15" s="1"/>
  <c r="N55" i="15"/>
  <c r="O55" i="15" s="1"/>
  <c r="S55" i="15" s="1"/>
  <c r="K55" i="15"/>
  <c r="J55" i="15"/>
  <c r="G55" i="15"/>
  <c r="Q55" i="15" s="1"/>
  <c r="F55" i="15"/>
  <c r="N54" i="15"/>
  <c r="O54" i="15" s="1"/>
  <c r="S54" i="15" s="1"/>
  <c r="J54" i="15"/>
  <c r="K54" i="15" s="1"/>
  <c r="R54" i="15" s="1"/>
  <c r="G54" i="15"/>
  <c r="Q54" i="15" s="1"/>
  <c r="F54" i="15"/>
  <c r="O53" i="15"/>
  <c r="S53" i="15" s="1"/>
  <c r="N53" i="15"/>
  <c r="K53" i="15"/>
  <c r="R53" i="15" s="1"/>
  <c r="T53" i="15" s="1"/>
  <c r="J53" i="15"/>
  <c r="G53" i="15"/>
  <c r="Q53" i="15" s="1"/>
  <c r="F53" i="15"/>
  <c r="S52" i="15"/>
  <c r="Q52" i="15"/>
  <c r="N52" i="15"/>
  <c r="O52" i="15" s="1"/>
  <c r="K52" i="15"/>
  <c r="R52" i="15" s="1"/>
  <c r="J52" i="15"/>
  <c r="F52" i="15"/>
  <c r="G52" i="15" s="1"/>
  <c r="R51" i="15"/>
  <c r="N51" i="15"/>
  <c r="O51" i="15" s="1"/>
  <c r="S51" i="15" s="1"/>
  <c r="K51" i="15"/>
  <c r="J51" i="15"/>
  <c r="F51" i="15"/>
  <c r="G51" i="15" s="1"/>
  <c r="Q51" i="15" s="1"/>
  <c r="W51" i="15" s="1"/>
  <c r="N50" i="15"/>
  <c r="O50" i="15" s="1"/>
  <c r="S50" i="15" s="1"/>
  <c r="J50" i="15"/>
  <c r="K50" i="15" s="1"/>
  <c r="R50" i="15" s="1"/>
  <c r="G50" i="15"/>
  <c r="Q50" i="15" s="1"/>
  <c r="F50" i="15"/>
  <c r="Q49" i="15"/>
  <c r="O49" i="15"/>
  <c r="S49" i="15" s="1"/>
  <c r="N49" i="15"/>
  <c r="K49" i="15"/>
  <c r="R49" i="15" s="1"/>
  <c r="J49" i="15"/>
  <c r="G49" i="15"/>
  <c r="F49" i="15"/>
  <c r="S48" i="15"/>
  <c r="N48" i="15"/>
  <c r="O48" i="15" s="1"/>
  <c r="K48" i="15"/>
  <c r="R48" i="15" s="1"/>
  <c r="J48" i="15"/>
  <c r="F48" i="15"/>
  <c r="G48" i="15" s="1"/>
  <c r="Q48" i="15" s="1"/>
  <c r="R46" i="15"/>
  <c r="O46" i="15"/>
  <c r="S46" i="15" s="1"/>
  <c r="N46" i="15"/>
  <c r="K46" i="15"/>
  <c r="J46" i="15"/>
  <c r="F46" i="15"/>
  <c r="G46" i="15" s="1"/>
  <c r="Q46" i="15" s="1"/>
  <c r="Q44" i="15"/>
  <c r="N44" i="15"/>
  <c r="O44" i="15" s="1"/>
  <c r="S44" i="15" s="1"/>
  <c r="J44" i="15"/>
  <c r="K44" i="15" s="1"/>
  <c r="R44" i="15" s="1"/>
  <c r="G44" i="15"/>
  <c r="F44" i="15"/>
  <c r="O43" i="15"/>
  <c r="S43" i="15" s="1"/>
  <c r="N43" i="15"/>
  <c r="K43" i="15"/>
  <c r="R43" i="15" s="1"/>
  <c r="J43" i="15"/>
  <c r="G43" i="15"/>
  <c r="Q43" i="15" s="1"/>
  <c r="F43" i="15"/>
  <c r="S42" i="15"/>
  <c r="Q42" i="15"/>
  <c r="N42" i="15"/>
  <c r="O42" i="15" s="1"/>
  <c r="K42" i="15"/>
  <c r="R42" i="15" s="1"/>
  <c r="V42" i="15" s="1"/>
  <c r="J42" i="15"/>
  <c r="F42" i="15"/>
  <c r="G42" i="15" s="1"/>
  <c r="S41" i="15"/>
  <c r="R41" i="15"/>
  <c r="N41" i="15"/>
  <c r="O41" i="15" s="1"/>
  <c r="K41" i="15"/>
  <c r="J41" i="15"/>
  <c r="F41" i="15"/>
  <c r="G41" i="15" s="1"/>
  <c r="Q41" i="15" s="1"/>
  <c r="W41" i="15" s="1"/>
  <c r="S40" i="15"/>
  <c r="R40" i="15"/>
  <c r="X40" i="15" s="1"/>
  <c r="O40" i="15"/>
  <c r="N40" i="15"/>
  <c r="K40" i="15"/>
  <c r="J40" i="15"/>
  <c r="G40" i="15"/>
  <c r="Q40" i="15" s="1"/>
  <c r="T40" i="15" s="1"/>
  <c r="F40" i="15"/>
  <c r="N38" i="15"/>
  <c r="O38" i="15" s="1"/>
  <c r="S38" i="15" s="1"/>
  <c r="J38" i="15"/>
  <c r="K38" i="15" s="1"/>
  <c r="R38" i="15" s="1"/>
  <c r="F38" i="15"/>
  <c r="G38" i="15" s="1"/>
  <c r="Q38" i="15" s="1"/>
  <c r="O37" i="15"/>
  <c r="S37" i="15" s="1"/>
  <c r="N37" i="15"/>
  <c r="J37" i="15"/>
  <c r="K37" i="15" s="1"/>
  <c r="R37" i="15" s="1"/>
  <c r="G37" i="15"/>
  <c r="Q37" i="15" s="1"/>
  <c r="F37" i="15"/>
  <c r="S36" i="15"/>
  <c r="N36" i="15"/>
  <c r="O36" i="15" s="1"/>
  <c r="J36" i="15"/>
  <c r="K36" i="15" s="1"/>
  <c r="R36" i="15" s="1"/>
  <c r="F36" i="15"/>
  <c r="G36" i="15" s="1"/>
  <c r="Q36" i="15" s="1"/>
  <c r="N35" i="15"/>
  <c r="O35" i="15" s="1"/>
  <c r="S35" i="15" s="1"/>
  <c r="K35" i="15"/>
  <c r="R35" i="15" s="1"/>
  <c r="J35" i="15"/>
  <c r="G35" i="15"/>
  <c r="Q35" i="15" s="1"/>
  <c r="F35" i="15"/>
  <c r="S34" i="15"/>
  <c r="O34" i="15"/>
  <c r="N34" i="15"/>
  <c r="J34" i="15"/>
  <c r="K34" i="15" s="1"/>
  <c r="R34" i="15" s="1"/>
  <c r="G34" i="15"/>
  <c r="Q34" i="15" s="1"/>
  <c r="F34" i="15"/>
  <c r="Q33" i="15"/>
  <c r="O33" i="15"/>
  <c r="S33" i="15" s="1"/>
  <c r="N33" i="15"/>
  <c r="J33" i="15"/>
  <c r="K33" i="15" s="1"/>
  <c r="R33" i="15" s="1"/>
  <c r="T33" i="15" s="1"/>
  <c r="G33" i="15"/>
  <c r="F33" i="15"/>
  <c r="Q32" i="15"/>
  <c r="N32" i="15"/>
  <c r="O32" i="15" s="1"/>
  <c r="S32" i="15" s="1"/>
  <c r="J32" i="15"/>
  <c r="K32" i="15" s="1"/>
  <c r="R32" i="15" s="1"/>
  <c r="F32" i="15"/>
  <c r="G32" i="15" s="1"/>
  <c r="W31" i="15"/>
  <c r="S31" i="15"/>
  <c r="R31" i="15"/>
  <c r="O31" i="15"/>
  <c r="N31" i="15"/>
  <c r="K31" i="15"/>
  <c r="J31" i="15"/>
  <c r="G31" i="15"/>
  <c r="Q31" i="15" s="1"/>
  <c r="U31" i="15" s="1"/>
  <c r="F31" i="15"/>
  <c r="N30" i="15"/>
  <c r="O30" i="15" s="1"/>
  <c r="S30" i="15" s="1"/>
  <c r="J30" i="15"/>
  <c r="K30" i="15" s="1"/>
  <c r="R30" i="15" s="1"/>
  <c r="F30" i="15"/>
  <c r="G30" i="15" s="1"/>
  <c r="Q30" i="15" s="1"/>
  <c r="O29" i="15"/>
  <c r="S29" i="15" s="1"/>
  <c r="N29" i="15"/>
  <c r="J29" i="15"/>
  <c r="K29" i="15" s="1"/>
  <c r="R29" i="15" s="1"/>
  <c r="G29" i="15"/>
  <c r="Q29" i="15" s="1"/>
  <c r="F29" i="15"/>
  <c r="S28" i="15"/>
  <c r="N28" i="15"/>
  <c r="O28" i="15" s="1"/>
  <c r="K28" i="15"/>
  <c r="R28" i="15" s="1"/>
  <c r="J28" i="15"/>
  <c r="F28" i="15"/>
  <c r="G28" i="15" s="1"/>
  <c r="Q28" i="15" s="1"/>
  <c r="N27" i="15"/>
  <c r="O27" i="15" s="1"/>
  <c r="S27" i="15" s="1"/>
  <c r="K27" i="15"/>
  <c r="R27" i="15" s="1"/>
  <c r="J27" i="15"/>
  <c r="F27" i="15"/>
  <c r="G27" i="15" s="1"/>
  <c r="Q27" i="15" s="1"/>
  <c r="O26" i="15"/>
  <c r="S26" i="15" s="1"/>
  <c r="N26" i="15"/>
  <c r="J26" i="15"/>
  <c r="K26" i="15" s="1"/>
  <c r="R26" i="15" s="1"/>
  <c r="F26" i="15"/>
  <c r="G26" i="15" s="1"/>
  <c r="Q26" i="15" s="1"/>
  <c r="Q25" i="15"/>
  <c r="O25" i="15"/>
  <c r="S25" i="15" s="1"/>
  <c r="N25" i="15"/>
  <c r="K25" i="15"/>
  <c r="R25" i="15" s="1"/>
  <c r="X25" i="15" s="1"/>
  <c r="J25" i="15"/>
  <c r="G25" i="15"/>
  <c r="F25" i="15"/>
  <c r="N24" i="15"/>
  <c r="O24" i="15" s="1"/>
  <c r="S24" i="15" s="1"/>
  <c r="J24" i="15"/>
  <c r="K24" i="15" s="1"/>
  <c r="R24" i="15" s="1"/>
  <c r="F24" i="15"/>
  <c r="G24" i="15" s="1"/>
  <c r="Q24" i="15" s="1"/>
  <c r="R23" i="15"/>
  <c r="O23" i="15"/>
  <c r="S23" i="15" s="1"/>
  <c r="N23" i="15"/>
  <c r="K23" i="15"/>
  <c r="J23" i="15"/>
  <c r="G23" i="15"/>
  <c r="Q23" i="15" s="1"/>
  <c r="F23" i="15"/>
  <c r="N22" i="15"/>
  <c r="O22" i="15" s="1"/>
  <c r="S22" i="15" s="1"/>
  <c r="J22" i="15"/>
  <c r="K22" i="15" s="1"/>
  <c r="R22" i="15" s="1"/>
  <c r="F22" i="15"/>
  <c r="G22" i="15" s="1"/>
  <c r="Q22" i="15" s="1"/>
  <c r="O21" i="15"/>
  <c r="S21" i="15" s="1"/>
  <c r="N21" i="15"/>
  <c r="J21" i="15"/>
  <c r="K21" i="15" s="1"/>
  <c r="R21" i="15" s="1"/>
  <c r="G21" i="15"/>
  <c r="Q21" i="15" s="1"/>
  <c r="F21" i="15"/>
  <c r="S20" i="15"/>
  <c r="N20" i="15"/>
  <c r="O20" i="15" s="1"/>
  <c r="J20" i="15"/>
  <c r="K20" i="15" s="1"/>
  <c r="R20" i="15" s="1"/>
  <c r="F20" i="15"/>
  <c r="G20" i="15" s="1"/>
  <c r="Q20" i="15" s="1"/>
  <c r="N19" i="15"/>
  <c r="O19" i="15" s="1"/>
  <c r="S19" i="15" s="1"/>
  <c r="K19" i="15"/>
  <c r="R19" i="15" s="1"/>
  <c r="J19" i="15"/>
  <c r="F19" i="15"/>
  <c r="G19" i="15" s="1"/>
  <c r="Q19" i="15" s="1"/>
  <c r="O18" i="15"/>
  <c r="S18" i="15" s="1"/>
  <c r="N18" i="15"/>
  <c r="J18" i="15"/>
  <c r="K18" i="15" s="1"/>
  <c r="R18" i="15" s="1"/>
  <c r="G18" i="15"/>
  <c r="Q18" i="15" s="1"/>
  <c r="F18" i="15"/>
  <c r="Q17" i="15"/>
  <c r="O17" i="15"/>
  <c r="S17" i="15" s="1"/>
  <c r="N17" i="15"/>
  <c r="J17" i="15"/>
  <c r="K17" i="15" s="1"/>
  <c r="R17" i="15" s="1"/>
  <c r="V17" i="15" s="1"/>
  <c r="G17" i="15"/>
  <c r="F17" i="15"/>
  <c r="Q16" i="15"/>
  <c r="N16" i="15"/>
  <c r="O16" i="15" s="1"/>
  <c r="S16" i="15" s="1"/>
  <c r="J16" i="15"/>
  <c r="K16" i="15" s="1"/>
  <c r="R16" i="15" s="1"/>
  <c r="F16" i="15"/>
  <c r="G16" i="15" s="1"/>
  <c r="R14" i="15"/>
  <c r="O14" i="15"/>
  <c r="S14" i="15" s="1"/>
  <c r="W14" i="15" s="1"/>
  <c r="N14" i="15"/>
  <c r="K14" i="15"/>
  <c r="J14" i="15"/>
  <c r="G14" i="15"/>
  <c r="Q14" i="15" s="1"/>
  <c r="T14" i="15" s="1"/>
  <c r="F14" i="15"/>
  <c r="N13" i="15"/>
  <c r="O13" i="15" s="1"/>
  <c r="S13" i="15" s="1"/>
  <c r="J13" i="15"/>
  <c r="K13" i="15" s="1"/>
  <c r="R13" i="15" s="1"/>
  <c r="F13" i="15"/>
  <c r="G13" i="15" s="1"/>
  <c r="Q13" i="15" s="1"/>
  <c r="N12" i="15"/>
  <c r="O12" i="15" s="1"/>
  <c r="S12" i="15" s="1"/>
  <c r="J12" i="15"/>
  <c r="K12" i="15" s="1"/>
  <c r="R12" i="15" s="1"/>
  <c r="F12" i="15"/>
  <c r="G12" i="15" s="1"/>
  <c r="Q12" i="15" s="1"/>
  <c r="O11" i="15"/>
  <c r="S11" i="15" s="1"/>
  <c r="N11" i="15"/>
  <c r="J11" i="15"/>
  <c r="K11" i="15" s="1"/>
  <c r="R11" i="15" s="1"/>
  <c r="G11" i="15"/>
  <c r="Q11" i="15" s="1"/>
  <c r="F11" i="15"/>
  <c r="N10" i="15"/>
  <c r="O10" i="15" s="1"/>
  <c r="S10" i="15" s="1"/>
  <c r="J10" i="15"/>
  <c r="K10" i="15" s="1"/>
  <c r="R10" i="15" s="1"/>
  <c r="F10" i="15"/>
  <c r="G10" i="15" s="1"/>
  <c r="Q10" i="15" s="1"/>
  <c r="N9" i="15"/>
  <c r="O9" i="15" s="1"/>
  <c r="S9" i="15" s="1"/>
  <c r="K9" i="15"/>
  <c r="R9" i="15" s="1"/>
  <c r="J9" i="15"/>
  <c r="F9" i="15"/>
  <c r="G9" i="15" s="1"/>
  <c r="Q9" i="15" s="1"/>
  <c r="N8" i="15"/>
  <c r="J8" i="15"/>
  <c r="F8" i="15"/>
  <c r="R5" i="15"/>
  <c r="Q5" i="15"/>
  <c r="M1" i="15"/>
  <c r="S5" i="15" s="1"/>
  <c r="Z8" i="14"/>
  <c r="O38" i="14"/>
  <c r="S38" i="14" s="1"/>
  <c r="N38" i="14"/>
  <c r="K38" i="14"/>
  <c r="R38" i="14" s="1"/>
  <c r="J38" i="14"/>
  <c r="G38" i="14"/>
  <c r="Q38" i="14" s="1"/>
  <c r="F38" i="14"/>
  <c r="O37" i="14"/>
  <c r="S37" i="14" s="1"/>
  <c r="N37" i="14"/>
  <c r="J37" i="14"/>
  <c r="K37" i="14" s="1"/>
  <c r="R37" i="14" s="1"/>
  <c r="F37" i="14"/>
  <c r="G37" i="14" s="1"/>
  <c r="Q37" i="14" s="1"/>
  <c r="Q36" i="14"/>
  <c r="O36" i="14"/>
  <c r="S36" i="14" s="1"/>
  <c r="N36" i="14"/>
  <c r="K36" i="14"/>
  <c r="R36" i="14" s="1"/>
  <c r="J36" i="14"/>
  <c r="G36" i="14"/>
  <c r="F36" i="14"/>
  <c r="R35" i="14"/>
  <c r="N35" i="14"/>
  <c r="O35" i="14" s="1"/>
  <c r="S35" i="14" s="1"/>
  <c r="K35" i="14"/>
  <c r="J35" i="14"/>
  <c r="F35" i="14"/>
  <c r="G35" i="14" s="1"/>
  <c r="Q35" i="14" s="1"/>
  <c r="R34" i="14"/>
  <c r="O34" i="14"/>
  <c r="S34" i="14" s="1"/>
  <c r="N34" i="14"/>
  <c r="K34" i="14"/>
  <c r="J34" i="14"/>
  <c r="G34" i="14"/>
  <c r="Q34" i="14" s="1"/>
  <c r="F34" i="14"/>
  <c r="S33" i="14"/>
  <c r="Q33" i="14"/>
  <c r="U33" i="14" s="1"/>
  <c r="O33" i="14"/>
  <c r="N33" i="14"/>
  <c r="J33" i="14"/>
  <c r="K33" i="14" s="1"/>
  <c r="R33" i="14" s="1"/>
  <c r="G33" i="14"/>
  <c r="F33" i="14"/>
  <c r="S32" i="14"/>
  <c r="R32" i="14"/>
  <c r="O32" i="14"/>
  <c r="N32" i="14"/>
  <c r="K32" i="14"/>
  <c r="J32" i="14"/>
  <c r="G32" i="14"/>
  <c r="Q32" i="14" s="1"/>
  <c r="F32" i="14"/>
  <c r="N31" i="14"/>
  <c r="O31" i="14" s="1"/>
  <c r="S31" i="14" s="1"/>
  <c r="K31" i="14"/>
  <c r="R31" i="14" s="1"/>
  <c r="J31" i="14"/>
  <c r="F31" i="14"/>
  <c r="G31" i="14" s="1"/>
  <c r="Q31" i="14" s="1"/>
  <c r="O30" i="14"/>
  <c r="S30" i="14" s="1"/>
  <c r="N30" i="14"/>
  <c r="K30" i="14"/>
  <c r="R30" i="14" s="1"/>
  <c r="J30" i="14"/>
  <c r="G30" i="14"/>
  <c r="Q30" i="14" s="1"/>
  <c r="F30" i="14"/>
  <c r="Q29" i="14"/>
  <c r="O29" i="14"/>
  <c r="S29" i="14" s="1"/>
  <c r="N29" i="14"/>
  <c r="J29" i="14"/>
  <c r="K29" i="14" s="1"/>
  <c r="R29" i="14" s="1"/>
  <c r="G29" i="14"/>
  <c r="F29" i="14"/>
  <c r="O28" i="14"/>
  <c r="S28" i="14" s="1"/>
  <c r="N28" i="14"/>
  <c r="K28" i="14"/>
  <c r="R28" i="14" s="1"/>
  <c r="J28" i="14"/>
  <c r="F28" i="14"/>
  <c r="G28" i="14" s="1"/>
  <c r="Q28" i="14" s="1"/>
  <c r="N27" i="14"/>
  <c r="O27" i="14" s="1"/>
  <c r="S27" i="14" s="1"/>
  <c r="K27" i="14"/>
  <c r="R27" i="14" s="1"/>
  <c r="J27" i="14"/>
  <c r="F27" i="14"/>
  <c r="G27" i="14" s="1"/>
  <c r="Q27" i="14" s="1"/>
  <c r="O26" i="14"/>
  <c r="S26" i="14" s="1"/>
  <c r="N26" i="14"/>
  <c r="J26" i="14"/>
  <c r="K26" i="14" s="1"/>
  <c r="R26" i="14" s="1"/>
  <c r="G26" i="14"/>
  <c r="Q26" i="14" s="1"/>
  <c r="F26" i="14"/>
  <c r="N25" i="14"/>
  <c r="O25" i="14" s="1"/>
  <c r="S25" i="14" s="1"/>
  <c r="J25" i="14"/>
  <c r="K25" i="14" s="1"/>
  <c r="R25" i="14" s="1"/>
  <c r="F25" i="14"/>
  <c r="G25" i="14" s="1"/>
  <c r="Q25" i="14" s="1"/>
  <c r="R24" i="14"/>
  <c r="N24" i="14"/>
  <c r="O24" i="14" s="1"/>
  <c r="S24" i="14" s="1"/>
  <c r="K24" i="14"/>
  <c r="J24" i="14"/>
  <c r="F24" i="14"/>
  <c r="G24" i="14" s="1"/>
  <c r="Q24" i="14" s="1"/>
  <c r="N23" i="14"/>
  <c r="O23" i="14" s="1"/>
  <c r="S23" i="14" s="1"/>
  <c r="K23" i="14"/>
  <c r="R23" i="14" s="1"/>
  <c r="J23" i="14"/>
  <c r="F23" i="14"/>
  <c r="G23" i="14" s="1"/>
  <c r="Q23" i="14" s="1"/>
  <c r="O22" i="14"/>
  <c r="S22" i="14" s="1"/>
  <c r="N22" i="14"/>
  <c r="J22" i="14"/>
  <c r="K22" i="14" s="1"/>
  <c r="R22" i="14" s="1"/>
  <c r="G22" i="14"/>
  <c r="Q22" i="14" s="1"/>
  <c r="F22" i="14"/>
  <c r="N21" i="14"/>
  <c r="O21" i="14" s="1"/>
  <c r="S21" i="14" s="1"/>
  <c r="J21" i="14"/>
  <c r="K21" i="14" s="1"/>
  <c r="R21" i="14" s="1"/>
  <c r="F21" i="14"/>
  <c r="G21" i="14" s="1"/>
  <c r="Q21" i="14" s="1"/>
  <c r="N20" i="14"/>
  <c r="O20" i="14" s="1"/>
  <c r="S20" i="14" s="1"/>
  <c r="K20" i="14"/>
  <c r="R20" i="14" s="1"/>
  <c r="J20" i="14"/>
  <c r="F20" i="14"/>
  <c r="G20" i="14" s="1"/>
  <c r="Q20" i="14" s="1"/>
  <c r="N19" i="14"/>
  <c r="O19" i="14" s="1"/>
  <c r="S19" i="14" s="1"/>
  <c r="J19" i="14"/>
  <c r="K19" i="14" s="1"/>
  <c r="R19" i="14" s="1"/>
  <c r="F19" i="14"/>
  <c r="G19" i="14" s="1"/>
  <c r="Q19" i="14" s="1"/>
  <c r="O18" i="14"/>
  <c r="S18" i="14" s="1"/>
  <c r="N18" i="14"/>
  <c r="J18" i="14"/>
  <c r="K18" i="14" s="1"/>
  <c r="R18" i="14" s="1"/>
  <c r="G18" i="14"/>
  <c r="Q18" i="14" s="1"/>
  <c r="F18" i="14"/>
  <c r="N17" i="14"/>
  <c r="O17" i="14" s="1"/>
  <c r="S17" i="14" s="1"/>
  <c r="J17" i="14"/>
  <c r="K17" i="14" s="1"/>
  <c r="R17" i="14" s="1"/>
  <c r="F17" i="14"/>
  <c r="G17" i="14" s="1"/>
  <c r="Q17" i="14" s="1"/>
  <c r="R16" i="14"/>
  <c r="N16" i="14"/>
  <c r="O16" i="14" s="1"/>
  <c r="S16" i="14" s="1"/>
  <c r="K16" i="14"/>
  <c r="J16" i="14"/>
  <c r="F16" i="14"/>
  <c r="G16" i="14" s="1"/>
  <c r="Q16" i="14" s="1"/>
  <c r="N15" i="14"/>
  <c r="O15" i="14" s="1"/>
  <c r="S15" i="14" s="1"/>
  <c r="J15" i="14"/>
  <c r="K15" i="14" s="1"/>
  <c r="R15" i="14" s="1"/>
  <c r="F15" i="14"/>
  <c r="G15" i="14" s="1"/>
  <c r="Q15" i="14" s="1"/>
  <c r="N14" i="14"/>
  <c r="O14" i="14" s="1"/>
  <c r="S14" i="14" s="1"/>
  <c r="J14" i="14"/>
  <c r="K14" i="14" s="1"/>
  <c r="R14" i="14" s="1"/>
  <c r="G14" i="14"/>
  <c r="Q14" i="14" s="1"/>
  <c r="F14" i="14"/>
  <c r="O13" i="14"/>
  <c r="S13" i="14" s="1"/>
  <c r="N13" i="14"/>
  <c r="J13" i="14"/>
  <c r="K13" i="14" s="1"/>
  <c r="R13" i="14" s="1"/>
  <c r="G13" i="14"/>
  <c r="Q13" i="14" s="1"/>
  <c r="F13" i="14"/>
  <c r="N12" i="14"/>
  <c r="O12" i="14" s="1"/>
  <c r="S12" i="14" s="1"/>
  <c r="K12" i="14"/>
  <c r="R12" i="14" s="1"/>
  <c r="J12" i="14"/>
  <c r="F12" i="14"/>
  <c r="G12" i="14" s="1"/>
  <c r="Q12" i="14" s="1"/>
  <c r="N11" i="14"/>
  <c r="O11" i="14" s="1"/>
  <c r="S11" i="14" s="1"/>
  <c r="K11" i="14"/>
  <c r="R11" i="14" s="1"/>
  <c r="J11" i="14"/>
  <c r="G11" i="14"/>
  <c r="Q11" i="14" s="1"/>
  <c r="F11" i="14"/>
  <c r="O10" i="14"/>
  <c r="S10" i="14" s="1"/>
  <c r="N10" i="14"/>
  <c r="J10" i="14"/>
  <c r="K10" i="14" s="1"/>
  <c r="R10" i="14" s="1"/>
  <c r="F10" i="14"/>
  <c r="G10" i="14" s="1"/>
  <c r="Q10" i="14" s="1"/>
  <c r="Q9" i="14"/>
  <c r="U9" i="14" s="1"/>
  <c r="O9" i="14"/>
  <c r="S9" i="14" s="1"/>
  <c r="N9" i="14"/>
  <c r="K9" i="14"/>
  <c r="R9" i="14" s="1"/>
  <c r="J9" i="14"/>
  <c r="G9" i="14"/>
  <c r="F9" i="14"/>
  <c r="N8" i="14"/>
  <c r="J8" i="14"/>
  <c r="K8" i="14" s="1"/>
  <c r="F8" i="14"/>
  <c r="G8" i="14" s="1"/>
  <c r="S5" i="14"/>
  <c r="R5" i="14"/>
  <c r="Q5" i="14"/>
  <c r="V13" i="15" l="1"/>
  <c r="X13" i="15"/>
  <c r="W13" i="15"/>
  <c r="U13" i="15"/>
  <c r="T13" i="15"/>
  <c r="T43" i="15"/>
  <c r="U43" i="15"/>
  <c r="W21" i="15"/>
  <c r="X21" i="15"/>
  <c r="V21" i="15"/>
  <c r="U21" i="15"/>
  <c r="T21" i="15"/>
  <c r="T23" i="15"/>
  <c r="V26" i="15"/>
  <c r="X26" i="15"/>
  <c r="W26" i="15"/>
  <c r="U26" i="15"/>
  <c r="T26" i="15"/>
  <c r="X28" i="15"/>
  <c r="T28" i="15"/>
  <c r="U28" i="15"/>
  <c r="W28" i="15"/>
  <c r="V28" i="15"/>
  <c r="W37" i="15"/>
  <c r="X37" i="15"/>
  <c r="V37" i="15"/>
  <c r="U37" i="15"/>
  <c r="T37" i="15"/>
  <c r="Z40" i="15"/>
  <c r="U53" i="15"/>
  <c r="V34" i="15"/>
  <c r="X34" i="15"/>
  <c r="W34" i="15"/>
  <c r="U34" i="15"/>
  <c r="T34" i="15"/>
  <c r="V50" i="15"/>
  <c r="X50" i="15"/>
  <c r="T50" i="15"/>
  <c r="W50" i="15"/>
  <c r="U50" i="15"/>
  <c r="Z14" i="15"/>
  <c r="V30" i="15"/>
  <c r="X30" i="15"/>
  <c r="W30" i="15"/>
  <c r="U30" i="15"/>
  <c r="T30" i="15"/>
  <c r="Z53" i="15"/>
  <c r="Y53" i="15"/>
  <c r="AA53" i="15" s="1"/>
  <c r="U10" i="15"/>
  <c r="T10" i="15"/>
  <c r="X10" i="15"/>
  <c r="W10" i="15"/>
  <c r="V10" i="15"/>
  <c r="W12" i="15"/>
  <c r="V12" i="15"/>
  <c r="U12" i="15"/>
  <c r="T12" i="15"/>
  <c r="X12" i="15"/>
  <c r="V18" i="15"/>
  <c r="X18" i="15"/>
  <c r="W18" i="15"/>
  <c r="U18" i="15"/>
  <c r="T18" i="15"/>
  <c r="X20" i="15"/>
  <c r="T20" i="15"/>
  <c r="W20" i="15"/>
  <c r="V20" i="15"/>
  <c r="U20" i="15"/>
  <c r="X36" i="15"/>
  <c r="T36" i="15"/>
  <c r="W36" i="15"/>
  <c r="V36" i="15"/>
  <c r="U36" i="15"/>
  <c r="V22" i="15"/>
  <c r="T22" i="15"/>
  <c r="X22" i="15"/>
  <c r="W22" i="15"/>
  <c r="U22" i="15"/>
  <c r="U27" i="15"/>
  <c r="X27" i="15"/>
  <c r="W27" i="15"/>
  <c r="V27" i="15"/>
  <c r="T27" i="15"/>
  <c r="Z33" i="15"/>
  <c r="V38" i="15"/>
  <c r="U38" i="15"/>
  <c r="T38" i="15"/>
  <c r="X38" i="15"/>
  <c r="W38" i="15"/>
  <c r="X44" i="15"/>
  <c r="W44" i="15"/>
  <c r="T48" i="15"/>
  <c r="X48" i="15"/>
  <c r="W48" i="15"/>
  <c r="V48" i="15"/>
  <c r="U48" i="15"/>
  <c r="T44" i="15"/>
  <c r="V58" i="15"/>
  <c r="U58" i="15"/>
  <c r="T58" i="15"/>
  <c r="X58" i="15"/>
  <c r="W58" i="15"/>
  <c r="W29" i="15"/>
  <c r="U29" i="15"/>
  <c r="T29" i="15"/>
  <c r="X29" i="15"/>
  <c r="V29" i="15"/>
  <c r="T24" i="15"/>
  <c r="X24" i="15"/>
  <c r="W24" i="15"/>
  <c r="V24" i="15"/>
  <c r="U24" i="15"/>
  <c r="U46" i="15"/>
  <c r="X46" i="15"/>
  <c r="W46" i="15"/>
  <c r="V46" i="15"/>
  <c r="T46" i="15"/>
  <c r="V54" i="15"/>
  <c r="X54" i="15"/>
  <c r="U54" i="15"/>
  <c r="W54" i="15"/>
  <c r="T54" i="15"/>
  <c r="W9" i="15"/>
  <c r="U9" i="15"/>
  <c r="T9" i="15"/>
  <c r="X9" i="15"/>
  <c r="V9" i="15"/>
  <c r="T11" i="15"/>
  <c r="X11" i="15"/>
  <c r="W11" i="15"/>
  <c r="V11" i="15"/>
  <c r="U11" i="15"/>
  <c r="U19" i="15"/>
  <c r="T19" i="15"/>
  <c r="X19" i="15"/>
  <c r="W19" i="15"/>
  <c r="V19" i="15"/>
  <c r="V25" i="15"/>
  <c r="O8" i="15"/>
  <c r="X23" i="15"/>
  <c r="U35" i="15"/>
  <c r="V35" i="15"/>
  <c r="T64" i="15"/>
  <c r="X64" i="15"/>
  <c r="U64" i="15"/>
  <c r="W64" i="15"/>
  <c r="U25" i="15"/>
  <c r="T31" i="15"/>
  <c r="W35" i="15"/>
  <c r="T41" i="15"/>
  <c r="X42" i="15"/>
  <c r="T42" i="15"/>
  <c r="U42" i="15"/>
  <c r="W43" i="15"/>
  <c r="V43" i="15"/>
  <c r="X43" i="15"/>
  <c r="T56" i="15"/>
  <c r="X56" i="15"/>
  <c r="W56" i="15"/>
  <c r="U56" i="15"/>
  <c r="W61" i="15"/>
  <c r="T61" i="15"/>
  <c r="X61" i="15"/>
  <c r="V61" i="15"/>
  <c r="V62" i="15"/>
  <c r="X62" i="15"/>
  <c r="W62" i="15"/>
  <c r="U62" i="15"/>
  <c r="Y62" i="15" s="1"/>
  <c r="AA62" i="15" s="1"/>
  <c r="X68" i="15"/>
  <c r="T68" i="15"/>
  <c r="W68" i="15"/>
  <c r="V68" i="15"/>
  <c r="U68" i="15"/>
  <c r="Z74" i="15"/>
  <c r="U14" i="15"/>
  <c r="Y14" i="15" s="1"/>
  <c r="AA14" i="15" s="1"/>
  <c r="V14" i="15"/>
  <c r="W17" i="15"/>
  <c r="V31" i="15"/>
  <c r="W33" i="15"/>
  <c r="X35" i="15"/>
  <c r="T51" i="15"/>
  <c r="X52" i="15"/>
  <c r="T52" i="15"/>
  <c r="U52" i="15"/>
  <c r="W53" i="15"/>
  <c r="V53" i="15"/>
  <c r="X53" i="15"/>
  <c r="X60" i="15"/>
  <c r="T60" i="15"/>
  <c r="W60" i="15"/>
  <c r="V60" i="15"/>
  <c r="U60" i="15"/>
  <c r="V64" i="15"/>
  <c r="U67" i="15"/>
  <c r="X67" i="15"/>
  <c r="W67" i="15"/>
  <c r="V67" i="15"/>
  <c r="W73" i="15"/>
  <c r="X77" i="15"/>
  <c r="V77" i="15"/>
  <c r="U77" i="15"/>
  <c r="T77" i="15"/>
  <c r="W77" i="15"/>
  <c r="Z85" i="15"/>
  <c r="G8" i="15"/>
  <c r="T32" i="15"/>
  <c r="X32" i="15"/>
  <c r="U41" i="15"/>
  <c r="V41" i="15"/>
  <c r="X41" i="15"/>
  <c r="W49" i="15"/>
  <c r="T49" i="15"/>
  <c r="U59" i="15"/>
  <c r="Y59" i="15" s="1"/>
  <c r="AA59" i="15" s="1"/>
  <c r="X59" i="15"/>
  <c r="W59" i="15"/>
  <c r="V59" i="15"/>
  <c r="W72" i="15"/>
  <c r="U72" i="15"/>
  <c r="X72" i="15"/>
  <c r="T72" i="15"/>
  <c r="X14" i="15"/>
  <c r="T16" i="15"/>
  <c r="X16" i="15"/>
  <c r="T17" i="15"/>
  <c r="X31" i="15"/>
  <c r="U51" i="15"/>
  <c r="V51" i="15"/>
  <c r="X51" i="15"/>
  <c r="K8" i="15"/>
  <c r="U17" i="15"/>
  <c r="U33" i="15"/>
  <c r="Y33" i="15" s="1"/>
  <c r="AA33" i="15" s="1"/>
  <c r="W42" i="15"/>
  <c r="U49" i="15"/>
  <c r="V52" i="15"/>
  <c r="W65" i="15"/>
  <c r="V65" i="15"/>
  <c r="U65" i="15"/>
  <c r="T65" i="15"/>
  <c r="T75" i="15"/>
  <c r="X75" i="15"/>
  <c r="W75" i="15"/>
  <c r="V75" i="15"/>
  <c r="U75" i="15"/>
  <c r="U16" i="15"/>
  <c r="U23" i="15"/>
  <c r="V23" i="15"/>
  <c r="W25" i="15"/>
  <c r="U32" i="15"/>
  <c r="V33" i="15"/>
  <c r="U40" i="15"/>
  <c r="Y40" i="15" s="1"/>
  <c r="AA40" i="15" s="1"/>
  <c r="V40" i="15"/>
  <c r="V49" i="15"/>
  <c r="W52" i="15"/>
  <c r="W57" i="15"/>
  <c r="V57" i="15"/>
  <c r="U57" i="15"/>
  <c r="T57" i="15"/>
  <c r="U63" i="15"/>
  <c r="X63" i="15"/>
  <c r="V63" i="15"/>
  <c r="T63" i="15"/>
  <c r="V16" i="15"/>
  <c r="X17" i="15"/>
  <c r="W23" i="15"/>
  <c r="V32" i="15"/>
  <c r="X33" i="15"/>
  <c r="T35" i="15"/>
  <c r="W40" i="15"/>
  <c r="X49" i="15"/>
  <c r="U55" i="15"/>
  <c r="V55" i="15"/>
  <c r="T55" i="15"/>
  <c r="X55" i="15"/>
  <c r="T67" i="15"/>
  <c r="V83" i="15"/>
  <c r="X83" i="15"/>
  <c r="U83" i="15"/>
  <c r="T83" i="15"/>
  <c r="W83" i="15"/>
  <c r="W16" i="15"/>
  <c r="T25" i="15"/>
  <c r="W32" i="15"/>
  <c r="V44" i="15"/>
  <c r="U44" i="15"/>
  <c r="V66" i="15"/>
  <c r="X66" i="15"/>
  <c r="U66" i="15"/>
  <c r="T66" i="15"/>
  <c r="W69" i="15"/>
  <c r="X69" i="15"/>
  <c r="V69" i="15"/>
  <c r="T69" i="15"/>
  <c r="X71" i="15"/>
  <c r="V71" i="15"/>
  <c r="U71" i="15"/>
  <c r="T71" i="15"/>
  <c r="W71" i="15"/>
  <c r="V82" i="15"/>
  <c r="X124" i="15"/>
  <c r="W124" i="15"/>
  <c r="V124" i="15"/>
  <c r="U124" i="15"/>
  <c r="T124" i="15"/>
  <c r="W87" i="15"/>
  <c r="X87" i="15"/>
  <c r="V87" i="15"/>
  <c r="T87" i="15"/>
  <c r="X108" i="15"/>
  <c r="W108" i="15"/>
  <c r="V108" i="15"/>
  <c r="U108" i="15"/>
  <c r="T108" i="15"/>
  <c r="X116" i="15"/>
  <c r="W116" i="15"/>
  <c r="V116" i="15"/>
  <c r="U116" i="15"/>
  <c r="T116" i="15"/>
  <c r="W82" i="15"/>
  <c r="T86" i="15"/>
  <c r="X86" i="15"/>
  <c r="W86" i="15"/>
  <c r="V86" i="15"/>
  <c r="U86" i="15"/>
  <c r="Z105" i="15"/>
  <c r="Z129" i="15"/>
  <c r="Y129" i="15"/>
  <c r="AA129" i="15" s="1"/>
  <c r="X80" i="15"/>
  <c r="W80" i="15"/>
  <c r="V80" i="15"/>
  <c r="T80" i="15"/>
  <c r="Z82" i="15"/>
  <c r="U85" i="15"/>
  <c r="Y85" i="15" s="1"/>
  <c r="AA85" i="15" s="1"/>
  <c r="X85" i="15"/>
  <c r="W85" i="15"/>
  <c r="V85" i="15"/>
  <c r="Z113" i="15"/>
  <c r="Z121" i="15"/>
  <c r="U80" i="15"/>
  <c r="T81" i="15"/>
  <c r="X88" i="15"/>
  <c r="U74" i="15"/>
  <c r="Y74" i="15" s="1"/>
  <c r="AA74" i="15" s="1"/>
  <c r="X74" i="15"/>
  <c r="W74" i="15"/>
  <c r="W76" i="15"/>
  <c r="V76" i="15"/>
  <c r="U76" i="15"/>
  <c r="Y76" i="15" s="1"/>
  <c r="AA76" i="15" s="1"/>
  <c r="Z76" i="15"/>
  <c r="V73" i="15"/>
  <c r="T73" i="15"/>
  <c r="X73" i="15"/>
  <c r="U87" i="15"/>
  <c r="X100" i="15"/>
  <c r="W100" i="15"/>
  <c r="V100" i="15"/>
  <c r="U100" i="15"/>
  <c r="T100" i="15"/>
  <c r="X78" i="15"/>
  <c r="W78" i="15"/>
  <c r="U78" i="15"/>
  <c r="T78" i="15"/>
  <c r="W81" i="15"/>
  <c r="V81" i="15"/>
  <c r="U81" i="15"/>
  <c r="X89" i="15"/>
  <c r="X97" i="15"/>
  <c r="W97" i="15"/>
  <c r="V97" i="15"/>
  <c r="U97" i="15"/>
  <c r="Y97" i="15" s="1"/>
  <c r="AA97" i="15" s="1"/>
  <c r="X123" i="15"/>
  <c r="W123" i="15"/>
  <c r="V123" i="15"/>
  <c r="U123" i="15"/>
  <c r="T123" i="15"/>
  <c r="T89" i="15"/>
  <c r="X99" i="15"/>
  <c r="V102" i="15"/>
  <c r="U102" i="15"/>
  <c r="T102" i="15"/>
  <c r="X102" i="15"/>
  <c r="T104" i="15"/>
  <c r="X115" i="15"/>
  <c r="W115" i="15"/>
  <c r="V115" i="15"/>
  <c r="U115" i="15"/>
  <c r="T115" i="15"/>
  <c r="T120" i="15"/>
  <c r="X120" i="15"/>
  <c r="W120" i="15"/>
  <c r="V120" i="15"/>
  <c r="X91" i="15"/>
  <c r="X106" i="15"/>
  <c r="W106" i="15"/>
  <c r="V106" i="15"/>
  <c r="U106" i="15"/>
  <c r="T106" i="15"/>
  <c r="T128" i="15"/>
  <c r="X128" i="15"/>
  <c r="W128" i="15"/>
  <c r="V128" i="15"/>
  <c r="W89" i="15"/>
  <c r="V89" i="15"/>
  <c r="U89" i="15"/>
  <c r="X92" i="15"/>
  <c r="W92" i="15"/>
  <c r="V92" i="15"/>
  <c r="T92" i="15"/>
  <c r="U95" i="15"/>
  <c r="T95" i="15"/>
  <c r="X95" i="15"/>
  <c r="W95" i="15"/>
  <c r="W101" i="15"/>
  <c r="V101" i="15"/>
  <c r="U101" i="15"/>
  <c r="T101" i="15"/>
  <c r="U111" i="15"/>
  <c r="T111" i="15"/>
  <c r="X111" i="15"/>
  <c r="W111" i="15"/>
  <c r="U119" i="15"/>
  <c r="T119" i="15"/>
  <c r="X119" i="15"/>
  <c r="W119" i="15"/>
  <c r="X122" i="15"/>
  <c r="W122" i="15"/>
  <c r="V122" i="15"/>
  <c r="U122" i="15"/>
  <c r="T122" i="15"/>
  <c r="U82" i="15"/>
  <c r="Y82" i="15" s="1"/>
  <c r="AA82" i="15" s="1"/>
  <c r="X90" i="15"/>
  <c r="V90" i="15"/>
  <c r="U90" i="15"/>
  <c r="T90" i="15"/>
  <c r="U92" i="15"/>
  <c r="X105" i="15"/>
  <c r="W105" i="15"/>
  <c r="V105" i="15"/>
  <c r="U105" i="15"/>
  <c r="Y105" i="15" s="1"/>
  <c r="AA105" i="15" s="1"/>
  <c r="T112" i="15"/>
  <c r="X114" i="15"/>
  <c r="W114" i="15"/>
  <c r="V114" i="15"/>
  <c r="U114" i="15"/>
  <c r="T114" i="15"/>
  <c r="U120" i="15"/>
  <c r="W125" i="15"/>
  <c r="U127" i="15"/>
  <c r="T127" i="15"/>
  <c r="X127" i="15"/>
  <c r="W127" i="15"/>
  <c r="X130" i="15"/>
  <c r="W130" i="15"/>
  <c r="V130" i="15"/>
  <c r="U130" i="15"/>
  <c r="T130" i="15"/>
  <c r="W88" i="15"/>
  <c r="V88" i="15"/>
  <c r="V94" i="15"/>
  <c r="U94" i="15"/>
  <c r="T94" i="15"/>
  <c r="X94" i="15"/>
  <c r="T96" i="15"/>
  <c r="Z97" i="15"/>
  <c r="V110" i="15"/>
  <c r="U110" i="15"/>
  <c r="T110" i="15"/>
  <c r="X110" i="15"/>
  <c r="V118" i="15"/>
  <c r="U118" i="15"/>
  <c r="T118" i="15"/>
  <c r="X118" i="15"/>
  <c r="T88" i="15"/>
  <c r="X98" i="15"/>
  <c r="W98" i="15"/>
  <c r="V98" i="15"/>
  <c r="U98" i="15"/>
  <c r="T98" i="15"/>
  <c r="X121" i="15"/>
  <c r="W121" i="15"/>
  <c r="V121" i="15"/>
  <c r="U121" i="15"/>
  <c r="Y121" i="15" s="1"/>
  <c r="AA121" i="15" s="1"/>
  <c r="V126" i="15"/>
  <c r="U126" i="15"/>
  <c r="T126" i="15"/>
  <c r="X126" i="15"/>
  <c r="W93" i="15"/>
  <c r="V93" i="15"/>
  <c r="U93" i="15"/>
  <c r="T93" i="15"/>
  <c r="U103" i="15"/>
  <c r="T103" i="15"/>
  <c r="X103" i="15"/>
  <c r="W103" i="15"/>
  <c r="W109" i="15"/>
  <c r="V109" i="15"/>
  <c r="U109" i="15"/>
  <c r="T109" i="15"/>
  <c r="X113" i="15"/>
  <c r="W113" i="15"/>
  <c r="V113" i="15"/>
  <c r="U113" i="15"/>
  <c r="Y113" i="15" s="1"/>
  <c r="AA113" i="15" s="1"/>
  <c r="W117" i="15"/>
  <c r="V117" i="15"/>
  <c r="U117" i="15"/>
  <c r="T117" i="15"/>
  <c r="X129" i="15"/>
  <c r="W129" i="15"/>
  <c r="V129" i="15"/>
  <c r="U129" i="15"/>
  <c r="V96" i="15"/>
  <c r="V104" i="15"/>
  <c r="V112" i="15"/>
  <c r="T91" i="15"/>
  <c r="W96" i="15"/>
  <c r="T99" i="15"/>
  <c r="W104" i="15"/>
  <c r="T107" i="15"/>
  <c r="W112" i="15"/>
  <c r="U91" i="15"/>
  <c r="X96" i="15"/>
  <c r="U99" i="15"/>
  <c r="X104" i="15"/>
  <c r="U107" i="15"/>
  <c r="X112" i="15"/>
  <c r="T125" i="15"/>
  <c r="W91" i="15"/>
  <c r="W99" i="15"/>
  <c r="W107" i="15"/>
  <c r="U125" i="15"/>
  <c r="V125" i="15"/>
  <c r="W19" i="14"/>
  <c r="X19" i="14"/>
  <c r="V19" i="14"/>
  <c r="U19" i="14"/>
  <c r="T19" i="14"/>
  <c r="T10" i="14"/>
  <c r="X10" i="14"/>
  <c r="W10" i="14"/>
  <c r="V10" i="14"/>
  <c r="U10" i="14"/>
  <c r="V32" i="14"/>
  <c r="U32" i="14"/>
  <c r="T32" i="14"/>
  <c r="X32" i="14"/>
  <c r="W32" i="14"/>
  <c r="X36" i="14"/>
  <c r="X12" i="14"/>
  <c r="W12" i="14"/>
  <c r="U12" i="14"/>
  <c r="V12" i="14"/>
  <c r="T12" i="14"/>
  <c r="V16" i="14"/>
  <c r="U16" i="14"/>
  <c r="T16" i="14"/>
  <c r="X16" i="14"/>
  <c r="W16" i="14"/>
  <c r="X20" i="14"/>
  <c r="W20" i="14"/>
  <c r="U20" i="14"/>
  <c r="V20" i="14"/>
  <c r="T20" i="14"/>
  <c r="X22" i="14"/>
  <c r="T22" i="14"/>
  <c r="W22" i="14"/>
  <c r="V22" i="14"/>
  <c r="U22" i="14"/>
  <c r="V24" i="14"/>
  <c r="U24" i="14"/>
  <c r="T24" i="14"/>
  <c r="X24" i="14"/>
  <c r="W24" i="14"/>
  <c r="U29" i="14"/>
  <c r="X37" i="14"/>
  <c r="W37" i="14"/>
  <c r="V37" i="14"/>
  <c r="T37" i="14"/>
  <c r="U37" i="14"/>
  <c r="Q8" i="14"/>
  <c r="U25" i="14"/>
  <c r="T25" i="14"/>
  <c r="X25" i="14"/>
  <c r="W25" i="14"/>
  <c r="V25" i="14"/>
  <c r="U17" i="14"/>
  <c r="T17" i="14"/>
  <c r="X17" i="14"/>
  <c r="W17" i="14"/>
  <c r="V17" i="14"/>
  <c r="W15" i="14"/>
  <c r="V15" i="14"/>
  <c r="U15" i="14"/>
  <c r="T15" i="14"/>
  <c r="X15" i="14"/>
  <c r="R8" i="14"/>
  <c r="T34" i="14"/>
  <c r="X34" i="14"/>
  <c r="W34" i="14"/>
  <c r="V34" i="14"/>
  <c r="U34" i="14"/>
  <c r="T18" i="14"/>
  <c r="X18" i="14"/>
  <c r="W18" i="14"/>
  <c r="V18" i="14"/>
  <c r="U18" i="14"/>
  <c r="T26" i="14"/>
  <c r="X26" i="14"/>
  <c r="W26" i="14"/>
  <c r="V26" i="14"/>
  <c r="U26" i="14"/>
  <c r="X28" i="14"/>
  <c r="W28" i="14"/>
  <c r="V28" i="14"/>
  <c r="U28" i="14"/>
  <c r="T28" i="14"/>
  <c r="X14" i="14"/>
  <c r="W14" i="14"/>
  <c r="V14" i="14"/>
  <c r="U14" i="14"/>
  <c r="T14" i="14"/>
  <c r="W31" i="14"/>
  <c r="V31" i="14"/>
  <c r="U31" i="14"/>
  <c r="T31" i="14"/>
  <c r="X31" i="14"/>
  <c r="X29" i="14"/>
  <c r="W11" i="14"/>
  <c r="X11" i="14"/>
  <c r="V11" i="14"/>
  <c r="U11" i="14"/>
  <c r="T11" i="14"/>
  <c r="X21" i="14"/>
  <c r="W21" i="14"/>
  <c r="V21" i="14"/>
  <c r="T21" i="14"/>
  <c r="U21" i="14"/>
  <c r="W23" i="14"/>
  <c r="V23" i="14"/>
  <c r="U23" i="14"/>
  <c r="T23" i="14"/>
  <c r="X23" i="14"/>
  <c r="X35" i="14"/>
  <c r="V35" i="14"/>
  <c r="U35" i="14"/>
  <c r="W35" i="14"/>
  <c r="T35" i="14"/>
  <c r="V36" i="14"/>
  <c r="X13" i="14"/>
  <c r="W13" i="14"/>
  <c r="V13" i="14"/>
  <c r="U13" i="14"/>
  <c r="T13" i="14"/>
  <c r="W27" i="14"/>
  <c r="X27" i="14"/>
  <c r="V27" i="14"/>
  <c r="U27" i="14"/>
  <c r="T27" i="14"/>
  <c r="X38" i="14"/>
  <c r="W38" i="14"/>
  <c r="Z38" i="14" s="1"/>
  <c r="T38" i="14"/>
  <c r="Y38" i="14" s="1"/>
  <c r="AA38" i="14" s="1"/>
  <c r="V38" i="14"/>
  <c r="U38" i="14"/>
  <c r="X30" i="14"/>
  <c r="W30" i="14"/>
  <c r="V30" i="14"/>
  <c r="T30" i="14"/>
  <c r="U30" i="14"/>
  <c r="V9" i="14"/>
  <c r="V33" i="14"/>
  <c r="O8" i="14"/>
  <c r="W9" i="14"/>
  <c r="W33" i="14"/>
  <c r="T36" i="14"/>
  <c r="X9" i="14"/>
  <c r="T29" i="14"/>
  <c r="X33" i="14"/>
  <c r="U36" i="14"/>
  <c r="V29" i="14"/>
  <c r="W36" i="14"/>
  <c r="W29" i="14"/>
  <c r="T9" i="14"/>
  <c r="T33" i="14"/>
  <c r="Z16" i="13"/>
  <c r="Z17" i="13"/>
  <c r="Z18" i="13"/>
  <c r="Z19" i="13"/>
  <c r="Z20" i="13"/>
  <c r="Z21" i="13"/>
  <c r="Z22" i="13"/>
  <c r="Z23" i="13"/>
  <c r="Z24" i="13"/>
  <c r="Z25" i="13"/>
  <c r="Z26" i="13"/>
  <c r="Z27" i="13"/>
  <c r="Z28" i="13"/>
  <c r="Z29" i="13"/>
  <c r="Z30" i="13"/>
  <c r="Z31" i="13"/>
  <c r="Z32" i="13"/>
  <c r="Z33" i="13"/>
  <c r="Z34" i="13"/>
  <c r="Z35" i="13"/>
  <c r="Z36" i="13"/>
  <c r="Z37" i="13"/>
  <c r="Z38" i="13"/>
  <c r="Z40" i="13"/>
  <c r="Z41" i="13"/>
  <c r="Z42" i="13"/>
  <c r="Z43" i="13"/>
  <c r="Z44" i="13"/>
  <c r="Z46" i="13"/>
  <c r="Z48" i="13"/>
  <c r="Z49" i="13"/>
  <c r="Z50" i="13"/>
  <c r="Z51" i="13"/>
  <c r="Z52" i="13"/>
  <c r="Z53" i="13"/>
  <c r="Z54" i="13"/>
  <c r="Z55" i="13"/>
  <c r="Z56" i="13"/>
  <c r="Z57" i="13"/>
  <c r="Z58" i="13"/>
  <c r="Z59" i="13"/>
  <c r="Z60" i="13"/>
  <c r="Z61" i="13"/>
  <c r="Z62" i="13"/>
  <c r="Z63" i="13"/>
  <c r="Z64" i="13"/>
  <c r="Z65" i="13"/>
  <c r="Z66" i="13"/>
  <c r="Z67" i="13"/>
  <c r="Z68" i="13"/>
  <c r="Z69" i="13"/>
  <c r="Z71" i="13"/>
  <c r="Z72" i="13"/>
  <c r="Z73" i="13"/>
  <c r="Z74" i="13"/>
  <c r="Z75" i="13"/>
  <c r="Z76" i="13"/>
  <c r="Z77" i="13"/>
  <c r="Z78" i="13"/>
  <c r="Z80" i="13"/>
  <c r="Z81" i="13"/>
  <c r="Z82" i="13"/>
  <c r="Z83" i="13"/>
  <c r="Z85" i="13"/>
  <c r="Z86" i="13"/>
  <c r="Z87" i="13"/>
  <c r="Z88" i="13"/>
  <c r="Z89" i="13"/>
  <c r="Z90" i="13"/>
  <c r="Z91" i="13"/>
  <c r="Z92" i="13"/>
  <c r="Z93" i="13"/>
  <c r="Z94" i="13"/>
  <c r="Z95" i="13"/>
  <c r="Z96" i="13"/>
  <c r="Z97" i="13"/>
  <c r="Z98" i="13"/>
  <c r="Z99" i="13"/>
  <c r="Z100" i="13"/>
  <c r="Z101" i="13"/>
  <c r="Z102" i="13"/>
  <c r="Z103" i="13"/>
  <c r="Z104" i="13"/>
  <c r="Z105" i="13"/>
  <c r="Z106" i="13"/>
  <c r="Z107" i="13"/>
  <c r="Z108" i="13"/>
  <c r="Z109" i="13"/>
  <c r="Z110" i="13"/>
  <c r="Z111" i="13"/>
  <c r="Z112" i="13"/>
  <c r="Z113" i="13"/>
  <c r="Z114" i="13"/>
  <c r="Z115" i="13"/>
  <c r="Z116" i="13"/>
  <c r="Z117" i="13"/>
  <c r="Z118" i="13"/>
  <c r="Z119" i="13"/>
  <c r="Z120" i="13"/>
  <c r="Z121" i="13"/>
  <c r="Z122" i="13"/>
  <c r="Z123" i="13"/>
  <c r="Z124" i="13"/>
  <c r="Z125" i="13"/>
  <c r="Z126" i="13"/>
  <c r="Z127" i="13"/>
  <c r="Z128" i="13"/>
  <c r="Z129" i="13"/>
  <c r="Z130" i="13"/>
  <c r="Z9" i="13"/>
  <c r="Z10" i="13"/>
  <c r="Z11" i="13"/>
  <c r="Z12" i="13"/>
  <c r="Z13" i="13"/>
  <c r="Z14" i="13"/>
  <c r="Z8" i="13"/>
  <c r="Z52" i="15" l="1"/>
  <c r="Y52" i="15"/>
  <c r="AA52" i="15" s="1"/>
  <c r="Y20" i="15"/>
  <c r="AA20" i="15" s="1"/>
  <c r="Z20" i="15"/>
  <c r="Y107" i="15"/>
  <c r="AA107" i="15" s="1"/>
  <c r="Z107" i="15"/>
  <c r="Z126" i="15"/>
  <c r="Y126" i="15"/>
  <c r="AA126" i="15" s="1"/>
  <c r="Z128" i="15"/>
  <c r="Y128" i="15"/>
  <c r="AA128" i="15" s="1"/>
  <c r="Z104" i="15"/>
  <c r="Y104" i="15"/>
  <c r="AA104" i="15" s="1"/>
  <c r="Y99" i="15"/>
  <c r="AA99" i="15" s="1"/>
  <c r="Z99" i="15"/>
  <c r="Z103" i="15"/>
  <c r="Y103" i="15"/>
  <c r="AA103" i="15" s="1"/>
  <c r="Z94" i="15"/>
  <c r="Y94" i="15"/>
  <c r="AA94" i="15" s="1"/>
  <c r="Z114" i="15"/>
  <c r="Y114" i="15"/>
  <c r="AA114" i="15" s="1"/>
  <c r="Z122" i="15"/>
  <c r="Y122" i="15"/>
  <c r="AA122" i="15" s="1"/>
  <c r="Z106" i="15"/>
  <c r="Y106" i="15"/>
  <c r="AA106" i="15" s="1"/>
  <c r="Z81" i="15"/>
  <c r="Y81" i="15"/>
  <c r="AA81" i="15" s="1"/>
  <c r="Z108" i="15"/>
  <c r="Y108" i="15"/>
  <c r="AA108" i="15" s="1"/>
  <c r="Z71" i="15"/>
  <c r="Y71" i="15"/>
  <c r="AA71" i="15" s="1"/>
  <c r="Z66" i="15"/>
  <c r="Y66" i="15"/>
  <c r="AA66" i="15" s="1"/>
  <c r="Z25" i="15"/>
  <c r="Y25" i="15"/>
  <c r="AA25" i="15" s="1"/>
  <c r="Z57" i="15"/>
  <c r="Y57" i="15"/>
  <c r="AA57" i="15" s="1"/>
  <c r="Z56" i="15"/>
  <c r="Y56" i="15"/>
  <c r="AA56" i="15" s="1"/>
  <c r="Z9" i="15"/>
  <c r="Y9" i="15"/>
  <c r="AA9" i="15" s="1"/>
  <c r="Y46" i="15"/>
  <c r="AA46" i="15" s="1"/>
  <c r="Z46" i="15"/>
  <c r="Y36" i="15"/>
  <c r="AA36" i="15" s="1"/>
  <c r="Z36" i="15"/>
  <c r="Z30" i="15"/>
  <c r="Y30" i="15"/>
  <c r="AA30" i="15" s="1"/>
  <c r="Z130" i="15"/>
  <c r="Y130" i="15"/>
  <c r="AA130" i="15" s="1"/>
  <c r="Z86" i="15"/>
  <c r="Y86" i="15"/>
  <c r="AA86" i="15" s="1"/>
  <c r="Z124" i="15"/>
  <c r="Y124" i="15"/>
  <c r="AA124" i="15" s="1"/>
  <c r="Y55" i="15"/>
  <c r="AA55" i="15" s="1"/>
  <c r="Z55" i="15"/>
  <c r="Y31" i="15"/>
  <c r="AA31" i="15" s="1"/>
  <c r="Z31" i="15"/>
  <c r="Z24" i="15"/>
  <c r="Y24" i="15"/>
  <c r="AA24" i="15" s="1"/>
  <c r="Z58" i="15"/>
  <c r="Y58" i="15"/>
  <c r="AA58" i="15" s="1"/>
  <c r="Z48" i="15"/>
  <c r="Y48" i="15"/>
  <c r="AA48" i="15" s="1"/>
  <c r="Z50" i="15"/>
  <c r="Y50" i="15"/>
  <c r="AA50" i="15" s="1"/>
  <c r="Z101" i="15"/>
  <c r="Y101" i="15"/>
  <c r="AA101" i="15" s="1"/>
  <c r="Z89" i="15"/>
  <c r="Y89" i="15"/>
  <c r="AA89" i="15" s="1"/>
  <c r="Z32" i="15"/>
  <c r="Y32" i="15"/>
  <c r="AA32" i="15" s="1"/>
  <c r="Z110" i="15"/>
  <c r="Y110" i="15"/>
  <c r="AA110" i="15" s="1"/>
  <c r="Z117" i="15"/>
  <c r="Y117" i="15"/>
  <c r="AA117" i="15" s="1"/>
  <c r="Z109" i="15"/>
  <c r="Y109" i="15"/>
  <c r="AA109" i="15" s="1"/>
  <c r="Y115" i="15"/>
  <c r="AA115" i="15" s="1"/>
  <c r="Z115" i="15"/>
  <c r="Z75" i="15"/>
  <c r="Y75" i="15"/>
  <c r="AA75" i="15" s="1"/>
  <c r="Z17" i="15"/>
  <c r="Y17" i="15"/>
  <c r="AA17" i="15" s="1"/>
  <c r="Z77" i="15"/>
  <c r="Y77" i="15"/>
  <c r="AA77" i="15" s="1"/>
  <c r="S8" i="15"/>
  <c r="Z43" i="15"/>
  <c r="Y43" i="15"/>
  <c r="AA43" i="15" s="1"/>
  <c r="R8" i="15"/>
  <c r="Z102" i="15"/>
  <c r="Y102" i="15"/>
  <c r="AA102" i="15" s="1"/>
  <c r="Z95" i="15"/>
  <c r="Y95" i="15"/>
  <c r="AA95" i="15" s="1"/>
  <c r="Y78" i="15"/>
  <c r="AA78" i="15" s="1"/>
  <c r="Z78" i="15"/>
  <c r="Z83" i="15"/>
  <c r="Y83" i="15"/>
  <c r="AA83" i="15" s="1"/>
  <c r="Z65" i="15"/>
  <c r="Y65" i="15"/>
  <c r="AA65" i="15" s="1"/>
  <c r="Z68" i="15"/>
  <c r="Y68" i="15"/>
  <c r="AA68" i="15" s="1"/>
  <c r="Y61" i="15"/>
  <c r="AA61" i="15" s="1"/>
  <c r="Z61" i="15"/>
  <c r="Z54" i="15"/>
  <c r="Y54" i="15"/>
  <c r="AA54" i="15" s="1"/>
  <c r="Y27" i="15"/>
  <c r="AA27" i="15" s="1"/>
  <c r="Z27" i="15"/>
  <c r="Z22" i="15"/>
  <c r="Y22" i="15"/>
  <c r="AA22" i="15" s="1"/>
  <c r="Y23" i="15"/>
  <c r="AA23" i="15" s="1"/>
  <c r="Z23" i="15"/>
  <c r="Z13" i="15"/>
  <c r="Y13" i="15"/>
  <c r="AA13" i="15" s="1"/>
  <c r="Z112" i="15"/>
  <c r="Y112" i="15"/>
  <c r="AA112" i="15" s="1"/>
  <c r="Y87" i="15"/>
  <c r="AA87" i="15" s="1"/>
  <c r="Z87" i="15"/>
  <c r="Z120" i="15"/>
  <c r="Y120" i="15"/>
  <c r="AA120" i="15" s="1"/>
  <c r="Y91" i="15"/>
  <c r="AA91" i="15" s="1"/>
  <c r="Z91" i="15"/>
  <c r="Z93" i="15"/>
  <c r="Y93" i="15"/>
  <c r="AA93" i="15" s="1"/>
  <c r="Z88" i="15"/>
  <c r="Y88" i="15"/>
  <c r="AA88" i="15" s="1"/>
  <c r="Z90" i="15"/>
  <c r="Y90" i="15"/>
  <c r="AA90" i="15" s="1"/>
  <c r="Z111" i="15"/>
  <c r="Y111" i="15"/>
  <c r="AA111" i="15" s="1"/>
  <c r="Z116" i="15"/>
  <c r="Y116" i="15"/>
  <c r="AA116" i="15" s="1"/>
  <c r="Z127" i="15"/>
  <c r="Y127" i="15"/>
  <c r="AA127" i="15" s="1"/>
  <c r="Z80" i="15"/>
  <c r="Y80" i="15"/>
  <c r="AA80" i="15" s="1"/>
  <c r="Z69" i="15"/>
  <c r="Y69" i="15"/>
  <c r="AA69" i="15" s="1"/>
  <c r="Y63" i="15"/>
  <c r="AA63" i="15" s="1"/>
  <c r="Z63" i="15"/>
  <c r="Z16" i="15"/>
  <c r="Y16" i="15"/>
  <c r="AA16" i="15" s="1"/>
  <c r="Z29" i="15"/>
  <c r="Y29" i="15"/>
  <c r="AA29" i="15" s="1"/>
  <c r="Z44" i="15"/>
  <c r="Y44" i="15"/>
  <c r="AA44" i="15" s="1"/>
  <c r="Z10" i="15"/>
  <c r="Y10" i="15"/>
  <c r="AA10" i="15" s="1"/>
  <c r="Z34" i="15"/>
  <c r="Y34" i="15"/>
  <c r="AA34" i="15" s="1"/>
  <c r="Z37" i="15"/>
  <c r="Y37" i="15"/>
  <c r="AA37" i="15" s="1"/>
  <c r="Z28" i="15"/>
  <c r="Y28" i="15"/>
  <c r="AA28" i="15" s="1"/>
  <c r="Z21" i="15"/>
  <c r="Y21" i="15"/>
  <c r="AA21" i="15" s="1"/>
  <c r="Z125" i="15"/>
  <c r="Y125" i="15"/>
  <c r="AA125" i="15" s="1"/>
  <c r="Z98" i="15"/>
  <c r="Y98" i="15"/>
  <c r="AA98" i="15" s="1"/>
  <c r="Z96" i="15"/>
  <c r="Y96" i="15"/>
  <c r="AA96" i="15" s="1"/>
  <c r="Y123" i="15"/>
  <c r="AA123" i="15" s="1"/>
  <c r="Z123" i="15"/>
  <c r="Y73" i="15"/>
  <c r="AA73" i="15" s="1"/>
  <c r="Z73" i="15"/>
  <c r="Y35" i="15"/>
  <c r="AA35" i="15" s="1"/>
  <c r="Z35" i="15"/>
  <c r="Q8" i="15"/>
  <c r="Z64" i="15"/>
  <c r="Y64" i="15"/>
  <c r="AA64" i="15" s="1"/>
  <c r="Z38" i="15"/>
  <c r="Y38" i="15"/>
  <c r="AA38" i="15" s="1"/>
  <c r="Z26" i="15"/>
  <c r="Y26" i="15"/>
  <c r="AA26" i="15" s="1"/>
  <c r="Z118" i="15"/>
  <c r="Y118" i="15"/>
  <c r="AA118" i="15" s="1"/>
  <c r="Z92" i="15"/>
  <c r="Y92" i="15"/>
  <c r="AA92" i="15" s="1"/>
  <c r="Z42" i="15"/>
  <c r="Y42" i="15"/>
  <c r="AA42" i="15" s="1"/>
  <c r="Y11" i="15"/>
  <c r="AA11" i="15" s="1"/>
  <c r="Z11" i="15"/>
  <c r="Z12" i="15"/>
  <c r="Y12" i="15"/>
  <c r="AA12" i="15" s="1"/>
  <c r="Z119" i="15"/>
  <c r="Y119" i="15"/>
  <c r="AA119" i="15" s="1"/>
  <c r="Z100" i="15"/>
  <c r="Y100" i="15"/>
  <c r="AA100" i="15" s="1"/>
  <c r="Y67" i="15"/>
  <c r="AA67" i="15" s="1"/>
  <c r="Z67" i="15"/>
  <c r="Z72" i="15"/>
  <c r="Y72" i="15"/>
  <c r="AA72" i="15" s="1"/>
  <c r="Y49" i="15"/>
  <c r="AA49" i="15" s="1"/>
  <c r="Z49" i="15"/>
  <c r="Z60" i="15"/>
  <c r="Y60" i="15"/>
  <c r="AA60" i="15" s="1"/>
  <c r="Y51" i="15"/>
  <c r="AA51" i="15" s="1"/>
  <c r="Z51" i="15"/>
  <c r="Y41" i="15"/>
  <c r="AA41" i="15" s="1"/>
  <c r="Z41" i="15"/>
  <c r="Y19" i="15"/>
  <c r="AA19" i="15" s="1"/>
  <c r="Z19" i="15"/>
  <c r="Z18" i="15"/>
  <c r="Y18" i="15"/>
  <c r="AA18" i="15" s="1"/>
  <c r="Y29" i="14"/>
  <c r="AA29" i="14" s="1"/>
  <c r="Z29" i="14"/>
  <c r="Z27" i="14"/>
  <c r="Y27" i="14"/>
  <c r="AA27" i="14" s="1"/>
  <c r="Z18" i="14"/>
  <c r="Y18" i="14"/>
  <c r="AA18" i="14" s="1"/>
  <c r="Y17" i="14"/>
  <c r="AA17" i="14" s="1"/>
  <c r="Z17" i="14"/>
  <c r="Z16" i="14"/>
  <c r="Y16" i="14"/>
  <c r="AA16" i="14" s="1"/>
  <c r="Z23" i="14"/>
  <c r="Y23" i="14"/>
  <c r="AA23" i="14" s="1"/>
  <c r="Z31" i="14"/>
  <c r="Y31" i="14"/>
  <c r="AA31" i="14" s="1"/>
  <c r="Z15" i="14"/>
  <c r="Y15" i="14"/>
  <c r="AA15" i="14" s="1"/>
  <c r="Z24" i="14"/>
  <c r="Y24" i="14"/>
  <c r="AA24" i="14" s="1"/>
  <c r="Z20" i="14"/>
  <c r="Y20" i="14"/>
  <c r="AA20" i="14" s="1"/>
  <c r="S8" i="14"/>
  <c r="V8" i="14" s="1"/>
  <c r="Z11" i="14"/>
  <c r="Y11" i="14"/>
  <c r="AA11" i="14" s="1"/>
  <c r="Z28" i="14"/>
  <c r="Y28" i="14"/>
  <c r="AA28" i="14" s="1"/>
  <c r="Y37" i="14"/>
  <c r="AA37" i="14" s="1"/>
  <c r="Z37" i="14"/>
  <c r="Y10" i="14"/>
  <c r="Z35" i="14"/>
  <c r="Y35" i="14"/>
  <c r="AA35" i="14" s="1"/>
  <c r="Z26" i="14"/>
  <c r="Y26" i="14"/>
  <c r="AA26" i="14" s="1"/>
  <c r="Y12" i="14"/>
  <c r="Z32" i="14"/>
  <c r="Y32" i="14"/>
  <c r="AA32" i="14" s="1"/>
  <c r="Z19" i="14"/>
  <c r="Y19" i="14"/>
  <c r="AA19" i="14" s="1"/>
  <c r="Y13" i="14"/>
  <c r="AA13" i="14" s="1"/>
  <c r="Z13" i="14"/>
  <c r="Y14" i="14"/>
  <c r="Z34" i="14"/>
  <c r="Y34" i="14"/>
  <c r="AA34" i="14" s="1"/>
  <c r="Y25" i="14"/>
  <c r="AA25" i="14" s="1"/>
  <c r="Z25" i="14"/>
  <c r="Y9" i="14"/>
  <c r="Y21" i="14"/>
  <c r="AA21" i="14" s="1"/>
  <c r="Z21" i="14"/>
  <c r="Y33" i="14"/>
  <c r="AA33" i="14" s="1"/>
  <c r="Z33" i="14"/>
  <c r="Z36" i="14"/>
  <c r="Y36" i="14"/>
  <c r="AA36" i="14" s="1"/>
  <c r="Z30" i="14"/>
  <c r="Y30" i="14"/>
  <c r="AA30" i="14" s="1"/>
  <c r="T8" i="14"/>
  <c r="X8" i="14"/>
  <c r="Z22" i="14"/>
  <c r="Y22" i="14"/>
  <c r="AA22" i="14" s="1"/>
  <c r="N9" i="13"/>
  <c r="O9" i="13" s="1"/>
  <c r="S9" i="13" s="1"/>
  <c r="N10" i="13"/>
  <c r="O10" i="13" s="1"/>
  <c r="S10" i="13" s="1"/>
  <c r="N11" i="13"/>
  <c r="O11" i="13" s="1"/>
  <c r="S11" i="13" s="1"/>
  <c r="N12" i="13"/>
  <c r="O12" i="13"/>
  <c r="S12" i="13" s="1"/>
  <c r="N13" i="13"/>
  <c r="O13" i="13" s="1"/>
  <c r="S13" i="13" s="1"/>
  <c r="N14" i="13"/>
  <c r="O14" i="13" s="1"/>
  <c r="S14" i="13" s="1"/>
  <c r="N16" i="13"/>
  <c r="O16" i="13"/>
  <c r="S16" i="13" s="1"/>
  <c r="N17" i="13"/>
  <c r="O17" i="13" s="1"/>
  <c r="S17" i="13" s="1"/>
  <c r="N18" i="13"/>
  <c r="O18" i="13" s="1"/>
  <c r="S18" i="13" s="1"/>
  <c r="N19" i="13"/>
  <c r="O19" i="13" s="1"/>
  <c r="S19" i="13" s="1"/>
  <c r="N20" i="13"/>
  <c r="O20" i="13"/>
  <c r="S20" i="13" s="1"/>
  <c r="N21" i="13"/>
  <c r="O21" i="13" s="1"/>
  <c r="S21" i="13" s="1"/>
  <c r="N22" i="13"/>
  <c r="O22" i="13" s="1"/>
  <c r="S22" i="13" s="1"/>
  <c r="N23" i="13"/>
  <c r="O23" i="13" s="1"/>
  <c r="S23" i="13" s="1"/>
  <c r="N24" i="13"/>
  <c r="O24" i="13"/>
  <c r="S24" i="13" s="1"/>
  <c r="N25" i="13"/>
  <c r="O25" i="13" s="1"/>
  <c r="S25" i="13" s="1"/>
  <c r="N26" i="13"/>
  <c r="O26" i="13" s="1"/>
  <c r="S26" i="13" s="1"/>
  <c r="N27" i="13"/>
  <c r="O27" i="13" s="1"/>
  <c r="S27" i="13" s="1"/>
  <c r="N28" i="13"/>
  <c r="O28" i="13"/>
  <c r="S28" i="13" s="1"/>
  <c r="N29" i="13"/>
  <c r="O29" i="13" s="1"/>
  <c r="S29" i="13" s="1"/>
  <c r="N30" i="13"/>
  <c r="O30" i="13" s="1"/>
  <c r="S30" i="13" s="1"/>
  <c r="N31" i="13"/>
  <c r="O31" i="13" s="1"/>
  <c r="S31" i="13" s="1"/>
  <c r="N32" i="13"/>
  <c r="O32" i="13"/>
  <c r="S32" i="13" s="1"/>
  <c r="N33" i="13"/>
  <c r="O33" i="13" s="1"/>
  <c r="S33" i="13" s="1"/>
  <c r="N34" i="13"/>
  <c r="O34" i="13" s="1"/>
  <c r="S34" i="13" s="1"/>
  <c r="N35" i="13"/>
  <c r="O35" i="13" s="1"/>
  <c r="S35" i="13" s="1"/>
  <c r="N36" i="13"/>
  <c r="O36" i="13"/>
  <c r="S36" i="13" s="1"/>
  <c r="N37" i="13"/>
  <c r="O37" i="13" s="1"/>
  <c r="S37" i="13" s="1"/>
  <c r="N38" i="13"/>
  <c r="O38" i="13" s="1"/>
  <c r="S38" i="13" s="1"/>
  <c r="N40" i="13"/>
  <c r="O40" i="13"/>
  <c r="S40" i="13" s="1"/>
  <c r="N41" i="13"/>
  <c r="O41" i="13" s="1"/>
  <c r="S41" i="13" s="1"/>
  <c r="N42" i="13"/>
  <c r="O42" i="13" s="1"/>
  <c r="S42" i="13" s="1"/>
  <c r="N43" i="13"/>
  <c r="O43" i="13" s="1"/>
  <c r="S43" i="13" s="1"/>
  <c r="N44" i="13"/>
  <c r="O44" i="13"/>
  <c r="S44" i="13" s="1"/>
  <c r="N46" i="13"/>
  <c r="O46" i="13" s="1"/>
  <c r="S46" i="13" s="1"/>
  <c r="N48" i="13"/>
  <c r="O48" i="13"/>
  <c r="S48" i="13" s="1"/>
  <c r="N49" i="13"/>
  <c r="O49" i="13" s="1"/>
  <c r="S49" i="13" s="1"/>
  <c r="N50" i="13"/>
  <c r="O50" i="13" s="1"/>
  <c r="S50" i="13" s="1"/>
  <c r="N51" i="13"/>
  <c r="O51" i="13" s="1"/>
  <c r="S51" i="13" s="1"/>
  <c r="N52" i="13"/>
  <c r="O52" i="13"/>
  <c r="S52" i="13" s="1"/>
  <c r="N53" i="13"/>
  <c r="O53" i="13" s="1"/>
  <c r="S53" i="13" s="1"/>
  <c r="N54" i="13"/>
  <c r="O54" i="13" s="1"/>
  <c r="S54" i="13" s="1"/>
  <c r="N55" i="13"/>
  <c r="O55" i="13" s="1"/>
  <c r="S55" i="13" s="1"/>
  <c r="N56" i="13"/>
  <c r="O56" i="13"/>
  <c r="S56" i="13" s="1"/>
  <c r="N57" i="13"/>
  <c r="O57" i="13" s="1"/>
  <c r="S57" i="13" s="1"/>
  <c r="N58" i="13"/>
  <c r="O58" i="13" s="1"/>
  <c r="S58" i="13" s="1"/>
  <c r="N59" i="13"/>
  <c r="O59" i="13" s="1"/>
  <c r="S59" i="13" s="1"/>
  <c r="N60" i="13"/>
  <c r="O60" i="13"/>
  <c r="S60" i="13" s="1"/>
  <c r="N61" i="13"/>
  <c r="O61" i="13" s="1"/>
  <c r="S61" i="13" s="1"/>
  <c r="N62" i="13"/>
  <c r="O62" i="13" s="1"/>
  <c r="S62" i="13" s="1"/>
  <c r="N63" i="13"/>
  <c r="O63" i="13" s="1"/>
  <c r="S63" i="13" s="1"/>
  <c r="N64" i="13"/>
  <c r="O64" i="13"/>
  <c r="N65" i="13"/>
  <c r="O65" i="13" s="1"/>
  <c r="S65" i="13" s="1"/>
  <c r="N66" i="13"/>
  <c r="O66" i="13" s="1"/>
  <c r="S66" i="13" s="1"/>
  <c r="N67" i="13"/>
  <c r="O67" i="13" s="1"/>
  <c r="S67" i="13" s="1"/>
  <c r="N68" i="13"/>
  <c r="O68" i="13"/>
  <c r="S68" i="13" s="1"/>
  <c r="N69" i="13"/>
  <c r="O69" i="13" s="1"/>
  <c r="S69" i="13" s="1"/>
  <c r="N71" i="13"/>
  <c r="O71" i="13" s="1"/>
  <c r="S71" i="13" s="1"/>
  <c r="N72" i="13"/>
  <c r="O72" i="13"/>
  <c r="S72" i="13" s="1"/>
  <c r="N73" i="13"/>
  <c r="O73" i="13" s="1"/>
  <c r="S73" i="13" s="1"/>
  <c r="N74" i="13"/>
  <c r="O74" i="13" s="1"/>
  <c r="S74" i="13" s="1"/>
  <c r="N75" i="13"/>
  <c r="O75" i="13" s="1"/>
  <c r="S75" i="13" s="1"/>
  <c r="N76" i="13"/>
  <c r="O76" i="13"/>
  <c r="S76" i="13" s="1"/>
  <c r="N77" i="13"/>
  <c r="O77" i="13" s="1"/>
  <c r="S77" i="13" s="1"/>
  <c r="N78" i="13"/>
  <c r="O78" i="13" s="1"/>
  <c r="S78" i="13" s="1"/>
  <c r="N80" i="13"/>
  <c r="O80" i="13"/>
  <c r="S80" i="13" s="1"/>
  <c r="N81" i="13"/>
  <c r="O81" i="13" s="1"/>
  <c r="S81" i="13" s="1"/>
  <c r="N82" i="13"/>
  <c r="O82" i="13" s="1"/>
  <c r="S82" i="13" s="1"/>
  <c r="N83" i="13"/>
  <c r="O83" i="13" s="1"/>
  <c r="S83" i="13" s="1"/>
  <c r="N85" i="13"/>
  <c r="O85" i="13" s="1"/>
  <c r="S85" i="13" s="1"/>
  <c r="N86" i="13"/>
  <c r="O86" i="13" s="1"/>
  <c r="S86" i="13" s="1"/>
  <c r="N87" i="13"/>
  <c r="O87" i="13" s="1"/>
  <c r="S87" i="13" s="1"/>
  <c r="N88" i="13"/>
  <c r="O88" i="13"/>
  <c r="S88" i="13" s="1"/>
  <c r="N89" i="13"/>
  <c r="O89" i="13" s="1"/>
  <c r="S89" i="13" s="1"/>
  <c r="N90" i="13"/>
  <c r="O90" i="13" s="1"/>
  <c r="S90" i="13" s="1"/>
  <c r="N91" i="13"/>
  <c r="O91" i="13" s="1"/>
  <c r="S91" i="13" s="1"/>
  <c r="N92" i="13"/>
  <c r="O92" i="13"/>
  <c r="S92" i="13" s="1"/>
  <c r="N93" i="13"/>
  <c r="O93" i="13" s="1"/>
  <c r="S93" i="13" s="1"/>
  <c r="N94" i="13"/>
  <c r="O94" i="13" s="1"/>
  <c r="S94" i="13" s="1"/>
  <c r="N95" i="13"/>
  <c r="O95" i="13" s="1"/>
  <c r="S95" i="13" s="1"/>
  <c r="N96" i="13"/>
  <c r="O96" i="13"/>
  <c r="S96" i="13" s="1"/>
  <c r="N97" i="13"/>
  <c r="O97" i="13" s="1"/>
  <c r="S97" i="13" s="1"/>
  <c r="N98" i="13"/>
  <c r="O98" i="13" s="1"/>
  <c r="S98" i="13" s="1"/>
  <c r="N99" i="13"/>
  <c r="O99" i="13" s="1"/>
  <c r="S99" i="13" s="1"/>
  <c r="N100" i="13"/>
  <c r="O100" i="13"/>
  <c r="S100" i="13" s="1"/>
  <c r="N101" i="13"/>
  <c r="O101" i="13" s="1"/>
  <c r="S101" i="13" s="1"/>
  <c r="N102" i="13"/>
  <c r="O102" i="13" s="1"/>
  <c r="S102" i="13" s="1"/>
  <c r="N103" i="13"/>
  <c r="O103" i="13" s="1"/>
  <c r="S103" i="13" s="1"/>
  <c r="N104" i="13"/>
  <c r="O104" i="13"/>
  <c r="S104" i="13" s="1"/>
  <c r="N105" i="13"/>
  <c r="O105" i="13" s="1"/>
  <c r="S105" i="13" s="1"/>
  <c r="N106" i="13"/>
  <c r="O106" i="13" s="1"/>
  <c r="S106" i="13" s="1"/>
  <c r="N107" i="13"/>
  <c r="O107" i="13" s="1"/>
  <c r="S107" i="13" s="1"/>
  <c r="N108" i="13"/>
  <c r="O108" i="13"/>
  <c r="S108" i="13" s="1"/>
  <c r="N109" i="13"/>
  <c r="O109" i="13" s="1"/>
  <c r="S109" i="13" s="1"/>
  <c r="N110" i="13"/>
  <c r="O110" i="13" s="1"/>
  <c r="S110" i="13" s="1"/>
  <c r="N111" i="13"/>
  <c r="O111" i="13" s="1"/>
  <c r="S111" i="13" s="1"/>
  <c r="N112" i="13"/>
  <c r="O112" i="13"/>
  <c r="S112" i="13" s="1"/>
  <c r="N113" i="13"/>
  <c r="O113" i="13" s="1"/>
  <c r="S113" i="13" s="1"/>
  <c r="N114" i="13"/>
  <c r="O114" i="13" s="1"/>
  <c r="S114" i="13" s="1"/>
  <c r="N115" i="13"/>
  <c r="O115" i="13" s="1"/>
  <c r="S115" i="13" s="1"/>
  <c r="N116" i="13"/>
  <c r="O116" i="13"/>
  <c r="S116" i="13" s="1"/>
  <c r="N117" i="13"/>
  <c r="O117" i="13" s="1"/>
  <c r="S117" i="13" s="1"/>
  <c r="N118" i="13"/>
  <c r="O118" i="13" s="1"/>
  <c r="S118" i="13" s="1"/>
  <c r="N119" i="13"/>
  <c r="O119" i="13" s="1"/>
  <c r="S119" i="13" s="1"/>
  <c r="N120" i="13"/>
  <c r="O120" i="13"/>
  <c r="S120" i="13" s="1"/>
  <c r="N121" i="13"/>
  <c r="O121" i="13" s="1"/>
  <c r="S121" i="13" s="1"/>
  <c r="N122" i="13"/>
  <c r="O122" i="13" s="1"/>
  <c r="S122" i="13" s="1"/>
  <c r="N123" i="13"/>
  <c r="O123" i="13" s="1"/>
  <c r="S123" i="13" s="1"/>
  <c r="N124" i="13"/>
  <c r="O124" i="13"/>
  <c r="S124" i="13" s="1"/>
  <c r="N125" i="13"/>
  <c r="O125" i="13" s="1"/>
  <c r="S125" i="13" s="1"/>
  <c r="N126" i="13"/>
  <c r="O126" i="13" s="1"/>
  <c r="S126" i="13" s="1"/>
  <c r="N127" i="13"/>
  <c r="O127" i="13" s="1"/>
  <c r="S127" i="13" s="1"/>
  <c r="N128" i="13"/>
  <c r="O128" i="13"/>
  <c r="S128" i="13" s="1"/>
  <c r="N129" i="13"/>
  <c r="O129" i="13" s="1"/>
  <c r="S129" i="13" s="1"/>
  <c r="N130" i="13"/>
  <c r="O130" i="13" s="1"/>
  <c r="S130" i="13" s="1"/>
  <c r="O8" i="13"/>
  <c r="N8" i="13"/>
  <c r="J9" i="13"/>
  <c r="K9" i="13" s="1"/>
  <c r="R9" i="13" s="1"/>
  <c r="J10" i="13"/>
  <c r="K10" i="13" s="1"/>
  <c r="R10" i="13" s="1"/>
  <c r="J11" i="13"/>
  <c r="K11" i="13" s="1"/>
  <c r="R11" i="13" s="1"/>
  <c r="J12" i="13"/>
  <c r="K12" i="13"/>
  <c r="R12" i="13" s="1"/>
  <c r="J13" i="13"/>
  <c r="K13" i="13" s="1"/>
  <c r="R13" i="13" s="1"/>
  <c r="J14" i="13"/>
  <c r="K14" i="13" s="1"/>
  <c r="R14" i="13" s="1"/>
  <c r="J16" i="13"/>
  <c r="K16" i="13"/>
  <c r="R16" i="13" s="1"/>
  <c r="J17" i="13"/>
  <c r="K17" i="13" s="1"/>
  <c r="R17" i="13" s="1"/>
  <c r="J18" i="13"/>
  <c r="K18" i="13" s="1"/>
  <c r="R18" i="13" s="1"/>
  <c r="J19" i="13"/>
  <c r="K19" i="13" s="1"/>
  <c r="R19" i="13" s="1"/>
  <c r="J20" i="13"/>
  <c r="K20" i="13"/>
  <c r="R20" i="13" s="1"/>
  <c r="J21" i="13"/>
  <c r="K21" i="13" s="1"/>
  <c r="R21" i="13" s="1"/>
  <c r="J22" i="13"/>
  <c r="K22" i="13" s="1"/>
  <c r="R22" i="13" s="1"/>
  <c r="J23" i="13"/>
  <c r="K23" i="13" s="1"/>
  <c r="R23" i="13" s="1"/>
  <c r="J24" i="13"/>
  <c r="K24" i="13"/>
  <c r="R24" i="13" s="1"/>
  <c r="J25" i="13"/>
  <c r="K25" i="13" s="1"/>
  <c r="R25" i="13" s="1"/>
  <c r="J26" i="13"/>
  <c r="K26" i="13" s="1"/>
  <c r="R26" i="13" s="1"/>
  <c r="J27" i="13"/>
  <c r="K27" i="13" s="1"/>
  <c r="R27" i="13" s="1"/>
  <c r="J28" i="13"/>
  <c r="K28" i="13"/>
  <c r="R28" i="13" s="1"/>
  <c r="J29" i="13"/>
  <c r="K29" i="13" s="1"/>
  <c r="R29" i="13" s="1"/>
  <c r="J30" i="13"/>
  <c r="K30" i="13" s="1"/>
  <c r="R30" i="13" s="1"/>
  <c r="J31" i="13"/>
  <c r="K31" i="13" s="1"/>
  <c r="R31" i="13" s="1"/>
  <c r="J32" i="13"/>
  <c r="K32" i="13"/>
  <c r="R32" i="13" s="1"/>
  <c r="J33" i="13"/>
  <c r="K33" i="13" s="1"/>
  <c r="R33" i="13" s="1"/>
  <c r="J34" i="13"/>
  <c r="K34" i="13" s="1"/>
  <c r="R34" i="13" s="1"/>
  <c r="J35" i="13"/>
  <c r="K35" i="13" s="1"/>
  <c r="R35" i="13" s="1"/>
  <c r="J36" i="13"/>
  <c r="K36" i="13"/>
  <c r="R36" i="13" s="1"/>
  <c r="J37" i="13"/>
  <c r="K37" i="13" s="1"/>
  <c r="R37" i="13" s="1"/>
  <c r="J38" i="13"/>
  <c r="K38" i="13" s="1"/>
  <c r="R38" i="13" s="1"/>
  <c r="J40" i="13"/>
  <c r="K40" i="13"/>
  <c r="R40" i="13" s="1"/>
  <c r="J41" i="13"/>
  <c r="K41" i="13" s="1"/>
  <c r="R41" i="13" s="1"/>
  <c r="J42" i="13"/>
  <c r="K42" i="13" s="1"/>
  <c r="R42" i="13" s="1"/>
  <c r="J43" i="13"/>
  <c r="K43" i="13" s="1"/>
  <c r="R43" i="13" s="1"/>
  <c r="J44" i="13"/>
  <c r="K44" i="13"/>
  <c r="R44" i="13" s="1"/>
  <c r="J46" i="13"/>
  <c r="K46" i="13" s="1"/>
  <c r="R46" i="13" s="1"/>
  <c r="J48" i="13"/>
  <c r="K48" i="13"/>
  <c r="R48" i="13" s="1"/>
  <c r="J49" i="13"/>
  <c r="K49" i="13" s="1"/>
  <c r="R49" i="13" s="1"/>
  <c r="J50" i="13"/>
  <c r="K50" i="13" s="1"/>
  <c r="R50" i="13" s="1"/>
  <c r="J51" i="13"/>
  <c r="K51" i="13" s="1"/>
  <c r="R51" i="13" s="1"/>
  <c r="J52" i="13"/>
  <c r="K52" i="13"/>
  <c r="R52" i="13" s="1"/>
  <c r="J53" i="13"/>
  <c r="K53" i="13" s="1"/>
  <c r="R53" i="13" s="1"/>
  <c r="J54" i="13"/>
  <c r="K54" i="13" s="1"/>
  <c r="R54" i="13" s="1"/>
  <c r="J55" i="13"/>
  <c r="K55" i="13" s="1"/>
  <c r="R55" i="13" s="1"/>
  <c r="J56" i="13"/>
  <c r="K56" i="13"/>
  <c r="R56" i="13" s="1"/>
  <c r="J57" i="13"/>
  <c r="K57" i="13" s="1"/>
  <c r="R57" i="13" s="1"/>
  <c r="J58" i="13"/>
  <c r="K58" i="13" s="1"/>
  <c r="R58" i="13" s="1"/>
  <c r="J59" i="13"/>
  <c r="K59" i="13" s="1"/>
  <c r="R59" i="13" s="1"/>
  <c r="J60" i="13"/>
  <c r="K60" i="13"/>
  <c r="R60" i="13" s="1"/>
  <c r="J61" i="13"/>
  <c r="K61" i="13" s="1"/>
  <c r="R61" i="13" s="1"/>
  <c r="J62" i="13"/>
  <c r="K62" i="13" s="1"/>
  <c r="R62" i="13" s="1"/>
  <c r="J63" i="13"/>
  <c r="K63" i="13" s="1"/>
  <c r="R63" i="13" s="1"/>
  <c r="J64" i="13"/>
  <c r="K64" i="13"/>
  <c r="R64" i="13" s="1"/>
  <c r="J65" i="13"/>
  <c r="K65" i="13" s="1"/>
  <c r="R65" i="13" s="1"/>
  <c r="J66" i="13"/>
  <c r="K66" i="13" s="1"/>
  <c r="R66" i="13" s="1"/>
  <c r="J67" i="13"/>
  <c r="K67" i="13" s="1"/>
  <c r="R67" i="13" s="1"/>
  <c r="J68" i="13"/>
  <c r="K68" i="13"/>
  <c r="R68" i="13" s="1"/>
  <c r="J69" i="13"/>
  <c r="K69" i="13" s="1"/>
  <c r="R69" i="13" s="1"/>
  <c r="J71" i="13"/>
  <c r="K71" i="13" s="1"/>
  <c r="R71" i="13" s="1"/>
  <c r="J72" i="13"/>
  <c r="K72" i="13"/>
  <c r="R72" i="13" s="1"/>
  <c r="J73" i="13"/>
  <c r="K73" i="13" s="1"/>
  <c r="R73" i="13" s="1"/>
  <c r="J74" i="13"/>
  <c r="K74" i="13" s="1"/>
  <c r="R74" i="13" s="1"/>
  <c r="J75" i="13"/>
  <c r="K75" i="13" s="1"/>
  <c r="R75" i="13" s="1"/>
  <c r="J76" i="13"/>
  <c r="K76" i="13"/>
  <c r="R76" i="13" s="1"/>
  <c r="J77" i="13"/>
  <c r="K77" i="13" s="1"/>
  <c r="R77" i="13" s="1"/>
  <c r="J78" i="13"/>
  <c r="K78" i="13" s="1"/>
  <c r="R78" i="13" s="1"/>
  <c r="J80" i="13"/>
  <c r="K80" i="13"/>
  <c r="R80" i="13" s="1"/>
  <c r="J81" i="13"/>
  <c r="K81" i="13" s="1"/>
  <c r="R81" i="13" s="1"/>
  <c r="J82" i="13"/>
  <c r="K82" i="13" s="1"/>
  <c r="R82" i="13" s="1"/>
  <c r="J83" i="13"/>
  <c r="K83" i="13" s="1"/>
  <c r="R83" i="13" s="1"/>
  <c r="J85" i="13"/>
  <c r="K85" i="13" s="1"/>
  <c r="R85" i="13" s="1"/>
  <c r="J86" i="13"/>
  <c r="K86" i="13" s="1"/>
  <c r="R86" i="13" s="1"/>
  <c r="J87" i="13"/>
  <c r="K87" i="13" s="1"/>
  <c r="R87" i="13" s="1"/>
  <c r="J88" i="13"/>
  <c r="K88" i="13"/>
  <c r="R88" i="13" s="1"/>
  <c r="J89" i="13"/>
  <c r="K89" i="13" s="1"/>
  <c r="R89" i="13" s="1"/>
  <c r="J90" i="13"/>
  <c r="K90" i="13" s="1"/>
  <c r="R90" i="13" s="1"/>
  <c r="J91" i="13"/>
  <c r="K91" i="13" s="1"/>
  <c r="R91" i="13" s="1"/>
  <c r="J92" i="13"/>
  <c r="K92" i="13"/>
  <c r="R92" i="13" s="1"/>
  <c r="J93" i="13"/>
  <c r="K93" i="13" s="1"/>
  <c r="R93" i="13" s="1"/>
  <c r="J94" i="13"/>
  <c r="K94" i="13" s="1"/>
  <c r="R94" i="13" s="1"/>
  <c r="J95" i="13"/>
  <c r="K95" i="13" s="1"/>
  <c r="R95" i="13" s="1"/>
  <c r="J96" i="13"/>
  <c r="K96" i="13"/>
  <c r="R96" i="13" s="1"/>
  <c r="J97" i="13"/>
  <c r="K97" i="13" s="1"/>
  <c r="R97" i="13" s="1"/>
  <c r="J98" i="13"/>
  <c r="K98" i="13" s="1"/>
  <c r="R98" i="13" s="1"/>
  <c r="J99" i="13"/>
  <c r="K99" i="13" s="1"/>
  <c r="R99" i="13" s="1"/>
  <c r="J100" i="13"/>
  <c r="K100" i="13"/>
  <c r="R100" i="13" s="1"/>
  <c r="J101" i="13"/>
  <c r="K101" i="13" s="1"/>
  <c r="R101" i="13" s="1"/>
  <c r="J102" i="13"/>
  <c r="K102" i="13" s="1"/>
  <c r="R102" i="13" s="1"/>
  <c r="J103" i="13"/>
  <c r="K103" i="13" s="1"/>
  <c r="R103" i="13" s="1"/>
  <c r="J104" i="13"/>
  <c r="K104" i="13"/>
  <c r="R104" i="13" s="1"/>
  <c r="J105" i="13"/>
  <c r="K105" i="13" s="1"/>
  <c r="R105" i="13" s="1"/>
  <c r="J106" i="13"/>
  <c r="K106" i="13" s="1"/>
  <c r="R106" i="13" s="1"/>
  <c r="J107" i="13"/>
  <c r="K107" i="13" s="1"/>
  <c r="R107" i="13" s="1"/>
  <c r="J108" i="13"/>
  <c r="K108" i="13"/>
  <c r="R108" i="13" s="1"/>
  <c r="J109" i="13"/>
  <c r="K109" i="13" s="1"/>
  <c r="R109" i="13" s="1"/>
  <c r="J110" i="13"/>
  <c r="K110" i="13" s="1"/>
  <c r="R110" i="13" s="1"/>
  <c r="J111" i="13"/>
  <c r="K111" i="13" s="1"/>
  <c r="R111" i="13" s="1"/>
  <c r="J112" i="13"/>
  <c r="K112" i="13"/>
  <c r="R112" i="13" s="1"/>
  <c r="J113" i="13"/>
  <c r="K113" i="13" s="1"/>
  <c r="R113" i="13" s="1"/>
  <c r="J114" i="13"/>
  <c r="K114" i="13" s="1"/>
  <c r="R114" i="13" s="1"/>
  <c r="J115" i="13"/>
  <c r="K115" i="13" s="1"/>
  <c r="R115" i="13" s="1"/>
  <c r="J116" i="13"/>
  <c r="K116" i="13"/>
  <c r="R116" i="13" s="1"/>
  <c r="J117" i="13"/>
  <c r="K117" i="13" s="1"/>
  <c r="R117" i="13" s="1"/>
  <c r="J118" i="13"/>
  <c r="K118" i="13" s="1"/>
  <c r="R118" i="13" s="1"/>
  <c r="J119" i="13"/>
  <c r="K119" i="13" s="1"/>
  <c r="R119" i="13" s="1"/>
  <c r="J120" i="13"/>
  <c r="K120" i="13"/>
  <c r="R120" i="13" s="1"/>
  <c r="J121" i="13"/>
  <c r="K121" i="13" s="1"/>
  <c r="R121" i="13" s="1"/>
  <c r="J122" i="13"/>
  <c r="K122" i="13" s="1"/>
  <c r="R122" i="13" s="1"/>
  <c r="J123" i="13"/>
  <c r="K123" i="13" s="1"/>
  <c r="R123" i="13" s="1"/>
  <c r="J124" i="13"/>
  <c r="K124" i="13"/>
  <c r="R124" i="13" s="1"/>
  <c r="J125" i="13"/>
  <c r="K125" i="13" s="1"/>
  <c r="R125" i="13" s="1"/>
  <c r="J126" i="13"/>
  <c r="K126" i="13" s="1"/>
  <c r="R126" i="13" s="1"/>
  <c r="J127" i="13"/>
  <c r="K127" i="13" s="1"/>
  <c r="R127" i="13" s="1"/>
  <c r="J128" i="13"/>
  <c r="K128" i="13"/>
  <c r="R128" i="13" s="1"/>
  <c r="J129" i="13"/>
  <c r="K129" i="13" s="1"/>
  <c r="R129" i="13" s="1"/>
  <c r="J130" i="13"/>
  <c r="K130" i="13" s="1"/>
  <c r="R130" i="13" s="1"/>
  <c r="K8" i="13"/>
  <c r="J8" i="13"/>
  <c r="F9" i="13"/>
  <c r="G9" i="13" s="1"/>
  <c r="F10" i="13"/>
  <c r="G10" i="13" s="1"/>
  <c r="Q10" i="13" s="1"/>
  <c r="F11" i="13"/>
  <c r="G11" i="13" s="1"/>
  <c r="Q11" i="13" s="1"/>
  <c r="F12" i="13"/>
  <c r="G12" i="13" s="1"/>
  <c r="Q12" i="13" s="1"/>
  <c r="F13" i="13"/>
  <c r="G13" i="13" s="1"/>
  <c r="F14" i="13"/>
  <c r="G14" i="13" s="1"/>
  <c r="Q14" i="13" s="1"/>
  <c r="F16" i="13"/>
  <c r="G16" i="13" s="1"/>
  <c r="Q16" i="13" s="1"/>
  <c r="F17" i="13"/>
  <c r="G17" i="13" s="1"/>
  <c r="F18" i="13"/>
  <c r="G18" i="13"/>
  <c r="Q18" i="13" s="1"/>
  <c r="F19" i="13"/>
  <c r="G19" i="13" s="1"/>
  <c r="Q19" i="13" s="1"/>
  <c r="F20" i="13"/>
  <c r="G20" i="13"/>
  <c r="F21" i="13"/>
  <c r="G21" i="13" s="1"/>
  <c r="F22" i="13"/>
  <c r="G22" i="13" s="1"/>
  <c r="Q22" i="13" s="1"/>
  <c r="F23" i="13"/>
  <c r="G23" i="13"/>
  <c r="Q23" i="13" s="1"/>
  <c r="F24" i="13"/>
  <c r="G24" i="13"/>
  <c r="F25" i="13"/>
  <c r="G25" i="13" s="1"/>
  <c r="Q25" i="13" s="1"/>
  <c r="F26" i="13"/>
  <c r="G26" i="13" s="1"/>
  <c r="Q26" i="13" s="1"/>
  <c r="F27" i="13"/>
  <c r="G27" i="13" s="1"/>
  <c r="Q27" i="13" s="1"/>
  <c r="F28" i="13"/>
  <c r="G28" i="13" s="1"/>
  <c r="Q28" i="13" s="1"/>
  <c r="F29" i="13"/>
  <c r="G29" i="13" s="1"/>
  <c r="F30" i="13"/>
  <c r="G30" i="13"/>
  <c r="F31" i="13"/>
  <c r="G31" i="13"/>
  <c r="Q31" i="13" s="1"/>
  <c r="F32" i="13"/>
  <c r="G32" i="13" s="1"/>
  <c r="Q32" i="13" s="1"/>
  <c r="F33" i="13"/>
  <c r="G33" i="13" s="1"/>
  <c r="F34" i="13"/>
  <c r="G34" i="13" s="1"/>
  <c r="Q34" i="13" s="1"/>
  <c r="F35" i="13"/>
  <c r="G35" i="13" s="1"/>
  <c r="Q35" i="13" s="1"/>
  <c r="F36" i="13"/>
  <c r="G36" i="13"/>
  <c r="F37" i="13"/>
  <c r="G37" i="13" s="1"/>
  <c r="Q37" i="13" s="1"/>
  <c r="F38" i="13"/>
  <c r="G38" i="13" s="1"/>
  <c r="Q38" i="13" s="1"/>
  <c r="F40" i="13"/>
  <c r="G40" i="13" s="1"/>
  <c r="Q40" i="13" s="1"/>
  <c r="F41" i="13"/>
  <c r="G41" i="13" s="1"/>
  <c r="Q41" i="13" s="1"/>
  <c r="F42" i="13"/>
  <c r="G42" i="13" s="1"/>
  <c r="Q42" i="13" s="1"/>
  <c r="F43" i="13"/>
  <c r="G43" i="13" s="1"/>
  <c r="Q43" i="13" s="1"/>
  <c r="F44" i="13"/>
  <c r="G44" i="13" s="1"/>
  <c r="Q44" i="13" s="1"/>
  <c r="F46" i="13"/>
  <c r="G46" i="13" s="1"/>
  <c r="Q46" i="13" s="1"/>
  <c r="F48" i="13"/>
  <c r="G48" i="13" s="1"/>
  <c r="Q48" i="13" s="1"/>
  <c r="F49" i="13"/>
  <c r="G49" i="13" s="1"/>
  <c r="Q49" i="13" s="1"/>
  <c r="F50" i="13"/>
  <c r="G50" i="13" s="1"/>
  <c r="Q50" i="13" s="1"/>
  <c r="F51" i="13"/>
  <c r="G51" i="13" s="1"/>
  <c r="Q51" i="13" s="1"/>
  <c r="F52" i="13"/>
  <c r="G52" i="13" s="1"/>
  <c r="Q52" i="13" s="1"/>
  <c r="F53" i="13"/>
  <c r="G53" i="13" s="1"/>
  <c r="Q53" i="13" s="1"/>
  <c r="F54" i="13"/>
  <c r="G54" i="13" s="1"/>
  <c r="Q54" i="13" s="1"/>
  <c r="F55" i="13"/>
  <c r="G55" i="13" s="1"/>
  <c r="Q55" i="13" s="1"/>
  <c r="F56" i="13"/>
  <c r="G56" i="13" s="1"/>
  <c r="Q56" i="13" s="1"/>
  <c r="F57" i="13"/>
  <c r="G57" i="13" s="1"/>
  <c r="Q57" i="13" s="1"/>
  <c r="F58" i="13"/>
  <c r="G58" i="13" s="1"/>
  <c r="Q58" i="13" s="1"/>
  <c r="F59" i="13"/>
  <c r="G59" i="13" s="1"/>
  <c r="Q59" i="13" s="1"/>
  <c r="F60" i="13"/>
  <c r="G60" i="13" s="1"/>
  <c r="Q60" i="13" s="1"/>
  <c r="F61" i="13"/>
  <c r="G61" i="13" s="1"/>
  <c r="Q61" i="13" s="1"/>
  <c r="F62" i="13"/>
  <c r="G62" i="13" s="1"/>
  <c r="Q62" i="13" s="1"/>
  <c r="F63" i="13"/>
  <c r="G63" i="13" s="1"/>
  <c r="Q63" i="13" s="1"/>
  <c r="F64" i="13"/>
  <c r="G64" i="13" s="1"/>
  <c r="Q64" i="13" s="1"/>
  <c r="F65" i="13"/>
  <c r="G65" i="13" s="1"/>
  <c r="Q65" i="13" s="1"/>
  <c r="F66" i="13"/>
  <c r="G66" i="13" s="1"/>
  <c r="Q66" i="13" s="1"/>
  <c r="F67" i="13"/>
  <c r="G67" i="13" s="1"/>
  <c r="Q67" i="13" s="1"/>
  <c r="F68" i="13"/>
  <c r="G68" i="13" s="1"/>
  <c r="Q68" i="13" s="1"/>
  <c r="F69" i="13"/>
  <c r="G69" i="13" s="1"/>
  <c r="Q69" i="13" s="1"/>
  <c r="F71" i="13"/>
  <c r="G71" i="13" s="1"/>
  <c r="Q71" i="13" s="1"/>
  <c r="F72" i="13"/>
  <c r="G72" i="13" s="1"/>
  <c r="Q72" i="13" s="1"/>
  <c r="F73" i="13"/>
  <c r="G73" i="13" s="1"/>
  <c r="Q73" i="13" s="1"/>
  <c r="F74" i="13"/>
  <c r="G74" i="13" s="1"/>
  <c r="Q74" i="13" s="1"/>
  <c r="F75" i="13"/>
  <c r="G75" i="13" s="1"/>
  <c r="Q75" i="13" s="1"/>
  <c r="F76" i="13"/>
  <c r="G76" i="13" s="1"/>
  <c r="Q76" i="13" s="1"/>
  <c r="F77" i="13"/>
  <c r="G77" i="13" s="1"/>
  <c r="Q77" i="13" s="1"/>
  <c r="F78" i="13"/>
  <c r="G78" i="13" s="1"/>
  <c r="Q78" i="13" s="1"/>
  <c r="F80" i="13"/>
  <c r="G80" i="13" s="1"/>
  <c r="Q80" i="13" s="1"/>
  <c r="F81" i="13"/>
  <c r="G81" i="13" s="1"/>
  <c r="Q81" i="13" s="1"/>
  <c r="F82" i="13"/>
  <c r="G82" i="13"/>
  <c r="Q82" i="13" s="1"/>
  <c r="F83" i="13"/>
  <c r="G83" i="13" s="1"/>
  <c r="Q83" i="13" s="1"/>
  <c r="F85" i="13"/>
  <c r="G85" i="13"/>
  <c r="Q85" i="13" s="1"/>
  <c r="F86" i="13"/>
  <c r="G86" i="13" s="1"/>
  <c r="Q86" i="13" s="1"/>
  <c r="F87" i="13"/>
  <c r="G87" i="13" s="1"/>
  <c r="Q87" i="13" s="1"/>
  <c r="F88" i="13"/>
  <c r="G88" i="13" s="1"/>
  <c r="Q88" i="13" s="1"/>
  <c r="F89" i="13"/>
  <c r="G89" i="13" s="1"/>
  <c r="Q89" i="13" s="1"/>
  <c r="F90" i="13"/>
  <c r="G90" i="13"/>
  <c r="Q90" i="13" s="1"/>
  <c r="F91" i="13"/>
  <c r="G91" i="13" s="1"/>
  <c r="Q91" i="13" s="1"/>
  <c r="F92" i="13"/>
  <c r="G92" i="13" s="1"/>
  <c r="Q92" i="13" s="1"/>
  <c r="F93" i="13"/>
  <c r="G93" i="13"/>
  <c r="Q93" i="13" s="1"/>
  <c r="F94" i="13"/>
  <c r="G94" i="13" s="1"/>
  <c r="Q94" i="13" s="1"/>
  <c r="F95" i="13"/>
  <c r="G95" i="13" s="1"/>
  <c r="Q95" i="13" s="1"/>
  <c r="F96" i="13"/>
  <c r="G96" i="13" s="1"/>
  <c r="Q96" i="13" s="1"/>
  <c r="F97" i="13"/>
  <c r="G97" i="13" s="1"/>
  <c r="Q97" i="13" s="1"/>
  <c r="F98" i="13"/>
  <c r="G98" i="13" s="1"/>
  <c r="Q98" i="13" s="1"/>
  <c r="F99" i="13"/>
  <c r="G99" i="13" s="1"/>
  <c r="Q99" i="13" s="1"/>
  <c r="F100" i="13"/>
  <c r="G100" i="13"/>
  <c r="Q100" i="13" s="1"/>
  <c r="F101" i="13"/>
  <c r="G101" i="13" s="1"/>
  <c r="Q101" i="13" s="1"/>
  <c r="F102" i="13"/>
  <c r="G102" i="13" s="1"/>
  <c r="Q102" i="13" s="1"/>
  <c r="F103" i="13"/>
  <c r="G103" i="13" s="1"/>
  <c r="Q103" i="13" s="1"/>
  <c r="F104" i="13"/>
  <c r="G104" i="13"/>
  <c r="Q104" i="13" s="1"/>
  <c r="F105" i="13"/>
  <c r="G105" i="13"/>
  <c r="Q105" i="13" s="1"/>
  <c r="F106" i="13"/>
  <c r="G106" i="13" s="1"/>
  <c r="Q106" i="13" s="1"/>
  <c r="F107" i="13"/>
  <c r="G107" i="13"/>
  <c r="Q107" i="13" s="1"/>
  <c r="F108" i="13"/>
  <c r="G108" i="13" s="1"/>
  <c r="Q108" i="13" s="1"/>
  <c r="F109" i="13"/>
  <c r="G109" i="13" s="1"/>
  <c r="Q109" i="13" s="1"/>
  <c r="F110" i="13"/>
  <c r="G110" i="13" s="1"/>
  <c r="F111" i="13"/>
  <c r="G111" i="13" s="1"/>
  <c r="Q111" i="13" s="1"/>
  <c r="F112" i="13"/>
  <c r="G112" i="13" s="1"/>
  <c r="Q112" i="13" s="1"/>
  <c r="F113" i="13"/>
  <c r="G113" i="13" s="1"/>
  <c r="Q113" i="13" s="1"/>
  <c r="F114" i="13"/>
  <c r="G114" i="13" s="1"/>
  <c r="Q114" i="13" s="1"/>
  <c r="F115" i="13"/>
  <c r="G115" i="13" s="1"/>
  <c r="Q115" i="13" s="1"/>
  <c r="F116" i="13"/>
  <c r="G116" i="13"/>
  <c r="Q116" i="13" s="1"/>
  <c r="F117" i="13"/>
  <c r="G117" i="13"/>
  <c r="Q117" i="13" s="1"/>
  <c r="F118" i="13"/>
  <c r="G118" i="13" s="1"/>
  <c r="F119" i="13"/>
  <c r="G119" i="13"/>
  <c r="F120" i="13"/>
  <c r="G120" i="13" s="1"/>
  <c r="Q120" i="13" s="1"/>
  <c r="F121" i="13"/>
  <c r="G121" i="13" s="1"/>
  <c r="Q121" i="13" s="1"/>
  <c r="F122" i="13"/>
  <c r="G122" i="13" s="1"/>
  <c r="Q122" i="13" s="1"/>
  <c r="F123" i="13"/>
  <c r="G123" i="13"/>
  <c r="Q123" i="13" s="1"/>
  <c r="F124" i="13"/>
  <c r="G124" i="13" s="1"/>
  <c r="Q124" i="13" s="1"/>
  <c r="F125" i="13"/>
  <c r="G125" i="13" s="1"/>
  <c r="Q125" i="13" s="1"/>
  <c r="F126" i="13"/>
  <c r="G126" i="13" s="1"/>
  <c r="F127" i="13"/>
  <c r="G127" i="13" s="1"/>
  <c r="Q127" i="13" s="1"/>
  <c r="F128" i="13"/>
  <c r="G128" i="13"/>
  <c r="Q128" i="13" s="1"/>
  <c r="F129" i="13"/>
  <c r="G129" i="13" s="1"/>
  <c r="Q129" i="13" s="1"/>
  <c r="F130" i="13"/>
  <c r="G130" i="13" s="1"/>
  <c r="Q130" i="13" s="1"/>
  <c r="G8" i="13"/>
  <c r="F8" i="13"/>
  <c r="Q9" i="13"/>
  <c r="Q13" i="13"/>
  <c r="Q17" i="13"/>
  <c r="Q20" i="13"/>
  <c r="Q21" i="13"/>
  <c r="Q24" i="13"/>
  <c r="Q29" i="13"/>
  <c r="Q30" i="13"/>
  <c r="Q33" i="13"/>
  <c r="Q36" i="13"/>
  <c r="S64" i="13"/>
  <c r="Q110" i="13"/>
  <c r="Q118" i="13"/>
  <c r="Q119" i="13"/>
  <c r="Q126" i="13"/>
  <c r="S8" i="13"/>
  <c r="R8" i="13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15" i="1"/>
  <c r="Z13" i="1"/>
  <c r="Z11" i="1"/>
  <c r="R5" i="13"/>
  <c r="Q5" i="13"/>
  <c r="M1" i="13"/>
  <c r="S5" i="13" s="1"/>
  <c r="S5" i="1"/>
  <c r="R5" i="1"/>
  <c r="Q5" i="1"/>
  <c r="I131" i="13"/>
  <c r="X8" i="15" l="1"/>
  <c r="W8" i="15"/>
  <c r="V8" i="15"/>
  <c r="U8" i="15"/>
  <c r="T8" i="15"/>
  <c r="W8" i="14"/>
  <c r="U8" i="14"/>
  <c r="S131" i="13"/>
  <c r="T29" i="13"/>
  <c r="T99" i="13"/>
  <c r="U73" i="13"/>
  <c r="U98" i="13"/>
  <c r="W66" i="13"/>
  <c r="U87" i="13"/>
  <c r="W129" i="13"/>
  <c r="V116" i="13"/>
  <c r="V97" i="13"/>
  <c r="U42" i="13"/>
  <c r="X120" i="13"/>
  <c r="X107" i="13"/>
  <c r="V100" i="13"/>
  <c r="T117" i="13"/>
  <c r="X117" i="13"/>
  <c r="X123" i="13"/>
  <c r="T123" i="13"/>
  <c r="U122" i="13"/>
  <c r="V122" i="13"/>
  <c r="W122" i="13"/>
  <c r="T130" i="13"/>
  <c r="Y130" i="13" s="1"/>
  <c r="AA130" i="13" s="1"/>
  <c r="U130" i="13"/>
  <c r="V130" i="13"/>
  <c r="T111" i="13"/>
  <c r="V111" i="13"/>
  <c r="T109" i="13"/>
  <c r="V109" i="13"/>
  <c r="X109" i="13"/>
  <c r="T121" i="13"/>
  <c r="V121" i="13"/>
  <c r="T115" i="13"/>
  <c r="Y115" i="13" s="1"/>
  <c r="AA115" i="13" s="1"/>
  <c r="V115" i="13"/>
  <c r="V103" i="13"/>
  <c r="X103" i="13"/>
  <c r="V127" i="13"/>
  <c r="U127" i="13"/>
  <c r="T127" i="13"/>
  <c r="Y127" i="13" s="1"/>
  <c r="AA127" i="13" s="1"/>
  <c r="T101" i="13"/>
  <c r="X101" i="13"/>
  <c r="T95" i="13"/>
  <c r="V95" i="13"/>
  <c r="X113" i="13"/>
  <c r="V113" i="13"/>
  <c r="T125" i="13"/>
  <c r="U125" i="13"/>
  <c r="V125" i="13"/>
  <c r="W125" i="13"/>
  <c r="X125" i="13"/>
  <c r="X119" i="13"/>
  <c r="W119" i="13"/>
  <c r="V119" i="13"/>
  <c r="W106" i="13"/>
  <c r="U106" i="13"/>
  <c r="V93" i="13"/>
  <c r="X93" i="13"/>
  <c r="T105" i="13"/>
  <c r="X129" i="13"/>
  <c r="U121" i="13"/>
  <c r="X110" i="13"/>
  <c r="T102" i="13"/>
  <c r="X94" i="13"/>
  <c r="W86" i="13"/>
  <c r="R131" i="13"/>
  <c r="X126" i="13"/>
  <c r="T118" i="13"/>
  <c r="T107" i="13"/>
  <c r="U99" i="13"/>
  <c r="Y99" i="13" s="1"/>
  <c r="AA99" i="13" s="1"/>
  <c r="T91" i="13"/>
  <c r="W82" i="13"/>
  <c r="V54" i="13"/>
  <c r="W51" i="13"/>
  <c r="U123" i="13"/>
  <c r="Y123" i="13" s="1"/>
  <c r="AA123" i="13" s="1"/>
  <c r="U115" i="13"/>
  <c r="U112" i="13"/>
  <c r="T104" i="13"/>
  <c r="U96" i="13"/>
  <c r="V128" i="13"/>
  <c r="T120" i="13"/>
  <c r="U109" i="13"/>
  <c r="Y109" i="13" s="1"/>
  <c r="AA109" i="13" s="1"/>
  <c r="U101" i="13"/>
  <c r="U93" i="13"/>
  <c r="W116" i="13"/>
  <c r="W97" i="13"/>
  <c r="U117" i="13"/>
  <c r="Y117" i="13" s="1"/>
  <c r="AA117" i="13" s="1"/>
  <c r="V106" i="13"/>
  <c r="T98" i="13"/>
  <c r="W77" i="13"/>
  <c r="U38" i="13"/>
  <c r="W113" i="13"/>
  <c r="U76" i="13"/>
  <c r="W130" i="13"/>
  <c r="X122" i="13"/>
  <c r="U111" i="13"/>
  <c r="Y111" i="13" s="1"/>
  <c r="AA111" i="13" s="1"/>
  <c r="W103" i="13"/>
  <c r="U95" i="13"/>
  <c r="Y95" i="13" s="1"/>
  <c r="AA95" i="13" s="1"/>
  <c r="V71" i="13"/>
  <c r="U35" i="13"/>
  <c r="W27" i="13"/>
  <c r="T124" i="13"/>
  <c r="V21" i="13"/>
  <c r="W127" i="13"/>
  <c r="T119" i="13"/>
  <c r="T108" i="13"/>
  <c r="W100" i="13"/>
  <c r="V92" i="13"/>
  <c r="W24" i="13"/>
  <c r="T80" i="13"/>
  <c r="V80" i="13"/>
  <c r="W80" i="13"/>
  <c r="X80" i="13"/>
  <c r="U80" i="13"/>
  <c r="U68" i="13"/>
  <c r="V68" i="13"/>
  <c r="W68" i="13"/>
  <c r="X68" i="13"/>
  <c r="T68" i="13"/>
  <c r="V60" i="13"/>
  <c r="W60" i="13"/>
  <c r="X60" i="13"/>
  <c r="T60" i="13"/>
  <c r="U60" i="13"/>
  <c r="T52" i="13"/>
  <c r="U52" i="13"/>
  <c r="V52" i="13"/>
  <c r="W52" i="13"/>
  <c r="X52" i="13"/>
  <c r="X48" i="13"/>
  <c r="T48" i="13"/>
  <c r="U48" i="13"/>
  <c r="V48" i="13"/>
  <c r="W48" i="13"/>
  <c r="T40" i="13"/>
  <c r="U40" i="13"/>
  <c r="V40" i="13"/>
  <c r="W40" i="13"/>
  <c r="X40" i="13"/>
  <c r="T114" i="13"/>
  <c r="U114" i="13"/>
  <c r="V114" i="13"/>
  <c r="W114" i="13"/>
  <c r="X114" i="13"/>
  <c r="T72" i="13"/>
  <c r="U72" i="13"/>
  <c r="V72" i="13"/>
  <c r="W72" i="13"/>
  <c r="X72" i="13"/>
  <c r="X64" i="13"/>
  <c r="T64" i="13"/>
  <c r="U64" i="13"/>
  <c r="V64" i="13"/>
  <c r="W64" i="13"/>
  <c r="T56" i="13"/>
  <c r="U56" i="13"/>
  <c r="V56" i="13"/>
  <c r="W56" i="13"/>
  <c r="X56" i="13"/>
  <c r="T44" i="13"/>
  <c r="U44" i="13"/>
  <c r="V44" i="13"/>
  <c r="W44" i="13"/>
  <c r="X44" i="13"/>
  <c r="X78" i="13"/>
  <c r="T78" i="13"/>
  <c r="U78" i="13"/>
  <c r="V78" i="13"/>
  <c r="X61" i="13"/>
  <c r="T61" i="13"/>
  <c r="U61" i="13"/>
  <c r="V61" i="13"/>
  <c r="T43" i="13"/>
  <c r="U43" i="13"/>
  <c r="V43" i="13"/>
  <c r="W43" i="13"/>
  <c r="U26" i="13"/>
  <c r="V26" i="13"/>
  <c r="W26" i="13"/>
  <c r="X26" i="13"/>
  <c r="U128" i="13"/>
  <c r="W126" i="13"/>
  <c r="T112" i="13"/>
  <c r="Y112" i="13" s="1"/>
  <c r="AA112" i="13" s="1"/>
  <c r="X104" i="13"/>
  <c r="W94" i="13"/>
  <c r="U85" i="13"/>
  <c r="V85" i="13"/>
  <c r="X85" i="13"/>
  <c r="T75" i="13"/>
  <c r="U75" i="13"/>
  <c r="V75" i="13"/>
  <c r="W75" i="13"/>
  <c r="U66" i="13"/>
  <c r="V66" i="13"/>
  <c r="X66" i="13"/>
  <c r="T58" i="13"/>
  <c r="U58" i="13"/>
  <c r="V58" i="13"/>
  <c r="W58" i="13"/>
  <c r="U50" i="13"/>
  <c r="V50" i="13"/>
  <c r="W50" i="13"/>
  <c r="X50" i="13"/>
  <c r="T31" i="13"/>
  <c r="U31" i="13"/>
  <c r="V31" i="13"/>
  <c r="W31" i="13"/>
  <c r="X31" i="13"/>
  <c r="U23" i="13"/>
  <c r="V23" i="13"/>
  <c r="W23" i="13"/>
  <c r="X23" i="13"/>
  <c r="W14" i="13"/>
  <c r="X14" i="13"/>
  <c r="T14" i="13"/>
  <c r="U14" i="13"/>
  <c r="V129" i="13"/>
  <c r="T128" i="13"/>
  <c r="V126" i="13"/>
  <c r="W123" i="13"/>
  <c r="T122" i="13"/>
  <c r="Y122" i="13" s="1"/>
  <c r="AA122" i="13" s="1"/>
  <c r="W120" i="13"/>
  <c r="U119" i="13"/>
  <c r="Y119" i="13" s="1"/>
  <c r="AA119" i="13" s="1"/>
  <c r="W117" i="13"/>
  <c r="U116" i="13"/>
  <c r="U113" i="13"/>
  <c r="V110" i="13"/>
  <c r="W107" i="13"/>
  <c r="T106" i="13"/>
  <c r="W104" i="13"/>
  <c r="U103" i="13"/>
  <c r="W101" i="13"/>
  <c r="U100" i="13"/>
  <c r="X98" i="13"/>
  <c r="U97" i="13"/>
  <c r="V94" i="13"/>
  <c r="W78" i="13"/>
  <c r="T66" i="13"/>
  <c r="V14" i="13"/>
  <c r="T69" i="13"/>
  <c r="U69" i="13"/>
  <c r="W69" i="13"/>
  <c r="X69" i="13"/>
  <c r="W18" i="13"/>
  <c r="X18" i="13"/>
  <c r="T18" i="13"/>
  <c r="U18" i="13"/>
  <c r="T9" i="13"/>
  <c r="U9" i="13"/>
  <c r="V9" i="13"/>
  <c r="W9" i="13"/>
  <c r="T96" i="13"/>
  <c r="U90" i="13"/>
  <c r="V90" i="13"/>
  <c r="W90" i="13"/>
  <c r="X90" i="13"/>
  <c r="U81" i="13"/>
  <c r="V81" i="13"/>
  <c r="X81" i="13"/>
  <c r="V63" i="13"/>
  <c r="W63" i="13"/>
  <c r="X63" i="13"/>
  <c r="T63" i="13"/>
  <c r="T55" i="13"/>
  <c r="U55" i="13"/>
  <c r="V55" i="13"/>
  <c r="W55" i="13"/>
  <c r="X55" i="13"/>
  <c r="U46" i="13"/>
  <c r="V46" i="13"/>
  <c r="W46" i="13"/>
  <c r="X46" i="13"/>
  <c r="T36" i="13"/>
  <c r="U36" i="13"/>
  <c r="V36" i="13"/>
  <c r="W36" i="13"/>
  <c r="T28" i="13"/>
  <c r="U28" i="13"/>
  <c r="V28" i="13"/>
  <c r="W28" i="13"/>
  <c r="X28" i="13"/>
  <c r="U20" i="13"/>
  <c r="V20" i="13"/>
  <c r="W20" i="13"/>
  <c r="X20" i="13"/>
  <c r="W11" i="13"/>
  <c r="X11" i="13"/>
  <c r="T11" i="13"/>
  <c r="U11" i="13"/>
  <c r="X130" i="13"/>
  <c r="U129" i="13"/>
  <c r="X127" i="13"/>
  <c r="U126" i="13"/>
  <c r="X124" i="13"/>
  <c r="V123" i="13"/>
  <c r="X121" i="13"/>
  <c r="V120" i="13"/>
  <c r="V117" i="13"/>
  <c r="T116" i="13"/>
  <c r="Y116" i="13" s="1"/>
  <c r="AA116" i="13" s="1"/>
  <c r="T113" i="13"/>
  <c r="X111" i="13"/>
  <c r="U110" i="13"/>
  <c r="X108" i="13"/>
  <c r="V107" i="13"/>
  <c r="X105" i="13"/>
  <c r="V104" i="13"/>
  <c r="T103" i="13"/>
  <c r="Y103" i="13" s="1"/>
  <c r="AA103" i="13" s="1"/>
  <c r="V101" i="13"/>
  <c r="T100" i="13"/>
  <c r="Y100" i="13" s="1"/>
  <c r="AA100" i="13" s="1"/>
  <c r="W98" i="13"/>
  <c r="T97" i="13"/>
  <c r="X95" i="13"/>
  <c r="U94" i="13"/>
  <c r="W91" i="13"/>
  <c r="W85" i="13"/>
  <c r="T26" i="13"/>
  <c r="U88" i="13"/>
  <c r="V88" i="13"/>
  <c r="X88" i="13"/>
  <c r="T53" i="13"/>
  <c r="U53" i="13"/>
  <c r="V53" i="13"/>
  <c r="W53" i="13"/>
  <c r="X53" i="13"/>
  <c r="T34" i="13"/>
  <c r="U34" i="13"/>
  <c r="V34" i="13"/>
  <c r="W34" i="13"/>
  <c r="X34" i="13"/>
  <c r="W110" i="13"/>
  <c r="T87" i="13"/>
  <c r="Y87" i="13" s="1"/>
  <c r="AA87" i="13" s="1"/>
  <c r="V87" i="13"/>
  <c r="W87" i="13"/>
  <c r="X87" i="13"/>
  <c r="U77" i="13"/>
  <c r="V77" i="13"/>
  <c r="X77" i="13"/>
  <c r="V42" i="13"/>
  <c r="W42" i="13"/>
  <c r="X42" i="13"/>
  <c r="T42" i="13"/>
  <c r="Y42" i="13" s="1"/>
  <c r="AA42" i="13" s="1"/>
  <c r="X33" i="13"/>
  <c r="T33" i="13"/>
  <c r="U33" i="13"/>
  <c r="V33" i="13"/>
  <c r="T25" i="13"/>
  <c r="U25" i="13"/>
  <c r="V25" i="13"/>
  <c r="W25" i="13"/>
  <c r="X25" i="13"/>
  <c r="T17" i="13"/>
  <c r="U17" i="13"/>
  <c r="V17" i="13"/>
  <c r="W17" i="13"/>
  <c r="X17" i="13"/>
  <c r="T129" i="13"/>
  <c r="T126" i="13"/>
  <c r="W124" i="13"/>
  <c r="W121" i="13"/>
  <c r="U120" i="13"/>
  <c r="Y120" i="13" s="1"/>
  <c r="AA120" i="13" s="1"/>
  <c r="X118" i="13"/>
  <c r="W111" i="13"/>
  <c r="T110" i="13"/>
  <c r="W108" i="13"/>
  <c r="U107" i="13"/>
  <c r="Y107" i="13" s="1"/>
  <c r="AA107" i="13" s="1"/>
  <c r="W105" i="13"/>
  <c r="U104" i="13"/>
  <c r="X102" i="13"/>
  <c r="V98" i="13"/>
  <c r="W95" i="13"/>
  <c r="T94" i="13"/>
  <c r="T85" i="13"/>
  <c r="T77" i="13"/>
  <c r="U63" i="13"/>
  <c r="X36" i="13"/>
  <c r="V11" i="13"/>
  <c r="W92" i="13"/>
  <c r="X92" i="13"/>
  <c r="T92" i="13"/>
  <c r="U92" i="13"/>
  <c r="T83" i="13"/>
  <c r="V83" i="13"/>
  <c r="W83" i="13"/>
  <c r="X83" i="13"/>
  <c r="V74" i="13"/>
  <c r="W74" i="13"/>
  <c r="T74" i="13"/>
  <c r="T65" i="13"/>
  <c r="U65" i="13"/>
  <c r="V65" i="13"/>
  <c r="W65" i="13"/>
  <c r="X65" i="13"/>
  <c r="V57" i="13"/>
  <c r="W57" i="13"/>
  <c r="X57" i="13"/>
  <c r="T57" i="13"/>
  <c r="T49" i="13"/>
  <c r="U49" i="13"/>
  <c r="V49" i="13"/>
  <c r="W49" i="13"/>
  <c r="X49" i="13"/>
  <c r="V38" i="13"/>
  <c r="W38" i="13"/>
  <c r="X38" i="13"/>
  <c r="T38" i="13"/>
  <c r="Y38" i="13" s="1"/>
  <c r="X30" i="13"/>
  <c r="T30" i="13"/>
  <c r="U30" i="13"/>
  <c r="V30" i="13"/>
  <c r="T22" i="13"/>
  <c r="U22" i="13"/>
  <c r="V22" i="13"/>
  <c r="W22" i="13"/>
  <c r="X22" i="13"/>
  <c r="T13" i="13"/>
  <c r="U13" i="13"/>
  <c r="V13" i="13"/>
  <c r="W13" i="13"/>
  <c r="X13" i="13"/>
  <c r="V124" i="13"/>
  <c r="W118" i="13"/>
  <c r="X115" i="13"/>
  <c r="X112" i="13"/>
  <c r="V108" i="13"/>
  <c r="V105" i="13"/>
  <c r="W102" i="13"/>
  <c r="X99" i="13"/>
  <c r="X96" i="13"/>
  <c r="T90" i="13"/>
  <c r="U83" i="13"/>
  <c r="V69" i="13"/>
  <c r="W61" i="13"/>
  <c r="T50" i="13"/>
  <c r="T23" i="13"/>
  <c r="Y23" i="13" s="1"/>
  <c r="X9" i="13"/>
  <c r="W89" i="13"/>
  <c r="X89" i="13"/>
  <c r="T89" i="13"/>
  <c r="U89" i="13"/>
  <c r="W71" i="13"/>
  <c r="X71" i="13"/>
  <c r="T71" i="13"/>
  <c r="U71" i="13"/>
  <c r="T62" i="13"/>
  <c r="U62" i="13"/>
  <c r="V62" i="13"/>
  <c r="W62" i="13"/>
  <c r="X62" i="13"/>
  <c r="W54" i="13"/>
  <c r="X54" i="13"/>
  <c r="T54" i="13"/>
  <c r="U54" i="13"/>
  <c r="V35" i="13"/>
  <c r="W35" i="13"/>
  <c r="X35" i="13"/>
  <c r="T35" i="13"/>
  <c r="Y35" i="13" s="1"/>
  <c r="X27" i="13"/>
  <c r="T27" i="13"/>
  <c r="U27" i="13"/>
  <c r="V27" i="13"/>
  <c r="T19" i="13"/>
  <c r="U19" i="13"/>
  <c r="V19" i="13"/>
  <c r="W19" i="13"/>
  <c r="X19" i="13"/>
  <c r="T10" i="13"/>
  <c r="U10" i="13"/>
  <c r="V10" i="13"/>
  <c r="W10" i="13"/>
  <c r="X10" i="13"/>
  <c r="X128" i="13"/>
  <c r="U124" i="13"/>
  <c r="Y124" i="13" s="1"/>
  <c r="AA124" i="13" s="1"/>
  <c r="V118" i="13"/>
  <c r="W115" i="13"/>
  <c r="W112" i="13"/>
  <c r="W109" i="13"/>
  <c r="U108" i="13"/>
  <c r="X106" i="13"/>
  <c r="U105" i="13"/>
  <c r="Y105" i="13" s="1"/>
  <c r="AA105" i="13" s="1"/>
  <c r="V102" i="13"/>
  <c r="W99" i="13"/>
  <c r="W96" i="13"/>
  <c r="W93" i="13"/>
  <c r="V89" i="13"/>
  <c r="X75" i="13"/>
  <c r="W33" i="13"/>
  <c r="X86" i="13"/>
  <c r="T86" i="13"/>
  <c r="Y86" i="13" s="1"/>
  <c r="AA86" i="13" s="1"/>
  <c r="U86" i="13"/>
  <c r="V86" i="13"/>
  <c r="X67" i="13"/>
  <c r="T67" i="13"/>
  <c r="U67" i="13"/>
  <c r="V67" i="13"/>
  <c r="X51" i="13"/>
  <c r="T51" i="13"/>
  <c r="Y51" i="13" s="1"/>
  <c r="AA51" i="13" s="1"/>
  <c r="U51" i="13"/>
  <c r="V51" i="13"/>
  <c r="V32" i="13"/>
  <c r="W32" i="13"/>
  <c r="X32" i="13"/>
  <c r="T32" i="13"/>
  <c r="X24" i="13"/>
  <c r="T24" i="13"/>
  <c r="Y24" i="13" s="1"/>
  <c r="U24" i="13"/>
  <c r="V24" i="13"/>
  <c r="T16" i="13"/>
  <c r="U16" i="13"/>
  <c r="V16" i="13"/>
  <c r="W16" i="13"/>
  <c r="X16" i="13"/>
  <c r="U118" i="13"/>
  <c r="Y118" i="13" s="1"/>
  <c r="AA118" i="13" s="1"/>
  <c r="X116" i="13"/>
  <c r="V112" i="13"/>
  <c r="U102" i="13"/>
  <c r="X100" i="13"/>
  <c r="V99" i="13"/>
  <c r="X97" i="13"/>
  <c r="V96" i="13"/>
  <c r="W88" i="13"/>
  <c r="W81" i="13"/>
  <c r="X74" i="13"/>
  <c r="X58" i="13"/>
  <c r="T46" i="13"/>
  <c r="U32" i="13"/>
  <c r="T20" i="13"/>
  <c r="T76" i="13"/>
  <c r="Y76" i="13" s="1"/>
  <c r="AA76" i="13" s="1"/>
  <c r="V76" i="13"/>
  <c r="W76" i="13"/>
  <c r="X76" i="13"/>
  <c r="T59" i="13"/>
  <c r="U59" i="13"/>
  <c r="V59" i="13"/>
  <c r="W59" i="13"/>
  <c r="X59" i="13"/>
  <c r="T41" i="13"/>
  <c r="Y41" i="13" s="1"/>
  <c r="AA41" i="13" s="1"/>
  <c r="U41" i="13"/>
  <c r="V41" i="13"/>
  <c r="W41" i="13"/>
  <c r="X41" i="13"/>
  <c r="W128" i="13"/>
  <c r="U91" i="13"/>
  <c r="Y91" i="13" s="1"/>
  <c r="AA91" i="13" s="1"/>
  <c r="V91" i="13"/>
  <c r="X91" i="13"/>
  <c r="X82" i="13"/>
  <c r="T82" i="13"/>
  <c r="U82" i="13"/>
  <c r="V82" i="13"/>
  <c r="T73" i="13"/>
  <c r="Y73" i="13" s="1"/>
  <c r="AA73" i="13" s="1"/>
  <c r="V73" i="13"/>
  <c r="W73" i="13"/>
  <c r="X73" i="13"/>
  <c r="T37" i="13"/>
  <c r="U37" i="13"/>
  <c r="V37" i="13"/>
  <c r="W37" i="13"/>
  <c r="X37" i="13"/>
  <c r="U29" i="13"/>
  <c r="Y29" i="13" s="1"/>
  <c r="V29" i="13"/>
  <c r="W29" i="13"/>
  <c r="X29" i="13"/>
  <c r="W21" i="13"/>
  <c r="X21" i="13"/>
  <c r="T21" i="13"/>
  <c r="U21" i="13"/>
  <c r="T12" i="13"/>
  <c r="U12" i="13"/>
  <c r="V12" i="13"/>
  <c r="W12" i="13"/>
  <c r="X12" i="13"/>
  <c r="T93" i="13"/>
  <c r="Y93" i="13" s="1"/>
  <c r="AA93" i="13" s="1"/>
  <c r="T88" i="13"/>
  <c r="T81" i="13"/>
  <c r="U74" i="13"/>
  <c r="W67" i="13"/>
  <c r="U57" i="13"/>
  <c r="X43" i="13"/>
  <c r="W30" i="13"/>
  <c r="V18" i="13"/>
  <c r="Y8" i="15" l="1"/>
  <c r="AA8" i="15" s="1"/>
  <c r="Z8" i="15"/>
  <c r="Y8" i="14"/>
  <c r="Y125" i="13"/>
  <c r="AA125" i="13" s="1"/>
  <c r="Y20" i="13"/>
  <c r="Y108" i="13"/>
  <c r="AA108" i="13" s="1"/>
  <c r="Y61" i="13"/>
  <c r="AA61" i="13" s="1"/>
  <c r="Y104" i="13"/>
  <c r="AA104" i="13" s="1"/>
  <c r="Y98" i="13"/>
  <c r="AA98" i="13" s="1"/>
  <c r="Y110" i="13"/>
  <c r="AA110" i="13" s="1"/>
  <c r="Y96" i="13"/>
  <c r="AA96" i="13" s="1"/>
  <c r="Y102" i="13"/>
  <c r="AA102" i="13" s="1"/>
  <c r="Y53" i="13"/>
  <c r="AA53" i="13" s="1"/>
  <c r="Y34" i="13"/>
  <c r="Y28" i="13"/>
  <c r="Y11" i="13"/>
  <c r="Y46" i="13"/>
  <c r="AA46" i="13" s="1"/>
  <c r="Y128" i="13"/>
  <c r="AA128" i="13" s="1"/>
  <c r="Y68" i="13"/>
  <c r="AA68" i="13" s="1"/>
  <c r="Y9" i="13"/>
  <c r="Y82" i="13"/>
  <c r="AA82" i="13" s="1"/>
  <c r="Y10" i="13"/>
  <c r="Y27" i="13"/>
  <c r="Y71" i="13"/>
  <c r="AA71" i="13" s="1"/>
  <c r="Y22" i="13"/>
  <c r="Y113" i="13"/>
  <c r="AA113" i="13" s="1"/>
  <c r="Y64" i="13"/>
  <c r="AA64" i="13" s="1"/>
  <c r="Y40" i="13"/>
  <c r="Y36" i="13"/>
  <c r="Y80" i="13"/>
  <c r="AA80" i="13" s="1"/>
  <c r="Y52" i="13"/>
  <c r="AA52" i="13" s="1"/>
  <c r="Y121" i="13"/>
  <c r="AA121" i="13" s="1"/>
  <c r="Y12" i="13"/>
  <c r="Y32" i="13"/>
  <c r="Y18" i="13"/>
  <c r="Y66" i="13"/>
  <c r="AA66" i="13" s="1"/>
  <c r="Y101" i="13"/>
  <c r="AA101" i="13" s="1"/>
  <c r="Y106" i="13"/>
  <c r="AA106" i="13" s="1"/>
  <c r="Y21" i="13"/>
  <c r="Y67" i="13"/>
  <c r="AA67" i="13" s="1"/>
  <c r="Y62" i="13"/>
  <c r="AA62" i="13" s="1"/>
  <c r="Y72" i="13"/>
  <c r="AA72" i="13" s="1"/>
  <c r="Y59" i="13"/>
  <c r="AA59" i="13" s="1"/>
  <c r="Y16" i="13"/>
  <c r="Y54" i="13"/>
  <c r="AA54" i="13" s="1"/>
  <c r="Y74" i="13"/>
  <c r="AA74" i="13" s="1"/>
  <c r="Y92" i="13"/>
  <c r="AA92" i="13" s="1"/>
  <c r="Y94" i="13"/>
  <c r="AA94" i="13" s="1"/>
  <c r="Y26" i="13"/>
  <c r="Y75" i="13"/>
  <c r="AA75" i="13" s="1"/>
  <c r="Y78" i="13"/>
  <c r="AA78" i="13" s="1"/>
  <c r="Y114" i="13"/>
  <c r="AA114" i="13" s="1"/>
  <c r="Y25" i="13"/>
  <c r="Y129" i="13"/>
  <c r="AA129" i="13" s="1"/>
  <c r="Y31" i="13"/>
  <c r="Y58" i="13"/>
  <c r="AA58" i="13" s="1"/>
  <c r="Y43" i="13"/>
  <c r="AA43" i="13" s="1"/>
  <c r="Y56" i="13"/>
  <c r="AA56" i="13" s="1"/>
  <c r="Y48" i="13"/>
  <c r="AA48" i="13" s="1"/>
  <c r="Y60" i="13"/>
  <c r="AA60" i="13" s="1"/>
  <c r="Y57" i="13"/>
  <c r="AA57" i="13" s="1"/>
  <c r="Y37" i="13"/>
  <c r="Y50" i="13"/>
  <c r="AA50" i="13" s="1"/>
  <c r="Y97" i="13"/>
  <c r="AA97" i="13" s="1"/>
  <c r="Y81" i="13"/>
  <c r="AA81" i="13" s="1"/>
  <c r="Y85" i="13"/>
  <c r="AA85" i="13" s="1"/>
  <c r="Y89" i="13"/>
  <c r="AA89" i="13" s="1"/>
  <c r="Y13" i="13"/>
  <c r="Y30" i="13"/>
  <c r="AA30" i="13" s="1"/>
  <c r="Y17" i="13"/>
  <c r="Y33" i="13"/>
  <c r="Y77" i="13"/>
  <c r="AA77" i="13" s="1"/>
  <c r="Y55" i="13"/>
  <c r="AA55" i="13" s="1"/>
  <c r="Y69" i="13"/>
  <c r="AA69" i="13" s="1"/>
  <c r="Y44" i="13"/>
  <c r="AA44" i="13" s="1"/>
  <c r="Y63" i="13"/>
  <c r="AA63" i="13" s="1"/>
  <c r="Y88" i="13"/>
  <c r="AA88" i="13" s="1"/>
  <c r="Y19" i="13"/>
  <c r="Y90" i="13"/>
  <c r="AA90" i="13" s="1"/>
  <c r="Y49" i="13"/>
  <c r="AA49" i="13" s="1"/>
  <c r="Y65" i="13"/>
  <c r="AA65" i="13" s="1"/>
  <c r="Y83" i="13"/>
  <c r="AA83" i="13" s="1"/>
  <c r="Y126" i="13"/>
  <c r="AA126" i="13" s="1"/>
  <c r="Y14" i="13"/>
  <c r="AA8" i="14" l="1"/>
  <c r="P131" i="13"/>
  <c r="M131" i="13"/>
  <c r="L131" i="13"/>
  <c r="H131" i="13"/>
  <c r="E131" i="13"/>
  <c r="Q8" i="13"/>
  <c r="T8" i="13" l="1"/>
  <c r="Q131" i="13"/>
  <c r="X8" i="13"/>
  <c r="W8" i="13"/>
  <c r="V8" i="13"/>
  <c r="U8" i="13"/>
  <c r="N131" i="13"/>
  <c r="J131" i="13"/>
  <c r="F131" i="13"/>
  <c r="G131" i="13"/>
  <c r="Y8" i="13" l="1"/>
  <c r="AA8" i="13" s="1"/>
  <c r="AA29" i="13"/>
  <c r="AA38" i="13"/>
  <c r="AA34" i="13"/>
  <c r="T131" i="13"/>
  <c r="Z131" i="13" s="1"/>
  <c r="X131" i="13"/>
  <c r="U131" i="13"/>
  <c r="W131" i="13"/>
  <c r="V131" i="13"/>
  <c r="AA21" i="13"/>
  <c r="AA28" i="13"/>
  <c r="AA19" i="13"/>
  <c r="AA37" i="13"/>
  <c r="AA13" i="13"/>
  <c r="AA9" i="13"/>
  <c r="AA33" i="13"/>
  <c r="AA20" i="13"/>
  <c r="AA12" i="13"/>
  <c r="AA26" i="13"/>
  <c r="AA14" i="13"/>
  <c r="AA24" i="13"/>
  <c r="AA35" i="13"/>
  <c r="AA11" i="13"/>
  <c r="AA36" i="13"/>
  <c r="AA18" i="13"/>
  <c r="AA25" i="13"/>
  <c r="AA23" i="13"/>
  <c r="AA16" i="13"/>
  <c r="AA31" i="13"/>
  <c r="AA17" i="13"/>
  <c r="AA40" i="13"/>
  <c r="AA27" i="13"/>
  <c r="AA22" i="13"/>
  <c r="AA10" i="13"/>
  <c r="AA32" i="13"/>
  <c r="O131" i="13"/>
  <c r="K131" i="13"/>
  <c r="Y131" i="13" l="1"/>
  <c r="AA131" i="13" s="1"/>
  <c r="F20" i="1" l="1"/>
  <c r="G20" i="1" s="1"/>
  <c r="Q20" i="1" s="1"/>
  <c r="J20" i="1"/>
  <c r="K20" i="1" s="1"/>
  <c r="R20" i="1" s="1"/>
  <c r="N20" i="1"/>
  <c r="O20" i="1" s="1"/>
  <c r="S20" i="1" s="1"/>
  <c r="F21" i="1"/>
  <c r="G21" i="1" s="1"/>
  <c r="Q21" i="1" s="1"/>
  <c r="J21" i="1"/>
  <c r="K21" i="1" s="1"/>
  <c r="R21" i="1" s="1"/>
  <c r="N21" i="1"/>
  <c r="O21" i="1" s="1"/>
  <c r="S21" i="1" s="1"/>
  <c r="F22" i="1"/>
  <c r="G22" i="1" s="1"/>
  <c r="Q22" i="1" s="1"/>
  <c r="J22" i="1"/>
  <c r="K22" i="1" s="1"/>
  <c r="R22" i="1" s="1"/>
  <c r="N22" i="1"/>
  <c r="O22" i="1" s="1"/>
  <c r="S22" i="1" s="1"/>
  <c r="F23" i="1"/>
  <c r="G23" i="1" s="1"/>
  <c r="Q23" i="1" s="1"/>
  <c r="J23" i="1"/>
  <c r="K23" i="1" s="1"/>
  <c r="R23" i="1" s="1"/>
  <c r="N23" i="1"/>
  <c r="O23" i="1" s="1"/>
  <c r="S23" i="1" s="1"/>
  <c r="F24" i="1"/>
  <c r="G24" i="1" s="1"/>
  <c r="Q24" i="1" s="1"/>
  <c r="J24" i="1"/>
  <c r="K24" i="1" s="1"/>
  <c r="R24" i="1" s="1"/>
  <c r="N24" i="1"/>
  <c r="O24" i="1" s="1"/>
  <c r="S24" i="1" s="1"/>
  <c r="F25" i="1"/>
  <c r="G25" i="1" s="1"/>
  <c r="Q25" i="1" s="1"/>
  <c r="J25" i="1"/>
  <c r="K25" i="1" s="1"/>
  <c r="R25" i="1" s="1"/>
  <c r="N25" i="1"/>
  <c r="O25" i="1" s="1"/>
  <c r="S25" i="1" s="1"/>
  <c r="F26" i="1"/>
  <c r="G26" i="1" s="1"/>
  <c r="Q26" i="1" s="1"/>
  <c r="J26" i="1"/>
  <c r="K26" i="1" s="1"/>
  <c r="R26" i="1" s="1"/>
  <c r="N26" i="1"/>
  <c r="O26" i="1" s="1"/>
  <c r="S26" i="1" s="1"/>
  <c r="F27" i="1"/>
  <c r="G27" i="1" s="1"/>
  <c r="Q27" i="1" s="1"/>
  <c r="J27" i="1"/>
  <c r="K27" i="1" s="1"/>
  <c r="R27" i="1" s="1"/>
  <c r="N27" i="1"/>
  <c r="O27" i="1" s="1"/>
  <c r="S27" i="1" s="1"/>
  <c r="F28" i="1"/>
  <c r="G28" i="1" s="1"/>
  <c r="Q28" i="1" s="1"/>
  <c r="J28" i="1"/>
  <c r="K28" i="1" s="1"/>
  <c r="R28" i="1" s="1"/>
  <c r="N28" i="1"/>
  <c r="O28" i="1" s="1"/>
  <c r="S28" i="1" s="1"/>
  <c r="F29" i="1"/>
  <c r="G29" i="1" s="1"/>
  <c r="Q29" i="1" s="1"/>
  <c r="J29" i="1"/>
  <c r="K29" i="1" s="1"/>
  <c r="R29" i="1" s="1"/>
  <c r="N29" i="1"/>
  <c r="O29" i="1" s="1"/>
  <c r="S29" i="1" s="1"/>
  <c r="F30" i="1"/>
  <c r="G30" i="1" s="1"/>
  <c r="Q30" i="1" s="1"/>
  <c r="J30" i="1"/>
  <c r="K30" i="1" s="1"/>
  <c r="R30" i="1" s="1"/>
  <c r="N30" i="1"/>
  <c r="O30" i="1" s="1"/>
  <c r="S30" i="1" s="1"/>
  <c r="F31" i="1"/>
  <c r="G31" i="1" s="1"/>
  <c r="Q31" i="1" s="1"/>
  <c r="J31" i="1"/>
  <c r="K31" i="1" s="1"/>
  <c r="R31" i="1" s="1"/>
  <c r="N31" i="1"/>
  <c r="O31" i="1" s="1"/>
  <c r="S31" i="1" s="1"/>
  <c r="F32" i="1"/>
  <c r="G32" i="1" s="1"/>
  <c r="Q32" i="1" s="1"/>
  <c r="J32" i="1"/>
  <c r="K32" i="1" s="1"/>
  <c r="R32" i="1" s="1"/>
  <c r="N32" i="1"/>
  <c r="O32" i="1" s="1"/>
  <c r="S32" i="1" s="1"/>
  <c r="F33" i="1"/>
  <c r="G33" i="1" s="1"/>
  <c r="Q33" i="1" s="1"/>
  <c r="J33" i="1"/>
  <c r="K33" i="1" s="1"/>
  <c r="R33" i="1" s="1"/>
  <c r="N33" i="1"/>
  <c r="O33" i="1" s="1"/>
  <c r="S33" i="1" s="1"/>
  <c r="F34" i="1"/>
  <c r="G34" i="1" s="1"/>
  <c r="Q34" i="1" s="1"/>
  <c r="J34" i="1"/>
  <c r="K34" i="1" s="1"/>
  <c r="R34" i="1" s="1"/>
  <c r="N34" i="1"/>
  <c r="O34" i="1" s="1"/>
  <c r="S34" i="1" s="1"/>
  <c r="F35" i="1"/>
  <c r="G35" i="1" s="1"/>
  <c r="Q35" i="1" s="1"/>
  <c r="J35" i="1"/>
  <c r="K35" i="1" s="1"/>
  <c r="R35" i="1" s="1"/>
  <c r="N35" i="1"/>
  <c r="O35" i="1" s="1"/>
  <c r="S35" i="1" s="1"/>
  <c r="F36" i="1"/>
  <c r="G36" i="1" s="1"/>
  <c r="Q36" i="1" s="1"/>
  <c r="J36" i="1"/>
  <c r="K36" i="1" s="1"/>
  <c r="R36" i="1" s="1"/>
  <c r="N36" i="1"/>
  <c r="O36" i="1" s="1"/>
  <c r="S36" i="1" s="1"/>
  <c r="F37" i="1"/>
  <c r="G37" i="1" s="1"/>
  <c r="Q37" i="1" s="1"/>
  <c r="J37" i="1"/>
  <c r="K37" i="1" s="1"/>
  <c r="R37" i="1" s="1"/>
  <c r="N37" i="1"/>
  <c r="O37" i="1" s="1"/>
  <c r="S37" i="1" s="1"/>
  <c r="F38" i="1"/>
  <c r="G38" i="1" s="1"/>
  <c r="Q38" i="1" s="1"/>
  <c r="J38" i="1"/>
  <c r="K38" i="1" s="1"/>
  <c r="R38" i="1" s="1"/>
  <c r="N38" i="1"/>
  <c r="O38" i="1" s="1"/>
  <c r="S38" i="1" s="1"/>
  <c r="E39" i="1"/>
  <c r="H39" i="1"/>
  <c r="I39" i="1"/>
  <c r="L39" i="1"/>
  <c r="M39" i="1"/>
  <c r="P39" i="1"/>
  <c r="F8" i="1"/>
  <c r="G8" i="1" s="1"/>
  <c r="Q8" i="1" s="1"/>
  <c r="J8" i="1"/>
  <c r="F9" i="1"/>
  <c r="G9" i="1" s="1"/>
  <c r="Q9" i="1" s="1"/>
  <c r="J9" i="1"/>
  <c r="K9" i="1" s="1"/>
  <c r="R9" i="1" s="1"/>
  <c r="F10" i="1"/>
  <c r="G10" i="1" s="1"/>
  <c r="Q10" i="1" s="1"/>
  <c r="J10" i="1"/>
  <c r="K10" i="1" s="1"/>
  <c r="R10" i="1" s="1"/>
  <c r="F11" i="1"/>
  <c r="G11" i="1" s="1"/>
  <c r="Q11" i="1" s="1"/>
  <c r="J11" i="1"/>
  <c r="K11" i="1" s="1"/>
  <c r="R11" i="1" s="1"/>
  <c r="F12" i="1"/>
  <c r="G12" i="1" s="1"/>
  <c r="Q12" i="1" s="1"/>
  <c r="J12" i="1"/>
  <c r="K12" i="1" s="1"/>
  <c r="R12" i="1" s="1"/>
  <c r="F13" i="1"/>
  <c r="G13" i="1" s="1"/>
  <c r="Q13" i="1" s="1"/>
  <c r="J13" i="1"/>
  <c r="K13" i="1" s="1"/>
  <c r="R13" i="1" s="1"/>
  <c r="F14" i="1"/>
  <c r="G14" i="1" s="1"/>
  <c r="Q14" i="1" s="1"/>
  <c r="J14" i="1"/>
  <c r="K14" i="1" s="1"/>
  <c r="R14" i="1" s="1"/>
  <c r="F15" i="1"/>
  <c r="G15" i="1" s="1"/>
  <c r="Q15" i="1" s="1"/>
  <c r="J15" i="1"/>
  <c r="K15" i="1" s="1"/>
  <c r="R15" i="1" s="1"/>
  <c r="F16" i="1"/>
  <c r="G16" i="1" s="1"/>
  <c r="Q16" i="1" s="1"/>
  <c r="J16" i="1"/>
  <c r="K16" i="1" s="1"/>
  <c r="R16" i="1" s="1"/>
  <c r="F17" i="1"/>
  <c r="G17" i="1" s="1"/>
  <c r="Q17" i="1" s="1"/>
  <c r="J17" i="1"/>
  <c r="K17" i="1" s="1"/>
  <c r="R17" i="1" s="1"/>
  <c r="F18" i="1"/>
  <c r="G18" i="1" s="1"/>
  <c r="Q18" i="1" s="1"/>
  <c r="J18" i="1"/>
  <c r="K18" i="1" s="1"/>
  <c r="R18" i="1" s="1"/>
  <c r="F19" i="1"/>
  <c r="G19" i="1" s="1"/>
  <c r="Q19" i="1" s="1"/>
  <c r="J19" i="1"/>
  <c r="K19" i="1" s="1"/>
  <c r="R19" i="1" s="1"/>
  <c r="X38" i="1" l="1"/>
  <c r="W38" i="1"/>
  <c r="Z38" i="1" s="1"/>
  <c r="V38" i="1"/>
  <c r="U38" i="1"/>
  <c r="T38" i="1"/>
  <c r="T12" i="1"/>
  <c r="U12" i="1"/>
  <c r="V12" i="1"/>
  <c r="W12" i="1"/>
  <c r="X12" i="1"/>
  <c r="W33" i="1"/>
  <c r="X33" i="1"/>
  <c r="T33" i="1"/>
  <c r="V33" i="1"/>
  <c r="U33" i="1"/>
  <c r="U25" i="1"/>
  <c r="V25" i="1"/>
  <c r="W25" i="1"/>
  <c r="X25" i="1"/>
  <c r="T25" i="1"/>
  <c r="W30" i="1"/>
  <c r="X30" i="1"/>
  <c r="T30" i="1"/>
  <c r="U30" i="1"/>
  <c r="V30" i="1"/>
  <c r="W22" i="1"/>
  <c r="X22" i="1"/>
  <c r="T22" i="1"/>
  <c r="V22" i="1"/>
  <c r="U22" i="1"/>
  <c r="U35" i="1"/>
  <c r="V35" i="1"/>
  <c r="W35" i="1"/>
  <c r="X35" i="1"/>
  <c r="T35" i="1"/>
  <c r="T27" i="1"/>
  <c r="U27" i="1"/>
  <c r="X27" i="1"/>
  <c r="V27" i="1"/>
  <c r="W27" i="1"/>
  <c r="T32" i="1"/>
  <c r="U32" i="1"/>
  <c r="V32" i="1"/>
  <c r="W32" i="1"/>
  <c r="X32" i="1"/>
  <c r="T24" i="1"/>
  <c r="U24" i="1"/>
  <c r="V24" i="1"/>
  <c r="W24" i="1"/>
  <c r="X24" i="1"/>
  <c r="W14" i="1"/>
  <c r="X14" i="1"/>
  <c r="T14" i="1"/>
  <c r="U14" i="1"/>
  <c r="V14" i="1"/>
  <c r="W10" i="1"/>
  <c r="X10" i="1"/>
  <c r="T10" i="1"/>
  <c r="U10" i="1"/>
  <c r="V10" i="1"/>
  <c r="T37" i="1"/>
  <c r="U37" i="1"/>
  <c r="V37" i="1"/>
  <c r="W37" i="1"/>
  <c r="X37" i="1"/>
  <c r="U29" i="1"/>
  <c r="T29" i="1"/>
  <c r="V29" i="1"/>
  <c r="W29" i="1"/>
  <c r="X29" i="1"/>
  <c r="U21" i="1"/>
  <c r="V21" i="1"/>
  <c r="W21" i="1"/>
  <c r="X21" i="1"/>
  <c r="T21" i="1"/>
  <c r="T34" i="1"/>
  <c r="U34" i="1"/>
  <c r="V34" i="1"/>
  <c r="W34" i="1"/>
  <c r="X34" i="1"/>
  <c r="W26" i="1"/>
  <c r="X26" i="1"/>
  <c r="T26" i="1"/>
  <c r="U26" i="1"/>
  <c r="V26" i="1"/>
  <c r="U9" i="1"/>
  <c r="V9" i="1"/>
  <c r="W9" i="1"/>
  <c r="X9" i="1"/>
  <c r="T9" i="1"/>
  <c r="T31" i="1"/>
  <c r="U31" i="1"/>
  <c r="V31" i="1"/>
  <c r="W31" i="1"/>
  <c r="X31" i="1"/>
  <c r="X23" i="1"/>
  <c r="T23" i="1"/>
  <c r="U23" i="1"/>
  <c r="V23" i="1"/>
  <c r="W23" i="1"/>
  <c r="X36" i="1"/>
  <c r="W36" i="1"/>
  <c r="T36" i="1"/>
  <c r="U36" i="1"/>
  <c r="V36" i="1"/>
  <c r="T28" i="1"/>
  <c r="U28" i="1"/>
  <c r="V28" i="1"/>
  <c r="W28" i="1"/>
  <c r="X28" i="1"/>
  <c r="T20" i="1"/>
  <c r="U20" i="1"/>
  <c r="V20" i="1"/>
  <c r="W20" i="1"/>
  <c r="X20" i="1"/>
  <c r="K8" i="1"/>
  <c r="R8" i="1" s="1"/>
  <c r="J39" i="1"/>
  <c r="G39" i="1"/>
  <c r="F39" i="1"/>
  <c r="Y38" i="1" l="1"/>
  <c r="AA38" i="1" s="1"/>
  <c r="Y36" i="1"/>
  <c r="AA36" i="1" s="1"/>
  <c r="Y33" i="1"/>
  <c r="AA33" i="1" s="1"/>
  <c r="Y30" i="1"/>
  <c r="AA30" i="1" s="1"/>
  <c r="Y25" i="1"/>
  <c r="AA25" i="1" s="1"/>
  <c r="Y10" i="1"/>
  <c r="AA10" i="1" s="1"/>
  <c r="Z10" i="1"/>
  <c r="Y32" i="1"/>
  <c r="AA32" i="1" s="1"/>
  <c r="Y37" i="1"/>
  <c r="AA37" i="1" s="1"/>
  <c r="Y14" i="1"/>
  <c r="AA14" i="1" s="1"/>
  <c r="Z14" i="1"/>
  <c r="Y22" i="1"/>
  <c r="AA22" i="1" s="1"/>
  <c r="Y12" i="1"/>
  <c r="AA12" i="1" s="1"/>
  <c r="Z12" i="1"/>
  <c r="Y34" i="1"/>
  <c r="AA34" i="1" s="1"/>
  <c r="Y27" i="1"/>
  <c r="AA27" i="1" s="1"/>
  <c r="Y20" i="1"/>
  <c r="AA20" i="1" s="1"/>
  <c r="Y24" i="1"/>
  <c r="AA24" i="1" s="1"/>
  <c r="Y31" i="1"/>
  <c r="AA31" i="1" s="1"/>
  <c r="Y28" i="1"/>
  <c r="AA28" i="1" s="1"/>
  <c r="Y9" i="1"/>
  <c r="AA9" i="1" s="1"/>
  <c r="Z9" i="1"/>
  <c r="Y23" i="1"/>
  <c r="AA23" i="1" s="1"/>
  <c r="Y26" i="1"/>
  <c r="AA26" i="1" s="1"/>
  <c r="Y21" i="1"/>
  <c r="AA21" i="1" s="1"/>
  <c r="Y29" i="1"/>
  <c r="AA29" i="1" s="1"/>
  <c r="Y35" i="1"/>
  <c r="AA35" i="1" s="1"/>
  <c r="K39" i="1"/>
  <c r="N19" i="1"/>
  <c r="O19" i="1" s="1"/>
  <c r="S19" i="1" s="1"/>
  <c r="N18" i="1"/>
  <c r="O18" i="1" s="1"/>
  <c r="S18" i="1" s="1"/>
  <c r="N17" i="1"/>
  <c r="O17" i="1" s="1"/>
  <c r="S17" i="1" s="1"/>
  <c r="N16" i="1"/>
  <c r="O16" i="1" s="1"/>
  <c r="S16" i="1" s="1"/>
  <c r="N15" i="1"/>
  <c r="O15" i="1" s="1"/>
  <c r="S15" i="1" s="1"/>
  <c r="N14" i="1"/>
  <c r="O14" i="1" s="1"/>
  <c r="S14" i="1" s="1"/>
  <c r="N13" i="1"/>
  <c r="O13" i="1" s="1"/>
  <c r="S13" i="1" s="1"/>
  <c r="N12" i="1"/>
  <c r="O12" i="1" s="1"/>
  <c r="S12" i="1" s="1"/>
  <c r="N11" i="1"/>
  <c r="O11" i="1" s="1"/>
  <c r="S11" i="1" s="1"/>
  <c r="N10" i="1"/>
  <c r="O10" i="1" s="1"/>
  <c r="S10" i="1" s="1"/>
  <c r="N9" i="1"/>
  <c r="O9" i="1" s="1"/>
  <c r="S9" i="1" s="1"/>
  <c r="N8" i="1"/>
  <c r="T15" i="1" l="1"/>
  <c r="X15" i="1"/>
  <c r="U15" i="1"/>
  <c r="W15" i="1"/>
  <c r="V15" i="1"/>
  <c r="W18" i="1"/>
  <c r="T18" i="1"/>
  <c r="V18" i="1"/>
  <c r="X18" i="1"/>
  <c r="U18" i="1"/>
  <c r="U11" i="1"/>
  <c r="X11" i="1"/>
  <c r="V11" i="1"/>
  <c r="W11" i="1"/>
  <c r="T11" i="1"/>
  <c r="W16" i="1"/>
  <c r="X16" i="1"/>
  <c r="V16" i="1"/>
  <c r="T16" i="1"/>
  <c r="U16" i="1"/>
  <c r="W19" i="1"/>
  <c r="X19" i="1"/>
  <c r="V19" i="1"/>
  <c r="T19" i="1"/>
  <c r="U19" i="1"/>
  <c r="U13" i="1"/>
  <c r="X13" i="1"/>
  <c r="V13" i="1"/>
  <c r="W13" i="1"/>
  <c r="T13" i="1"/>
  <c r="U17" i="1"/>
  <c r="V17" i="1"/>
  <c r="X17" i="1"/>
  <c r="W17" i="1"/>
  <c r="T17" i="1"/>
  <c r="N39" i="1"/>
  <c r="O8" i="1"/>
  <c r="S8" i="1" s="1"/>
  <c r="Y11" i="1" l="1"/>
  <c r="AA11" i="1" s="1"/>
  <c r="Y16" i="1"/>
  <c r="AA16" i="1" s="1"/>
  <c r="Y18" i="1"/>
  <c r="AA18" i="1" s="1"/>
  <c r="T8" i="1"/>
  <c r="X8" i="1"/>
  <c r="X39" i="1" s="1"/>
  <c r="V8" i="1"/>
  <c r="V39" i="1" s="1"/>
  <c r="U8" i="1"/>
  <c r="U39" i="1" s="1"/>
  <c r="W8" i="1"/>
  <c r="W39" i="1" s="1"/>
  <c r="Y17" i="1"/>
  <c r="AA17" i="1" s="1"/>
  <c r="Y19" i="1"/>
  <c r="AA19" i="1" s="1"/>
  <c r="Y13" i="1"/>
  <c r="AA13" i="1" s="1"/>
  <c r="Y15" i="1"/>
  <c r="AA15" i="1" s="1"/>
  <c r="O39" i="1"/>
  <c r="Z8" i="1" l="1"/>
  <c r="Z39" i="1" s="1"/>
  <c r="T39" i="1"/>
  <c r="Y8" i="1"/>
  <c r="AA8" i="1" l="1"/>
  <c r="AA39" i="1" s="1"/>
  <c r="Y39" i="1"/>
  <c r="Q3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PS. STEFANIA MORENO MURIEL</author>
  </authors>
  <commentList>
    <comment ref="E38" authorId="0" shapeId="0" xr:uid="{35F3CCE2-9A81-450E-B149-246C93656921}">
      <text>
        <r>
          <rPr>
            <b/>
            <sz val="9"/>
            <color indexed="81"/>
            <rFont val="Tahoma"/>
            <charset val="1"/>
          </rPr>
          <t>PS. STEFANIA MORENO MURIEL:</t>
        </r>
        <r>
          <rPr>
            <sz val="9"/>
            <color indexed="81"/>
            <rFont val="Tahoma"/>
            <charset val="1"/>
          </rPr>
          <t xml:space="preserve">
SE MODIFICA MAL EN LA COTIZACION </t>
        </r>
      </text>
    </comment>
  </commentList>
</comments>
</file>

<file path=xl/sharedStrings.xml><?xml version="1.0" encoding="utf-8"?>
<sst xmlns="http://schemas.openxmlformats.org/spreadsheetml/2006/main" count="1354" uniqueCount="185">
  <si>
    <t xml:space="preserve">CLASIFICADOR POR OBJETO DEL GASTO  </t>
  </si>
  <si>
    <t>NO.</t>
  </si>
  <si>
    <t>CARACTERISTICA</t>
  </si>
  <si>
    <t xml:space="preserve">VALOR KIT UNIDAD H/M </t>
  </si>
  <si>
    <t>CANTIDAD</t>
  </si>
  <si>
    <t xml:space="preserve">PRECIO UNITARIO SIN IVA </t>
  </si>
  <si>
    <t>VALOR IVA</t>
  </si>
  <si>
    <t xml:space="preserve">VALOR TOTAL CON IVA </t>
  </si>
  <si>
    <t>ESTADO</t>
  </si>
  <si>
    <t xml:space="preserve">PRECIOS DEL MERCADO </t>
  </si>
  <si>
    <t>AVALADA</t>
  </si>
  <si>
    <t>VALOR UNITARIO INCLUIDO IVA</t>
  </si>
  <si>
    <t xml:space="preserve">ANALISIS ECONOMICO </t>
  </si>
  <si>
    <t>PRECIO DE REFERENCIA</t>
  </si>
  <si>
    <t>MENOR VALOR COTIZADO</t>
  </si>
  <si>
    <t>PROMEDIO</t>
  </si>
  <si>
    <t xml:space="preserve">MEDIA ARMONICA </t>
  </si>
  <si>
    <t>MEDIA GEOMETRICA</t>
  </si>
  <si>
    <t>DESVIACION</t>
  </si>
  <si>
    <t>DISPERSION %</t>
  </si>
  <si>
    <t>PRECIO DE REFERENCIA 
VALOR UNITARIO INCLUIDO IVA</t>
  </si>
  <si>
    <t>METRICA UTILIZADA</t>
  </si>
  <si>
    <t>FILTRO DE ACEITE</t>
  </si>
  <si>
    <t>FILTRO DE AIRE</t>
  </si>
  <si>
    <t>BUJIA</t>
  </si>
  <si>
    <t>SISTEMA ELECTRICO</t>
  </si>
  <si>
    <t>BOMBILLOS STOP</t>
  </si>
  <si>
    <t>CODIGO UNSPSC</t>
  </si>
  <si>
    <t>N/A</t>
  </si>
  <si>
    <t xml:space="preserve">SISTEMA DEL MOTOR </t>
  </si>
  <si>
    <t>MANTENIMIENTO SISTEMA MOTOR</t>
  </si>
  <si>
    <t>CAMBIO BOMBA DE INYECCION</t>
  </si>
  <si>
    <t>CAMBIO FILTRO DE ACEITE</t>
  </si>
  <si>
    <t>CAMBIO MOTOR DE ARRANQUE</t>
  </si>
  <si>
    <t>CAMBIO RODAMENTOS DELANTEROS</t>
  </si>
  <si>
    <t>CAMBIO ARBOL DE LEVA</t>
  </si>
  <si>
    <t>CAMBIO EMPAQUETADURA DE MOTOR</t>
  </si>
  <si>
    <t>CAMBIO FUSIBLE</t>
  </si>
  <si>
    <t>REPARACION MOTOR DE ARRANQUE (Desmonte y Monte)</t>
  </si>
  <si>
    <t>ENGRASE GENERAL</t>
  </si>
  <si>
    <t>LAVADO GENERAL</t>
  </si>
  <si>
    <t>ANALISIS GASES</t>
  </si>
  <si>
    <t>CAMBIO MANGUERAS COMBUSTIBLE</t>
  </si>
  <si>
    <t>CAMBIO EXOSTO COMPLETO</t>
  </si>
  <si>
    <t>CAMBIO MANGUERAS DE FRENO</t>
  </si>
  <si>
    <t>REVISION GENERAL ELECTRICA</t>
  </si>
  <si>
    <t>CAMBIO BOCINA (PITO)</t>
  </si>
  <si>
    <t>CAMBIO BOMBILLOS STOP</t>
  </si>
  <si>
    <t>CAMBIO MANDO DE LUCES</t>
  </si>
  <si>
    <t>CAMBIO FILTRO DE AIRE</t>
  </si>
  <si>
    <t>CAMBIO DISCO DE FRENO</t>
  </si>
  <si>
    <t>ARBOL DE LEVA</t>
  </si>
  <si>
    <t>BALINERA RUEDAS</t>
  </si>
  <si>
    <t>BOCINA ( PITO)</t>
  </si>
  <si>
    <t>BOMBILLO DIRECCIONALES</t>
  </si>
  <si>
    <t>BOMBILLO LUZ ALTA</t>
  </si>
  <si>
    <t>BOMBILLO LUZ BAJA</t>
  </si>
  <si>
    <t>BOMBILLOS HALOGENOS</t>
  </si>
  <si>
    <t>DIRECCIONALES</t>
  </si>
  <si>
    <t>DISCO DE CLUTCH</t>
  </si>
  <si>
    <t>DISCO DE FRENO</t>
  </si>
  <si>
    <t>ESPEJO</t>
  </si>
  <si>
    <t>FAROLA</t>
  </si>
  <si>
    <t>FILTRO DE GASOLINA</t>
  </si>
  <si>
    <t>PASTILLAS DE FRENO (JUEGO)</t>
  </si>
  <si>
    <t>PERA DE FRENO DELANTERO</t>
  </si>
  <si>
    <t>PERA DE FRENO TRASERO</t>
  </si>
  <si>
    <t>PISTON</t>
  </si>
  <si>
    <t>RADIOS RIN</t>
  </si>
  <si>
    <t>RESORTE FRENO TRASERO</t>
  </si>
  <si>
    <t>RETENEDORES</t>
  </si>
  <si>
    <t>RETENEDORES DE BARRA TELESCOPICA</t>
  </si>
  <si>
    <t>RODAMIENTOS DELANTEROS</t>
  </si>
  <si>
    <t>RODAMIENTOS TRASEROS</t>
  </si>
  <si>
    <t>SEPARADORES DE DISCOS</t>
  </si>
  <si>
    <t>STOP (JUEGO)</t>
  </si>
  <si>
    <t>SWITCH ENCENDIDO</t>
  </si>
  <si>
    <t>TACOMETRO</t>
  </si>
  <si>
    <t>DESCRIPCIÓN: REPUESTOS MOTOCICLETAS - MOTOCICLETA BR03: AF: 167500001466 - 167500001448 - MOTOCICLETA BASPC: AF: 167500000776 - MOTOCICLETA YAMAHA XTZ-125 BAPAL: AF: 167500000465 - 167500000466 - MOTOCICLETA BAMOG: AF: 167500000897 - 830000001225 - MOTOCICLETA BAMRO: AF: 167500000757 - 167500000761 - 167500000698 - 167500000702 - MOTOCICLETA SL 125 BAPOM: AF: 167500001405 - MOTOCICLETA XR-125 BAPOM: AF: 167500001339 -
MOTOCICLETA YBR 125 BIPIC: AF: 167500001375 - 167500000824 - MOTOCICLETA YBR125E BIPIC: AF: 167500001371 - 167500001374 - MOTOCICLETA XR 250 TORNADO BIPIC: AF: 167500001380 - 167500001383 - 167500001385 - 167500001386 -
MOTOCICLETA XTZ250 BIPIC: AF: 167500001481 - 167500001482 - 167500001483 - 167500001484 - 167500001485 - 167500001486 - 167500001487 - 167500001488 - 167500001489 - MOTOCICLETA XR 125 LII BIVEN: AF: 167500000921 -
MOTOCICLETA XR 250 BIVEN: AF: 167500001214 - 167500001217 - 167500001216 - 167500001215 - 167500001213 - 167500001433 - 167500001434 - 167500001435 - MOTOCICLETA HONDA XRE300 ABS BIVEN: AF: 167500001490 - 167500001491 -
167500001492 - 167500001493 - 167500001494 - 167500001495 - 167500001496 - REPUESTOS MOTOCICLETAS - MOTOCICLETA XTZ250 CCON2: AF: 167500001463 - 167500001465 - MOTOCICLETA XTZ250</t>
  </si>
  <si>
    <t xml:space="preserve">ALARCON </t>
  </si>
  <si>
    <t>AUTOMOTORES LA 1|5</t>
  </si>
  <si>
    <t>DESCRIPCION:MANTENIMENTO MOTOCICLETAS-MOTOCICLETA BR03:AF:167500001466-167500001448-MOTOCICLETA BASPC:AF:167500000776-MOTOCICLETA YAMAHA XTZ-125 BAPAL AF:167500000465-167500000466-MOTOCICLETA BAMOG: AF: 167500000897-830000001225·MOTOCICLETA BAMRO:AF:167500000757-167500000761-167500000698-167500000702-MOTOCICLETA SL 125 BAPOM: AF:167500001405·MOTOCICLETA XR-125 BAPOM:AF:167500001339-MOTOCICLETA YBR 125 BIPIC:AF: 16
00014217167
167500001216-167500001215-167500001213-167500001433-167500001434-167500001435-MOTOCICLETA HONDA XRE300 ABS BIVEN:AF:167500001490-167500001491-167500001492-187500001493-167500001494-167500001495-167500001496-MOTOCICLETA XTZ250 CCON2:AF:167500001463-167500001465-MOTOCICLETA XTZ250 CECAU AF:167500001466</t>
  </si>
  <si>
    <t>CAMBIO TANQUETA DE COMBUSTIBLE</t>
  </si>
  <si>
    <t>CAMBIO FILTRO DE GASOLINA</t>
  </si>
  <si>
    <t>CAMBIO GUAYA DE CARBURADOR</t>
  </si>
  <si>
    <t>CAMBIO GUAYA DEL ACELERAMIENTO</t>
  </si>
  <si>
    <t>0 BIO PISTON</t>
  </si>
  <si>
    <t>CAMBIO BALINERAS PESA</t>
  </si>
  <si>
    <t>CAMBIO CILINDRO</t>
  </si>
  <si>
    <t>CAMBICIO CULATA</t>
  </si>
  <si>
    <t>CAMBIO ORRINGS</t>
  </si>
  <si>
    <t>CAMBIO EJE DE CAMBIOS</t>
  </si>
  <si>
    <t>CAMBIO EJE DE CRANK</t>
  </si>
  <si>
    <t>CAMBIO EJE DE SALIDA</t>
  </si>
  <si>
    <t>ADE CAMBIOS</t>
  </si>
  <si>
    <t>CAMBIO RETENEDORES</t>
  </si>
  <si>
    <t>CAMBIO DISCO DE CLUTCH</t>
  </si>
  <si>
    <t>CAMBIO SEPARADORES DE DISCOS</t>
  </si>
  <si>
    <t>CAMBIO MANIGUETA EMBRAGUE</t>
  </si>
  <si>
    <t>CAMBIO KIT DE BIELA</t>
  </si>
  <si>
    <t>CAMBIO BALINERAS DE CIGUENAL</t>
  </si>
  <si>
    <t>CAMBIO BALINERAS CAJA</t>
  </si>
  <si>
    <t>CAMBIO CADENILLA DE DISTRIBUCIÓN</t>
  </si>
  <si>
    <t>CAMBIO CONECTOR FILTRO</t>
  </si>
  <si>
    <t>CAMBIO CONECTOR CARBURADOR</t>
  </si>
  <si>
    <t>CAMBIO MANLLA DE CLUTCH</t>
  </si>
  <si>
    <t>CAMBIO MANIGUETA FRENO</t>
  </si>
  <si>
    <t>CAMBIO PASTILLAS DE FRENO (JUEGO)</t>
  </si>
  <si>
    <t>CAMBIO MANILLA DE FRENO</t>
  </si>
  <si>
    <t>CAMBIO BUJIA</t>
  </si>
  <si>
    <t>CAMBIO CAPUCHON BUJIA</t>
  </si>
  <si>
    <t>CAMBIO FARO</t>
  </si>
  <si>
    <t>CAMBIO BOMBILLOBILLO LUZ BAJA</t>
  </si>
  <si>
    <t>CAMBIO BOMBILLO LUZ ALTA</t>
  </si>
  <si>
    <t>CAMBIO DE DIRECCIONALES</t>
  </si>
  <si>
    <t>CAMBIO FLASHER</t>
  </si>
  <si>
    <t>CAMBIO BUJIA DE ENCENDIDO</t>
  </si>
  <si>
    <t>CAMBIO STOP(JUEGO)</t>
  </si>
  <si>
    <t>CAMBIO PERA DE FRENO TRASERO</t>
  </si>
  <si>
    <t>CAMBIO PERA DE FRENO DELANTERO</t>
  </si>
  <si>
    <t>CAMBIO VELOCIMETRO</t>
  </si>
  <si>
    <t>CAMBIO TACOMETRO</t>
  </si>
  <si>
    <t>CAMBIO GUAYA DEL VELOCIMETRO</t>
  </si>
  <si>
    <t>CAMBIO PIÑON DE VELOCIMETRO</t>
  </si>
  <si>
    <t>CAMBIO GUAYA TACOMETRO</t>
  </si>
  <si>
    <t>CAMBIO SWITCH ENCENDIDO</t>
  </si>
  <si>
    <t>CAMBIO MONOCHOCK</t>
  </si>
  <si>
    <t>CAMBIO BARRAS TELESCOPICAS</t>
  </si>
  <si>
    <t>CAMBIO RETENEDORES DE BARRA TELESCOPICA</t>
  </si>
  <si>
    <t>CAMBIO CANASTILLAS DE SUSPENSIÓN</t>
  </si>
  <si>
    <t>CAMBIO CUNAS DE DIRECCION</t>
  </si>
  <si>
    <t>CAMBIO AMORTIGUADORES</t>
  </si>
  <si>
    <t>CAMBIO BALINERA RUEDA</t>
  </si>
  <si>
    <t>CAMBIO TELESCOPIO</t>
  </si>
  <si>
    <t>CAMBIO KIT DE ARRASTRE COMPLETO</t>
  </si>
  <si>
    <t>CAMBIO RODAMENTOS TRASEROS</t>
  </si>
  <si>
    <t>CAMBIO PASADOR BIELA</t>
  </si>
  <si>
    <t>CAMBIO GUARDABARROS</t>
  </si>
  <si>
    <t>CAMBIO CARENAJE</t>
  </si>
  <si>
    <t>CAMBIO ESPEJO</t>
  </si>
  <si>
    <t>CAMBIO BOMBILLOS HALOGENOS</t>
  </si>
  <si>
    <t>CAMBIO FUELLES</t>
  </si>
  <si>
    <t>CAMBIO RADIOS RIN</t>
  </si>
  <si>
    <t>CAMBIO MANZANA TRASERA</t>
  </si>
  <si>
    <t>CAMBIO MANZANA DELANTERA</t>
  </si>
  <si>
    <t>CAMBIO PATA LATERAL</t>
  </si>
  <si>
    <t>CAMBIO RESORTE PARA EL LATERAL</t>
  </si>
  <si>
    <t>CAMBIO BOMBILLO FAROLA</t>
  </si>
  <si>
    <t>CAMBIO BOMBILLO DIRECCIONALES</t>
  </si>
  <si>
    <t>CAMBIO RESORTE FRENO TRASERO</t>
  </si>
  <si>
    <t>CAMBIO CALAPIE (JUEGO)</t>
  </si>
  <si>
    <t>CAMBIO MANILLAS</t>
  </si>
  <si>
    <t>CAMBIO PARRILLA TRASERA</t>
  </si>
  <si>
    <t>CAMBIO GUARDA CADENA</t>
  </si>
  <si>
    <t>CAMBIO NEUMATICO</t>
  </si>
  <si>
    <t>CAMBIO ABRAZADERA</t>
  </si>
  <si>
    <t>ALINEACION DE RINES (Desnammorite y Monte)</t>
  </si>
  <si>
    <t>ARREGLO SWITCH LLAVE (Desmonte  y Monte )</t>
  </si>
  <si>
    <t>CARGA BATERIA CON ACIDO</t>
  </si>
  <si>
    <t>LIMPIEZA DEL CARBURADOR (Desmonte y Monte)</t>
  </si>
  <si>
    <t>MANTENIMIENTO LATONERIA Y PINTURA GENERAL (Desmante y
Monte)</t>
  </si>
  <si>
    <t>MANTENIMIENTO RUEDAS DELANTERAS (Desmorte y Monte)</t>
  </si>
  <si>
    <t>MANTENIMENTO RUEDAS TRASERAS (Desmorte y Monte)</t>
  </si>
  <si>
    <t>REVISION,MANTENIMENTO FRENOS EN GENERAL (Desmorte y monte)</t>
  </si>
  <si>
    <t>RADIADA (Desmonte y Monte)</t>
  </si>
  <si>
    <t>RECTIFICADA DE CILINDRO CON DE PISTON Y ANILLOS (Desmonte y
Monte)</t>
  </si>
  <si>
    <t>RECTIFICADA DE CULATA (Desmorte y Monte)</t>
  </si>
  <si>
    <t>REPARACION DE CARBURADOR (Desmonte y Morte)</t>
  </si>
  <si>
    <t>REPARACION DE CHASIS (Desmonte y Monte)</t>
  </si>
  <si>
    <t>REPARACION DEL FLOTADOR (Desmonte y Monte)</t>
  </si>
  <si>
    <t>REPARACION GENERAL DE LA CAJA VELOCIDADES (Desmarte y Monte
)</t>
  </si>
  <si>
    <t>REPARACION GENERAL DEL MOTOR (Desmonte y Monte)</t>
  </si>
  <si>
    <t>REVISION MANTENMIENTO GENERAL EMBRAGUE (Desmortey Monte)</t>
  </si>
  <si>
    <t>REVISION SISTEMA CARBURACIÓN (Desmonte y Monte)</t>
  </si>
  <si>
    <t>SENTADA DE VALVULAS (Desmonte y Monte)</t>
  </si>
  <si>
    <t>SINCRONIZACION GENERAL DEL MOTOR (Morse y Desmonte)</t>
  </si>
  <si>
    <t>DESPINCHADA DE LLANTA (Desmorte y Monte)</t>
  </si>
  <si>
    <t>SISTEMA DEL MOTOR</t>
  </si>
  <si>
    <r>
      <rPr>
        <sz val="12"/>
        <rFont val="Calibri"/>
        <family val="1"/>
      </rPr>
      <t>SISTEMA DE FRENOS</t>
    </r>
  </si>
  <si>
    <t>SISTEMA DE ESCAPE</t>
  </si>
  <si>
    <t>SISTEMA DE SUSPENSION</t>
  </si>
  <si>
    <t>SISTEMA TOMA FUERZA</t>
  </si>
  <si>
    <t>VARIOS</t>
  </si>
  <si>
    <t>MACROSERVICIOS Y REPUESTOS</t>
  </si>
  <si>
    <t>AUTOMOTORES LA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</si>
</sst>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  <numFmt numFmtId="165" formatCode="_-&quot;$&quot;\ * #,##0_-;\-&quot;$&quot;\ * #,##0_-;_-&quot;$&quot;\ * &quot;-&quot;??_-;_-@_-"/>
    <numFmt numFmtId="166" formatCode="&quot;$&quot;\ #,##0"/>
    <numFmt numFmtId="167" formatCode="_(&quot;$&quot;\ * #,##0.00_);_(&quot;$&quot;\ * \(#,##0.00\);_(&quot;$&quot;\ * &quot;-&quot;??_);_(@_)"/>
    <numFmt numFmtId="168" formatCode="\$\ #,##0"/>
    <numFmt numFmtId="169" formatCode="\$\ 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8"/>
      <color rgb="FF00000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11"/>
      <color rgb="FF000000"/>
      <name val="Calibri"/>
      <family val="2"/>
      <charset val="204"/>
    </font>
    <font>
      <sz val="8"/>
      <color rgb="FF000000"/>
      <name val="Arial Narrow"/>
      <family val="2"/>
    </font>
    <font>
      <sz val="8"/>
      <name val="Arial Narrow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sz val="8"/>
      <color theme="1"/>
      <name val="Arial Narrow"/>
      <family val="2"/>
    </font>
    <font>
      <sz val="10"/>
      <color rgb="FF000000"/>
      <name val="Arial"/>
      <family val="2"/>
    </font>
    <font>
      <sz val="8"/>
      <color rgb="FF000000"/>
      <name val="Calibri"/>
      <family val="2"/>
    </font>
    <font>
      <b/>
      <sz val="8"/>
      <color rgb="FF000000"/>
      <name val="Arial Narrow"/>
      <family val="2"/>
    </font>
    <font>
      <b/>
      <sz val="12"/>
      <color rgb="FF000000"/>
      <name val="Arial Narrow"/>
      <family val="2"/>
    </font>
    <font>
      <sz val="12"/>
      <name val="Calibri"/>
      <family val="1"/>
    </font>
    <font>
      <b/>
      <sz val="11"/>
      <name val="Calibri"/>
      <family val="2"/>
    </font>
    <font>
      <b/>
      <sz val="12"/>
      <name val="Calibri"/>
      <family val="2"/>
    </font>
    <font>
      <b/>
      <sz val="9"/>
      <name val="Calibri"/>
      <family val="2"/>
    </font>
    <font>
      <sz val="8"/>
      <color rgb="FF000000"/>
      <name val="Times New Roman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5">
    <fill>
      <patternFill patternType="none"/>
    </fill>
    <fill>
      <patternFill patternType="gray125"/>
    </fill>
    <fill>
      <patternFill patternType="solid">
        <fgColor rgb="FFC5D9F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9D9D9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9" fillId="0" borderId="0"/>
  </cellStyleXfs>
  <cellXfs count="229">
    <xf numFmtId="0" fontId="0" fillId="0" borderId="0" xfId="0"/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7" fillId="5" borderId="1" xfId="0" applyFont="1" applyFill="1" applyBorder="1" applyAlignment="1" applyProtection="1">
      <alignment vertical="center" wrapText="1"/>
      <protection locked="0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12" fillId="4" borderId="1" xfId="3" applyFont="1" applyFill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165" fontId="7" fillId="0" borderId="1" xfId="0" applyNumberFormat="1" applyFont="1" applyFill="1" applyBorder="1" applyAlignment="1">
      <alignment horizontal="center" vertical="center"/>
    </xf>
    <xf numFmtId="166" fontId="7" fillId="0" borderId="1" xfId="1" applyNumberFormat="1" applyFont="1" applyFill="1" applyBorder="1" applyAlignment="1">
      <alignment horizontal="center" vertical="center" wrapText="1"/>
    </xf>
    <xf numFmtId="166" fontId="8" fillId="0" borderId="1" xfId="0" applyNumberFormat="1" applyFont="1" applyBorder="1" applyAlignment="1">
      <alignment horizontal="center" vertical="center" wrapText="1"/>
    </xf>
    <xf numFmtId="9" fontId="8" fillId="0" borderId="1" xfId="4" applyFont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 applyProtection="1">
      <alignment horizontal="center" vertical="center" wrapText="1"/>
      <protection locked="0"/>
    </xf>
    <xf numFmtId="0" fontId="5" fillId="9" borderId="1" xfId="0" applyFont="1" applyFill="1" applyBorder="1" applyAlignment="1" applyProtection="1">
      <alignment vertical="center" wrapText="1"/>
      <protection locked="0"/>
    </xf>
    <xf numFmtId="0" fontId="13" fillId="9" borderId="1" xfId="3" applyFont="1" applyFill="1" applyBorder="1" applyAlignment="1">
      <alignment horizontal="center" vertical="center" wrapText="1"/>
    </xf>
    <xf numFmtId="0" fontId="8" fillId="9" borderId="1" xfId="0" applyFont="1" applyFill="1" applyBorder="1"/>
    <xf numFmtId="4" fontId="12" fillId="9" borderId="1" xfId="0" applyNumberFormat="1" applyFont="1" applyFill="1" applyBorder="1" applyAlignment="1">
      <alignment horizontal="center" vertical="center" wrapText="1"/>
    </xf>
    <xf numFmtId="165" fontId="7" fillId="9" borderId="1" xfId="0" applyNumberFormat="1" applyFont="1" applyFill="1" applyBorder="1" applyAlignment="1">
      <alignment horizontal="center" vertical="center"/>
    </xf>
    <xf numFmtId="166" fontId="7" fillId="9" borderId="1" xfId="1" applyNumberFormat="1" applyFont="1" applyFill="1" applyBorder="1" applyAlignment="1">
      <alignment horizontal="center" vertical="center" wrapText="1"/>
    </xf>
    <xf numFmtId="166" fontId="8" fillId="9" borderId="1" xfId="0" applyNumberFormat="1" applyFont="1" applyFill="1" applyBorder="1" applyAlignment="1">
      <alignment horizontal="center" vertical="center" wrapText="1"/>
    </xf>
    <xf numFmtId="9" fontId="8" fillId="9" borderId="1" xfId="4" applyFont="1" applyFill="1" applyBorder="1" applyAlignment="1">
      <alignment horizontal="center" vertical="center" wrapText="1"/>
    </xf>
    <xf numFmtId="164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/>
    </xf>
    <xf numFmtId="0" fontId="8" fillId="0" borderId="1" xfId="0" applyFont="1" applyFill="1" applyBorder="1"/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11" fillId="0" borderId="18" xfId="0" applyFont="1" applyFill="1" applyBorder="1" applyAlignment="1">
      <alignment horizontal="center" vertical="top" wrapText="1"/>
    </xf>
    <xf numFmtId="0" fontId="7" fillId="4" borderId="1" xfId="3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/>
    <xf numFmtId="0" fontId="8" fillId="9" borderId="10" xfId="0" applyFont="1" applyFill="1" applyBorder="1" applyAlignment="1">
      <alignment horizontal="center" vertical="center" wrapText="1"/>
    </xf>
    <xf numFmtId="169" fontId="15" fillId="0" borderId="16" xfId="0" applyNumberFormat="1" applyFont="1" applyFill="1" applyBorder="1" applyAlignment="1">
      <alignment horizontal="right" vertical="top" shrinkToFit="1"/>
    </xf>
    <xf numFmtId="6" fontId="4" fillId="0" borderId="16" xfId="0" applyNumberFormat="1" applyFont="1" applyFill="1" applyBorder="1" applyAlignment="1">
      <alignment horizontal="right" vertical="top" wrapText="1"/>
    </xf>
    <xf numFmtId="169" fontId="15" fillId="0" borderId="16" xfId="0" applyNumberFormat="1" applyFont="1" applyFill="1" applyBorder="1" applyAlignment="1">
      <alignment horizontal="right" vertical="center" shrinkToFit="1"/>
    </xf>
    <xf numFmtId="6" fontId="4" fillId="0" borderId="16" xfId="0" applyNumberFormat="1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9" fontId="12" fillId="0" borderId="16" xfId="0" applyNumberFormat="1" applyFont="1" applyFill="1" applyBorder="1" applyAlignment="1">
      <alignment horizontal="right" vertical="top" shrinkToFit="1"/>
    </xf>
    <xf numFmtId="6" fontId="7" fillId="0" borderId="1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center" vertical="center"/>
    </xf>
    <xf numFmtId="1" fontId="10" fillId="0" borderId="17" xfId="0" applyNumberFormat="1" applyFont="1" applyFill="1" applyBorder="1" applyAlignment="1">
      <alignment horizontal="center" vertical="top" shrinkToFit="1"/>
    </xf>
    <xf numFmtId="0" fontId="12" fillId="4" borderId="12" xfId="3" applyFont="1" applyFill="1" applyBorder="1" applyAlignment="1">
      <alignment horizontal="center" vertical="center" wrapText="1"/>
    </xf>
    <xf numFmtId="0" fontId="5" fillId="9" borderId="13" xfId="0" applyFont="1" applyFill="1" applyBorder="1" applyAlignment="1" applyProtection="1">
      <alignment vertical="center" wrapText="1"/>
      <protection locked="0"/>
    </xf>
    <xf numFmtId="0" fontId="14" fillId="0" borderId="1" xfId="0" applyFont="1" applyBorder="1" applyAlignment="1">
      <alignment vertical="center" wrapText="1"/>
    </xf>
    <xf numFmtId="0" fontId="3" fillId="3" borderId="13" xfId="0" applyFont="1" applyFill="1" applyBorder="1" applyAlignment="1">
      <alignment horizontal="right" vertical="center"/>
    </xf>
    <xf numFmtId="44" fontId="3" fillId="8" borderId="13" xfId="2" applyFont="1" applyFill="1" applyBorder="1" applyAlignment="1">
      <alignment horizontal="center" vertical="center"/>
    </xf>
    <xf numFmtId="0" fontId="8" fillId="0" borderId="13" xfId="0" applyFont="1" applyBorder="1"/>
    <xf numFmtId="0" fontId="7" fillId="13" borderId="1" xfId="0" applyFont="1" applyFill="1" applyBorder="1" applyAlignment="1" applyProtection="1">
      <alignment horizontal="center" vertical="center" wrapText="1"/>
      <protection locked="0"/>
    </xf>
    <xf numFmtId="0" fontId="8" fillId="13" borderId="1" xfId="0" applyFont="1" applyFill="1" applyBorder="1"/>
    <xf numFmtId="0" fontId="5" fillId="13" borderId="1" xfId="0" applyFont="1" applyFill="1" applyBorder="1" applyAlignment="1" applyProtection="1">
      <alignment horizontal="center" vertical="center" wrapText="1"/>
      <protection locked="0"/>
    </xf>
    <xf numFmtId="0" fontId="3" fillId="13" borderId="12" xfId="3" applyFont="1" applyFill="1" applyBorder="1" applyAlignment="1">
      <alignment horizontal="center" vertical="center" wrapText="1"/>
    </xf>
    <xf numFmtId="0" fontId="6" fillId="13" borderId="1" xfId="0" applyFont="1" applyFill="1" applyBorder="1"/>
    <xf numFmtId="0" fontId="11" fillId="13" borderId="18" xfId="0" applyFont="1" applyFill="1" applyBorder="1" applyAlignment="1">
      <alignment horizontal="center" vertical="top" wrapText="1"/>
    </xf>
    <xf numFmtId="6" fontId="4" fillId="13" borderId="16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7" fillId="9" borderId="1" xfId="0" applyFont="1" applyFill="1" applyBorder="1" applyAlignment="1" applyProtection="1">
      <alignment horizontal="center" vertical="center" wrapText="1"/>
      <protection locked="0"/>
    </xf>
    <xf numFmtId="0" fontId="11" fillId="9" borderId="18" xfId="0" applyFont="1" applyFill="1" applyBorder="1" applyAlignment="1">
      <alignment horizontal="center" vertical="top" wrapText="1"/>
    </xf>
    <xf numFmtId="0" fontId="7" fillId="9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center" vertical="center" wrapText="1"/>
    </xf>
    <xf numFmtId="6" fontId="4" fillId="9" borderId="16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/>
    </xf>
    <xf numFmtId="168" fontId="16" fillId="0" borderId="16" xfId="0" applyNumberFormat="1" applyFont="1" applyFill="1" applyBorder="1" applyAlignment="1">
      <alignment horizontal="center" vertical="top" shrinkToFit="1"/>
    </xf>
    <xf numFmtId="169" fontId="3" fillId="13" borderId="16" xfId="0" applyNumberFormat="1" applyFont="1" applyFill="1" applyBorder="1" applyAlignment="1">
      <alignment horizontal="right" vertical="top" shrinkToFit="1"/>
    </xf>
    <xf numFmtId="168" fontId="23" fillId="0" borderId="16" xfId="0" applyNumberFormat="1" applyFont="1" applyFill="1" applyBorder="1" applyAlignment="1">
      <alignment horizontal="center" vertical="top" shrinkToFit="1"/>
    </xf>
    <xf numFmtId="6" fontId="7" fillId="9" borderId="16" xfId="0" applyNumberFormat="1" applyFont="1" applyFill="1" applyBorder="1" applyAlignment="1">
      <alignment horizontal="right" vertical="center" wrapText="1"/>
    </xf>
    <xf numFmtId="6" fontId="7" fillId="9" borderId="16" xfId="0" applyNumberFormat="1" applyFont="1" applyFill="1" applyBorder="1" applyAlignment="1">
      <alignment horizontal="right" vertical="top" wrapText="1"/>
    </xf>
    <xf numFmtId="169" fontId="12" fillId="9" borderId="16" xfId="0" applyNumberFormat="1" applyFont="1" applyFill="1" applyBorder="1" applyAlignment="1">
      <alignment horizontal="right" vertical="center" shrinkToFit="1"/>
    </xf>
    <xf numFmtId="168" fontId="16" fillId="0" borderId="16" xfId="0" applyNumberFormat="1" applyFont="1" applyFill="1" applyBorder="1" applyAlignment="1">
      <alignment horizontal="center" vertical="center" shrinkToFit="1"/>
    </xf>
    <xf numFmtId="43" fontId="12" fillId="0" borderId="16" xfId="1" applyFont="1" applyFill="1" applyBorder="1" applyAlignment="1">
      <alignment horizontal="right" vertical="top" shrinkToFit="1"/>
    </xf>
    <xf numFmtId="0" fontId="7" fillId="5" borderId="1" xfId="0" applyFont="1" applyFill="1" applyBorder="1" applyAlignment="1" applyProtection="1">
      <alignment horizontal="center" vertical="center" wrapText="1"/>
      <protection locked="0"/>
    </xf>
    <xf numFmtId="165" fontId="7" fillId="5" borderId="1" xfId="0" applyNumberFormat="1" applyFont="1" applyFill="1" applyBorder="1" applyAlignment="1">
      <alignment horizontal="center" vertical="center"/>
    </xf>
    <xf numFmtId="6" fontId="7" fillId="5" borderId="16" xfId="0" applyNumberFormat="1" applyFont="1" applyFill="1" applyBorder="1" applyAlignment="1">
      <alignment horizontal="right" vertical="top" wrapText="1"/>
    </xf>
    <xf numFmtId="164" fontId="3" fillId="8" borderId="13" xfId="2" applyNumberFormat="1" applyFont="1" applyFill="1" applyBorder="1" applyAlignment="1">
      <alignment horizontal="center" vertical="center"/>
    </xf>
    <xf numFmtId="44" fontId="3" fillId="8" borderId="2" xfId="2" applyFont="1" applyFill="1" applyBorder="1" applyAlignment="1">
      <alignment horizontal="center" vertical="center"/>
    </xf>
    <xf numFmtId="168" fontId="10" fillId="0" borderId="16" xfId="0" applyNumberFormat="1" applyFont="1" applyFill="1" applyBorder="1" applyAlignment="1">
      <alignment horizontal="center" vertical="top" shrinkToFit="1"/>
    </xf>
    <xf numFmtId="0" fontId="11" fillId="14" borderId="19" xfId="0" applyFont="1" applyFill="1" applyBorder="1" applyAlignment="1">
      <alignment vertical="top" wrapText="1"/>
    </xf>
    <xf numFmtId="168" fontId="10" fillId="0" borderId="17" xfId="0" applyNumberFormat="1" applyFont="1" applyFill="1" applyBorder="1" applyAlignment="1">
      <alignment vertical="top" shrinkToFit="1"/>
    </xf>
    <xf numFmtId="168" fontId="10" fillId="0" borderId="16" xfId="0" applyNumberFormat="1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3" fontId="15" fillId="0" borderId="16" xfId="1" applyFont="1" applyFill="1" applyBorder="1" applyAlignment="1">
      <alignment horizontal="right" vertical="top" shrinkToFit="1"/>
    </xf>
    <xf numFmtId="0" fontId="7" fillId="5" borderId="1" xfId="3" applyFont="1" applyFill="1" applyBorder="1" applyAlignment="1">
      <alignment horizontal="center" vertical="center" wrapText="1"/>
    </xf>
    <xf numFmtId="169" fontId="7" fillId="5" borderId="16" xfId="0" applyNumberFormat="1" applyFont="1" applyFill="1" applyBorder="1" applyAlignment="1">
      <alignment horizontal="right" vertical="top" shrinkToFit="1"/>
    </xf>
    <xf numFmtId="4" fontId="7" fillId="5" borderId="1" xfId="0" applyNumberFormat="1" applyFont="1" applyFill="1" applyBorder="1" applyAlignment="1">
      <alignment horizontal="center" vertical="center" wrapText="1"/>
    </xf>
    <xf numFmtId="166" fontId="7" fillId="5" borderId="1" xfId="1" applyNumberFormat="1" applyFont="1" applyFill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9" fontId="7" fillId="5" borderId="1" xfId="4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7" fillId="5" borderId="1" xfId="0" applyFont="1" applyFill="1" applyBorder="1"/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12" fillId="0" borderId="1" xfId="3" applyFont="1" applyFill="1" applyBorder="1" applyAlignment="1">
      <alignment horizontal="center" vertical="center" wrapText="1"/>
    </xf>
    <xf numFmtId="43" fontId="7" fillId="0" borderId="16" xfId="1" applyFont="1" applyFill="1" applyBorder="1" applyAlignment="1">
      <alignment horizontal="right" vertical="top" shrinkToFit="1"/>
    </xf>
    <xf numFmtId="166" fontId="7" fillId="0" borderId="1" xfId="0" applyNumberFormat="1" applyFont="1" applyFill="1" applyBorder="1" applyAlignment="1">
      <alignment horizontal="center" vertical="center" wrapText="1"/>
    </xf>
    <xf numFmtId="9" fontId="7" fillId="0" borderId="1" xfId="4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69" fontId="7" fillId="0" borderId="16" xfId="0" applyNumberFormat="1" applyFont="1" applyFill="1" applyBorder="1" applyAlignment="1">
      <alignment horizontal="right" vertical="top" shrinkToFi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/>
    <xf numFmtId="166" fontId="8" fillId="0" borderId="1" xfId="0" applyNumberFormat="1" applyFont="1" applyFill="1" applyBorder="1" applyAlignment="1">
      <alignment horizontal="center" vertical="center" wrapText="1"/>
    </xf>
    <xf numFmtId="9" fontId="8" fillId="0" borderId="1" xfId="4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right" vertical="center"/>
    </xf>
    <xf numFmtId="44" fontId="3" fillId="0" borderId="13" xfId="2" applyFont="1" applyFill="1" applyBorder="1" applyAlignment="1">
      <alignment horizontal="center" vertical="center"/>
    </xf>
    <xf numFmtId="164" fontId="3" fillId="0" borderId="13" xfId="2" applyNumberFormat="1" applyFont="1" applyFill="1" applyBorder="1" applyAlignment="1">
      <alignment horizontal="center" vertical="center"/>
    </xf>
    <xf numFmtId="44" fontId="3" fillId="0" borderId="2" xfId="2" applyFont="1" applyFill="1" applyBorder="1" applyAlignment="1">
      <alignment horizontal="center" vertical="center"/>
    </xf>
    <xf numFmtId="0" fontId="8" fillId="0" borderId="13" xfId="0" applyFont="1" applyFill="1" applyBorder="1"/>
    <xf numFmtId="169" fontId="3" fillId="13" borderId="17" xfId="0" applyNumberFormat="1" applyFont="1" applyFill="1" applyBorder="1" applyAlignment="1">
      <alignment horizontal="right" vertical="top" shrinkToFit="1"/>
    </xf>
    <xf numFmtId="6" fontId="4" fillId="13" borderId="17" xfId="0" applyNumberFormat="1" applyFont="1" applyFill="1" applyBorder="1" applyAlignment="1">
      <alignment horizontal="right" vertical="center" wrapText="1"/>
    </xf>
    <xf numFmtId="6" fontId="7" fillId="9" borderId="17" xfId="0" applyNumberFormat="1" applyFont="1" applyFill="1" applyBorder="1" applyAlignment="1">
      <alignment horizontal="right" vertical="center" wrapText="1"/>
    </xf>
    <xf numFmtId="6" fontId="7" fillId="9" borderId="17" xfId="0" applyNumberFormat="1" applyFont="1" applyFill="1" applyBorder="1" applyAlignment="1">
      <alignment horizontal="right" vertical="top" wrapText="1"/>
    </xf>
    <xf numFmtId="169" fontId="12" fillId="9" borderId="17" xfId="0" applyNumberFormat="1" applyFont="1" applyFill="1" applyBorder="1" applyAlignment="1">
      <alignment horizontal="right" vertical="center" shrinkToFit="1"/>
    </xf>
    <xf numFmtId="6" fontId="4" fillId="9" borderId="17" xfId="0" applyNumberFormat="1" applyFont="1" applyFill="1" applyBorder="1" applyAlignment="1">
      <alignment horizontal="center" vertical="center" wrapText="1"/>
    </xf>
    <xf numFmtId="4" fontId="12" fillId="9" borderId="1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13" fillId="0" borderId="0" xfId="3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vertical="top"/>
    </xf>
    <xf numFmtId="4" fontId="12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/>
    <xf numFmtId="6" fontId="4" fillId="0" borderId="0" xfId="0" applyNumberFormat="1" applyFont="1" applyFill="1" applyBorder="1" applyAlignment="1">
      <alignment horizontal="right" vertical="center" wrapText="1"/>
    </xf>
    <xf numFmtId="6" fontId="7" fillId="0" borderId="0" xfId="0" applyNumberFormat="1" applyFont="1" applyFill="1" applyBorder="1" applyAlignment="1">
      <alignment horizontal="right" vertical="center" wrapText="1"/>
    </xf>
    <xf numFmtId="6" fontId="7" fillId="0" borderId="0" xfId="0" applyNumberFormat="1" applyFont="1" applyFill="1" applyBorder="1" applyAlignment="1">
      <alignment horizontal="right" vertical="top" wrapText="1"/>
    </xf>
    <xf numFmtId="169" fontId="12" fillId="0" borderId="0" xfId="0" applyNumberFormat="1" applyFont="1" applyFill="1" applyBorder="1" applyAlignment="1">
      <alignment horizontal="right" vertical="center" shrinkToFit="1"/>
    </xf>
    <xf numFmtId="6" fontId="4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164" fontId="8" fillId="9" borderId="10" xfId="0" applyNumberFormat="1" applyFont="1" applyFill="1" applyBorder="1" applyAlignment="1">
      <alignment horizontal="center" vertical="center" wrapText="1"/>
    </xf>
    <xf numFmtId="164" fontId="8" fillId="5" borderId="10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9" fontId="3" fillId="13" borderId="1" xfId="0" applyNumberFormat="1" applyFont="1" applyFill="1" applyBorder="1" applyAlignment="1">
      <alignment horizontal="right" vertical="top" shrinkToFit="1"/>
    </xf>
    <xf numFmtId="6" fontId="4" fillId="13" borderId="1" xfId="0" applyNumberFormat="1" applyFont="1" applyFill="1" applyBorder="1" applyAlignment="1">
      <alignment horizontal="right" vertical="center" wrapText="1"/>
    </xf>
    <xf numFmtId="6" fontId="7" fillId="9" borderId="1" xfId="0" applyNumberFormat="1" applyFont="1" applyFill="1" applyBorder="1" applyAlignment="1">
      <alignment horizontal="right" vertical="center" wrapText="1"/>
    </xf>
    <xf numFmtId="6" fontId="7" fillId="9" borderId="1" xfId="0" applyNumberFormat="1" applyFont="1" applyFill="1" applyBorder="1" applyAlignment="1">
      <alignment horizontal="right" vertical="top" wrapText="1"/>
    </xf>
    <xf numFmtId="169" fontId="12" fillId="9" borderId="1" xfId="0" applyNumberFormat="1" applyFont="1" applyFill="1" applyBorder="1" applyAlignment="1">
      <alignment horizontal="right" vertical="center" shrinkToFit="1"/>
    </xf>
    <xf numFmtId="6" fontId="4" fillId="9" borderId="1" xfId="0" applyNumberFormat="1" applyFont="1" applyFill="1" applyBorder="1" applyAlignment="1">
      <alignment horizontal="center" vertical="center" wrapText="1"/>
    </xf>
    <xf numFmtId="43" fontId="7" fillId="5" borderId="16" xfId="1" applyFont="1" applyFill="1" applyBorder="1" applyAlignment="1">
      <alignment horizontal="right" vertical="top" shrinkToFit="1"/>
    </xf>
    <xf numFmtId="43" fontId="7" fillId="5" borderId="16" xfId="1" applyFont="1" applyFill="1" applyBorder="1" applyAlignment="1">
      <alignment horizontal="right" vertical="top" wrapText="1"/>
    </xf>
    <xf numFmtId="43" fontId="7" fillId="0" borderId="16" xfId="1" applyFont="1" applyFill="1" applyBorder="1" applyAlignment="1">
      <alignment horizontal="right" vertical="top" wrapText="1"/>
    </xf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0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6" fillId="10" borderId="10" xfId="0" applyFont="1" applyFill="1" applyBorder="1" applyAlignment="1">
      <alignment horizontal="center" vertical="center" wrapText="1"/>
    </xf>
    <xf numFmtId="0" fontId="6" fillId="10" borderId="11" xfId="0" applyFont="1" applyFill="1" applyBorder="1" applyAlignment="1">
      <alignment horizontal="center" vertical="center" wrapText="1"/>
    </xf>
    <xf numFmtId="0" fontId="6" fillId="10" borderId="1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165" fontId="6" fillId="6" borderId="13" xfId="2" applyNumberFormat="1" applyFont="1" applyFill="1" applyBorder="1" applyAlignment="1">
      <alignment horizontal="center" vertical="center" wrapText="1"/>
    </xf>
    <xf numFmtId="165" fontId="6" fillId="6" borderId="14" xfId="2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7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12" borderId="13" xfId="0" applyNumberFormat="1" applyFont="1" applyFill="1" applyBorder="1" applyAlignment="1">
      <alignment horizontal="center" vertical="center" wrapText="1"/>
    </xf>
    <xf numFmtId="0" fontId="6" fillId="12" borderId="14" xfId="0" applyNumberFormat="1" applyFont="1" applyFill="1" applyBorder="1" applyAlignment="1">
      <alignment horizontal="center" vertical="center" wrapText="1"/>
    </xf>
    <xf numFmtId="0" fontId="6" fillId="7" borderId="1" xfId="0" applyNumberFormat="1" applyFont="1" applyFill="1" applyBorder="1" applyAlignment="1">
      <alignment horizontal="center" vertical="center" wrapText="1"/>
    </xf>
    <xf numFmtId="0" fontId="6" fillId="5" borderId="1" xfId="0" applyNumberFormat="1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left" vertical="top" wrapText="1"/>
    </xf>
    <xf numFmtId="0" fontId="22" fillId="9" borderId="6" xfId="0" applyFont="1" applyFill="1" applyBorder="1" applyAlignment="1">
      <alignment horizontal="left" vertical="top" wrapText="1"/>
    </xf>
    <xf numFmtId="0" fontId="6" fillId="6" borderId="2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/>
    </xf>
    <xf numFmtId="1" fontId="17" fillId="13" borderId="5" xfId="0" applyNumberFormat="1" applyFont="1" applyFill="1" applyBorder="1" applyAlignment="1">
      <alignment horizontal="left" vertical="top" shrinkToFit="1"/>
    </xf>
    <xf numFmtId="1" fontId="17" fillId="13" borderId="6" xfId="0" applyNumberFormat="1" applyFont="1" applyFill="1" applyBorder="1" applyAlignment="1">
      <alignment horizontal="left" vertical="top" shrinkToFit="1"/>
    </xf>
    <xf numFmtId="1" fontId="18" fillId="13" borderId="5" xfId="0" applyNumberFormat="1" applyFont="1" applyFill="1" applyBorder="1" applyAlignment="1">
      <alignment horizontal="left" vertical="top" shrinkToFit="1"/>
    </xf>
    <xf numFmtId="1" fontId="18" fillId="13" borderId="6" xfId="0" applyNumberFormat="1" applyFont="1" applyFill="1" applyBorder="1" applyAlignment="1">
      <alignment horizontal="left" vertical="top" shrinkToFit="1"/>
    </xf>
    <xf numFmtId="0" fontId="20" fillId="9" borderId="5" xfId="0" applyFont="1" applyFill="1" applyBorder="1" applyAlignment="1">
      <alignment horizontal="left" vertical="top" wrapText="1"/>
    </xf>
    <xf numFmtId="0" fontId="20" fillId="9" borderId="0" xfId="0" applyFont="1" applyFill="1" applyBorder="1" applyAlignment="1">
      <alignment horizontal="left" vertical="top" wrapText="1"/>
    </xf>
    <xf numFmtId="0" fontId="21" fillId="9" borderId="5" xfId="0" applyFont="1" applyFill="1" applyBorder="1" applyAlignment="1">
      <alignment horizontal="left" vertical="top" wrapText="1"/>
    </xf>
    <xf numFmtId="0" fontId="21" fillId="9" borderId="0" xfId="0" applyFont="1" applyFill="1" applyBorder="1" applyAlignment="1">
      <alignment horizontal="left" vertical="top" wrapText="1"/>
    </xf>
    <xf numFmtId="0" fontId="22" fillId="9" borderId="5" xfId="0" applyFont="1" applyFill="1" applyBorder="1" applyAlignment="1">
      <alignment horizontal="left" vertical="center" wrapText="1"/>
    </xf>
    <xf numFmtId="0" fontId="22" fillId="9" borderId="6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8" fillId="0" borderId="12" xfId="0" applyFont="1" applyBorder="1"/>
    <xf numFmtId="0" fontId="8" fillId="9" borderId="12" xfId="0" applyFont="1" applyFill="1" applyBorder="1"/>
    <xf numFmtId="0" fontId="7" fillId="5" borderId="12" xfId="0" applyFont="1" applyFill="1" applyBorder="1"/>
    <xf numFmtId="0" fontId="8" fillId="0" borderId="12" xfId="0" applyFont="1" applyFill="1" applyBorder="1"/>
    <xf numFmtId="0" fontId="8" fillId="0" borderId="4" xfId="0" applyFont="1" applyBorder="1"/>
    <xf numFmtId="0" fontId="7" fillId="0" borderId="0" xfId="0" applyFont="1" applyFill="1" applyBorder="1"/>
  </cellXfs>
  <cellStyles count="8">
    <cellStyle name="Millares" xfId="1" builtinId="3"/>
    <cellStyle name="Millares 2" xfId="6" xr:uid="{0C19DF94-9271-44F7-9B8E-2DD9CF04FD72}"/>
    <cellStyle name="Moneda" xfId="2" builtinId="4"/>
    <cellStyle name="Moneda 2" xfId="5" xr:uid="{A14F78C4-14EA-413E-B740-67162FBBD465}"/>
    <cellStyle name="Normal" xfId="0" builtinId="0"/>
    <cellStyle name="Normal 2" xfId="3" xr:uid="{3D67B561-7C1E-4B7F-AB33-3E5A088C37ED}"/>
    <cellStyle name="Normal 44" xfId="7" xr:uid="{749FD812-189A-49C0-885E-26C5C0E1EE30}"/>
    <cellStyle name="Porcentaje" xfId="4" builtinId="5"/>
  </cellStyles>
  <dxfs count="0"/>
  <tableStyles count="0" defaultTableStyle="TableStyleMedium2" defaultPivotStyle="PivotStyleLight16"/>
  <colors>
    <mruColors>
      <color rgb="FF00FFFF"/>
      <color rgb="FFFF66FF"/>
      <color rgb="FFFF7C80"/>
      <color rgb="FF33CC33"/>
      <color rgb="FFFFCCFF"/>
      <color rgb="FF66FF99"/>
      <color rgb="FF9999FF"/>
      <color rgb="FFFFFF99"/>
      <color rgb="FF6666FF"/>
      <color rgb="FF00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55C75-12A8-4A8A-849A-504405027EDB}">
  <dimension ref="A1:BL400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B1" sqref="AB1:BK1048576"/>
    </sheetView>
  </sheetViews>
  <sheetFormatPr baseColWidth="10" defaultColWidth="11.140625" defaultRowHeight="11.25" x14ac:dyDescent="0.2"/>
  <cols>
    <col min="1" max="2" width="11.140625" style="5"/>
    <col min="3" max="3" width="22" style="5" customWidth="1"/>
    <col min="4" max="4" width="11.140625" style="5"/>
    <col min="5" max="5" width="13.140625" style="5" customWidth="1"/>
    <col min="6" max="8" width="11.140625" style="5"/>
    <col min="9" max="9" width="13.42578125" style="5" customWidth="1"/>
    <col min="10" max="12" width="11.140625" style="5"/>
    <col min="13" max="13" width="11.7109375" style="6" customWidth="1"/>
    <col min="14" max="18" width="11.140625" style="5"/>
    <col min="19" max="19" width="15.140625" style="6" customWidth="1"/>
    <col min="20" max="26" width="11.140625" style="5"/>
    <col min="27" max="27" width="11.140625" style="37"/>
    <col min="28" max="63" width="11.140625" style="130"/>
    <col min="64" max="64" width="11.140625" style="223"/>
    <col min="65" max="16384" width="11.140625" style="5"/>
  </cols>
  <sheetData>
    <row r="1" spans="1:64" ht="15.75" customHeight="1" x14ac:dyDescent="0.2">
      <c r="A1" s="170" t="s">
        <v>9</v>
      </c>
      <c r="B1" s="171"/>
      <c r="C1" s="171"/>
      <c r="D1" s="171"/>
      <c r="E1" s="179" t="s">
        <v>79</v>
      </c>
      <c r="F1" s="180"/>
      <c r="G1" s="180"/>
      <c r="H1" s="180"/>
      <c r="I1" s="153" t="s">
        <v>184</v>
      </c>
      <c r="J1" s="154"/>
      <c r="K1" s="154"/>
      <c r="L1" s="154"/>
      <c r="M1" s="159" t="s">
        <v>183</v>
      </c>
      <c r="N1" s="159"/>
      <c r="O1" s="159"/>
      <c r="P1" s="159"/>
      <c r="Q1" s="165" t="s">
        <v>11</v>
      </c>
      <c r="R1" s="165"/>
      <c r="S1" s="165"/>
      <c r="T1" s="166" t="s">
        <v>12</v>
      </c>
      <c r="U1" s="166"/>
      <c r="V1" s="166"/>
      <c r="W1" s="166"/>
      <c r="X1" s="166"/>
      <c r="Y1" s="166"/>
      <c r="Z1" s="166" t="s">
        <v>13</v>
      </c>
      <c r="AA1" s="166"/>
    </row>
    <row r="2" spans="1:64" ht="15.75" customHeight="1" x14ac:dyDescent="0.2">
      <c r="A2" s="170" t="s">
        <v>0</v>
      </c>
      <c r="B2" s="171"/>
      <c r="C2" s="177"/>
      <c r="D2" s="46"/>
      <c r="E2" s="181"/>
      <c r="F2" s="182"/>
      <c r="G2" s="182"/>
      <c r="H2" s="182"/>
      <c r="I2" s="155"/>
      <c r="J2" s="156"/>
      <c r="K2" s="156"/>
      <c r="L2" s="156"/>
      <c r="M2" s="160"/>
      <c r="N2" s="160"/>
      <c r="O2" s="160"/>
      <c r="P2" s="160"/>
      <c r="Q2" s="165"/>
      <c r="R2" s="165"/>
      <c r="S2" s="165"/>
      <c r="T2" s="166"/>
      <c r="U2" s="166"/>
      <c r="V2" s="166"/>
      <c r="W2" s="166"/>
      <c r="X2" s="166"/>
      <c r="Y2" s="166"/>
      <c r="Z2" s="166"/>
      <c r="AA2" s="166"/>
    </row>
    <row r="3" spans="1:64" ht="15.75" customHeight="1" x14ac:dyDescent="0.2">
      <c r="A3" s="43"/>
      <c r="B3" s="44"/>
      <c r="C3" s="45"/>
      <c r="D3" s="46"/>
      <c r="E3" s="183"/>
      <c r="F3" s="184"/>
      <c r="G3" s="184"/>
      <c r="H3" s="184"/>
      <c r="I3" s="157"/>
      <c r="J3" s="158"/>
      <c r="K3" s="158"/>
      <c r="L3" s="158"/>
      <c r="M3" s="161"/>
      <c r="N3" s="161"/>
      <c r="O3" s="161"/>
      <c r="P3" s="161"/>
      <c r="Q3" s="165"/>
      <c r="R3" s="165"/>
      <c r="S3" s="165"/>
      <c r="T3" s="166"/>
      <c r="U3" s="166"/>
      <c r="V3" s="166"/>
      <c r="W3" s="166"/>
      <c r="X3" s="166"/>
      <c r="Y3" s="166"/>
      <c r="Z3" s="166"/>
      <c r="AA3" s="166"/>
    </row>
    <row r="4" spans="1:64" ht="43.5" customHeight="1" x14ac:dyDescent="0.2">
      <c r="A4" s="172" t="s">
        <v>1</v>
      </c>
      <c r="B4" s="172" t="s">
        <v>27</v>
      </c>
      <c r="C4" s="167" t="s">
        <v>2</v>
      </c>
      <c r="D4" s="46"/>
      <c r="E4" s="162" t="s">
        <v>78</v>
      </c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4"/>
    </row>
    <row r="5" spans="1:64" ht="16.5" customHeight="1" x14ac:dyDescent="0.2">
      <c r="A5" s="173"/>
      <c r="B5" s="173"/>
      <c r="C5" s="168"/>
      <c r="D5" s="178" t="s">
        <v>4</v>
      </c>
      <c r="E5" s="175" t="s">
        <v>5</v>
      </c>
      <c r="F5" s="175" t="s">
        <v>6</v>
      </c>
      <c r="G5" s="175" t="s">
        <v>7</v>
      </c>
      <c r="H5" s="175" t="s">
        <v>8</v>
      </c>
      <c r="I5" s="175" t="s">
        <v>5</v>
      </c>
      <c r="J5" s="175" t="s">
        <v>6</v>
      </c>
      <c r="K5" s="175" t="s">
        <v>7</v>
      </c>
      <c r="L5" s="175" t="s">
        <v>8</v>
      </c>
      <c r="M5" s="175" t="s">
        <v>5</v>
      </c>
      <c r="N5" s="175" t="s">
        <v>6</v>
      </c>
      <c r="O5" s="175" t="s">
        <v>7</v>
      </c>
      <c r="P5" s="175" t="s">
        <v>8</v>
      </c>
      <c r="Q5" s="187" t="str">
        <f>+E1</f>
        <v xml:space="preserve">ALARCON </v>
      </c>
      <c r="R5" s="188" t="str">
        <f>+I1</f>
        <v>AUTOMOTORES LA 15</v>
      </c>
      <c r="S5" s="185" t="str">
        <f>+M1</f>
        <v>MACROSERVICIOS Y REPUESTOS</v>
      </c>
      <c r="T5" s="189" t="s">
        <v>14</v>
      </c>
      <c r="U5" s="189" t="s">
        <v>15</v>
      </c>
      <c r="V5" s="191" t="s">
        <v>16</v>
      </c>
      <c r="W5" s="191" t="s">
        <v>17</v>
      </c>
      <c r="X5" s="191" t="s">
        <v>18</v>
      </c>
      <c r="Y5" s="191" t="s">
        <v>19</v>
      </c>
      <c r="Z5" s="192" t="s">
        <v>20</v>
      </c>
      <c r="AA5" s="221" t="s">
        <v>21</v>
      </c>
    </row>
    <row r="6" spans="1:64" ht="23.25" customHeight="1" x14ac:dyDescent="0.2">
      <c r="A6" s="174"/>
      <c r="B6" s="174"/>
      <c r="C6" s="169"/>
      <c r="D6" s="178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87"/>
      <c r="R6" s="188"/>
      <c r="S6" s="186"/>
      <c r="T6" s="190"/>
      <c r="U6" s="190"/>
      <c r="V6" s="191"/>
      <c r="W6" s="191"/>
      <c r="X6" s="191"/>
      <c r="Y6" s="191"/>
      <c r="Z6" s="192"/>
      <c r="AA6" s="221"/>
    </row>
    <row r="7" spans="1:64" s="17" customFormat="1" ht="22.5" customHeight="1" x14ac:dyDescent="0.2">
      <c r="A7" s="14"/>
      <c r="B7" s="14"/>
      <c r="C7" s="15" t="s">
        <v>29</v>
      </c>
      <c r="D7" s="16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20"/>
      <c r="U7" s="21"/>
      <c r="V7" s="21"/>
      <c r="W7" s="21"/>
      <c r="X7" s="21"/>
      <c r="Y7" s="22"/>
      <c r="Z7" s="23"/>
      <c r="AA7" s="38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224"/>
    </row>
    <row r="8" spans="1:64" ht="22.5" customHeight="1" x14ac:dyDescent="0.2">
      <c r="A8" s="1">
        <v>1</v>
      </c>
      <c r="B8" s="1">
        <v>26101709</v>
      </c>
      <c r="C8" s="2" t="s">
        <v>51</v>
      </c>
      <c r="D8" s="7"/>
      <c r="E8" s="80">
        <v>1766700</v>
      </c>
      <c r="F8" s="8">
        <f>+E8*19%</f>
        <v>335673</v>
      </c>
      <c r="G8" s="8">
        <f>+F8+E8</f>
        <v>2102373</v>
      </c>
      <c r="H8" s="8" t="s">
        <v>10</v>
      </c>
      <c r="I8" s="80">
        <v>1696500</v>
      </c>
      <c r="J8" s="8">
        <f>+I8*19%</f>
        <v>322335</v>
      </c>
      <c r="K8" s="8">
        <f>+J8+I8</f>
        <v>2018835</v>
      </c>
      <c r="L8" s="8" t="s">
        <v>10</v>
      </c>
      <c r="M8" s="80">
        <v>1755000</v>
      </c>
      <c r="N8" s="8">
        <f>+M8*19%</f>
        <v>333450</v>
      </c>
      <c r="O8" s="8">
        <f>+N8+M8</f>
        <v>2088450</v>
      </c>
      <c r="P8" s="8" t="s">
        <v>10</v>
      </c>
      <c r="Q8" s="9">
        <f>+G8</f>
        <v>2102373</v>
      </c>
      <c r="R8" s="9">
        <f>+K8</f>
        <v>2018835</v>
      </c>
      <c r="S8" s="9">
        <f>+O8</f>
        <v>2088450</v>
      </c>
      <c r="T8" s="10">
        <f>MIN(Q8,R8,S8)</f>
        <v>2018835</v>
      </c>
      <c r="U8" s="11">
        <f>AVERAGE(Q8,R8,S8)</f>
        <v>2069886</v>
      </c>
      <c r="V8" s="11">
        <f>HARMEAN(Q8,R8,S8)</f>
        <v>2069233.550795686</v>
      </c>
      <c r="W8" s="11">
        <f>GEOMEAN(Q8,R8,S8)</f>
        <v>2069560.9728844201</v>
      </c>
      <c r="X8" s="11">
        <f>_xlfn.STDEV.S(Q8,R8,S8)</f>
        <v>44756.183181768305</v>
      </c>
      <c r="Y8" s="12">
        <f>1-(T8/U8)</f>
        <v>2.4663677130044803E-2</v>
      </c>
      <c r="Z8" s="13">
        <f>+T8</f>
        <v>2018835</v>
      </c>
      <c r="AA8" s="36" t="str">
        <f>+IF(Y8&lt;=30%,"MENOR VALOR",IF(Y8&lt;=60%,"MEDIA ARMONICA",IF(Y8&lt;=90%,"MEDIA GEOMETRICA","PROMEDIO")))</f>
        <v>MENOR VALOR</v>
      </c>
    </row>
    <row r="9" spans="1:64" s="103" customFormat="1" ht="22.5" customHeight="1" x14ac:dyDescent="0.2">
      <c r="A9" s="81">
        <v>2</v>
      </c>
      <c r="B9" s="81">
        <v>25171718</v>
      </c>
      <c r="C9" s="4" t="s">
        <v>52</v>
      </c>
      <c r="D9" s="95"/>
      <c r="E9" s="150" t="s">
        <v>28</v>
      </c>
      <c r="F9" s="97" t="e">
        <f t="shared" ref="F9:F38" si="0">+E9*19%</f>
        <v>#VALUE!</v>
      </c>
      <c r="G9" s="97" t="e">
        <f t="shared" ref="G9:G38" si="1">+F9+E9</f>
        <v>#VALUE!</v>
      </c>
      <c r="H9" s="97" t="s">
        <v>10</v>
      </c>
      <c r="I9" s="96" t="s">
        <v>28</v>
      </c>
      <c r="J9" s="97" t="e">
        <f t="shared" ref="J9:J38" si="2">+I9*19%</f>
        <v>#VALUE!</v>
      </c>
      <c r="K9" s="97" t="e">
        <f t="shared" ref="K9:K38" si="3">+J9+I9</f>
        <v>#VALUE!</v>
      </c>
      <c r="L9" s="97" t="s">
        <v>10</v>
      </c>
      <c r="M9" s="96" t="s">
        <v>28</v>
      </c>
      <c r="N9" s="97" t="e">
        <f t="shared" ref="N9:N38" si="4">+M9*19%</f>
        <v>#VALUE!</v>
      </c>
      <c r="O9" s="97" t="e">
        <f t="shared" ref="O9:O38" si="5">+N9+M9</f>
        <v>#VALUE!</v>
      </c>
      <c r="P9" s="97" t="s">
        <v>10</v>
      </c>
      <c r="Q9" s="82" t="e">
        <f t="shared" ref="Q9:Q38" si="6">+G9</f>
        <v>#VALUE!</v>
      </c>
      <c r="R9" s="82" t="e">
        <f t="shared" ref="R9:R38" si="7">+K9</f>
        <v>#VALUE!</v>
      </c>
      <c r="S9" s="82" t="e">
        <f t="shared" ref="S9:S38" si="8">+O9</f>
        <v>#VALUE!</v>
      </c>
      <c r="T9" s="98" t="e">
        <f t="shared" ref="T9:T37" si="9">MIN(Q9,R9,S9)</f>
        <v>#VALUE!</v>
      </c>
      <c r="U9" s="99" t="e">
        <f t="shared" ref="U9:U37" si="10">AVERAGE(Q9,R9,S9)</f>
        <v>#VALUE!</v>
      </c>
      <c r="V9" s="99" t="e">
        <f t="shared" ref="V9:V37" si="11">HARMEAN(Q9,R9,S9)</f>
        <v>#VALUE!</v>
      </c>
      <c r="W9" s="99" t="e">
        <f t="shared" ref="W9:W37" si="12">GEOMEAN(Q9,R9,S9)</f>
        <v>#VALUE!</v>
      </c>
      <c r="X9" s="99" t="e">
        <f t="shared" ref="X9:X37" si="13">_xlfn.STDEV.S(Q9,R9,S9)</f>
        <v>#VALUE!</v>
      </c>
      <c r="Y9" s="100" t="e">
        <f t="shared" ref="Y9:Y37" si="14">1-(T9/U9)</f>
        <v>#VALUE!</v>
      </c>
      <c r="Z9" s="101" t="e">
        <f t="shared" ref="Z9:Z14" si="15">+T9</f>
        <v>#VALUE!</v>
      </c>
      <c r="AA9" s="102" t="e">
        <f t="shared" ref="AA9:AA37" si="16">+IF(Y9&lt;=30%,"MENOR VALOR",IF(Y9&lt;=60%,"MEDIA ARMONICA",IF(Y9&lt;=90%,"MEDIA GEOMETRICA","PROMEDIO")))</f>
        <v>#VALUE!</v>
      </c>
      <c r="AB9" s="228"/>
      <c r="AC9" s="228"/>
      <c r="AD9" s="228"/>
      <c r="AE9" s="228"/>
      <c r="AF9" s="228"/>
      <c r="AG9" s="228"/>
      <c r="AH9" s="228"/>
      <c r="AI9" s="228"/>
      <c r="AJ9" s="228"/>
      <c r="AK9" s="228"/>
      <c r="AL9" s="228"/>
      <c r="AM9" s="228"/>
      <c r="AN9" s="228"/>
      <c r="AO9" s="228"/>
      <c r="AP9" s="228"/>
      <c r="AQ9" s="228"/>
      <c r="AR9" s="228"/>
      <c r="AS9" s="228"/>
      <c r="AT9" s="228"/>
      <c r="AU9" s="228"/>
      <c r="AV9" s="228"/>
      <c r="AW9" s="228"/>
      <c r="AX9" s="228"/>
      <c r="AY9" s="228"/>
      <c r="AZ9" s="228"/>
      <c r="BA9" s="228"/>
      <c r="BB9" s="228"/>
      <c r="BC9" s="228"/>
      <c r="BD9" s="228"/>
      <c r="BE9" s="228"/>
      <c r="BF9" s="228"/>
      <c r="BG9" s="228"/>
      <c r="BH9" s="228"/>
      <c r="BI9" s="228"/>
      <c r="BJ9" s="228"/>
      <c r="BK9" s="228"/>
      <c r="BL9" s="225"/>
    </row>
    <row r="10" spans="1:64" s="103" customFormat="1" ht="22.5" customHeight="1" x14ac:dyDescent="0.2">
      <c r="A10" s="81">
        <v>3</v>
      </c>
      <c r="B10" s="81">
        <v>25172901</v>
      </c>
      <c r="C10" s="4" t="s">
        <v>53</v>
      </c>
      <c r="D10" s="95"/>
      <c r="E10" s="151" t="s">
        <v>28</v>
      </c>
      <c r="F10" s="97" t="e">
        <f t="shared" si="0"/>
        <v>#VALUE!</v>
      </c>
      <c r="G10" s="97" t="e">
        <f t="shared" si="1"/>
        <v>#VALUE!</v>
      </c>
      <c r="H10" s="97" t="s">
        <v>10</v>
      </c>
      <c r="I10" s="83" t="s">
        <v>28</v>
      </c>
      <c r="J10" s="97" t="e">
        <f t="shared" si="2"/>
        <v>#VALUE!</v>
      </c>
      <c r="K10" s="97" t="e">
        <f t="shared" si="3"/>
        <v>#VALUE!</v>
      </c>
      <c r="L10" s="97" t="s">
        <v>10</v>
      </c>
      <c r="M10" s="83" t="s">
        <v>28</v>
      </c>
      <c r="N10" s="97" t="e">
        <f t="shared" si="4"/>
        <v>#VALUE!</v>
      </c>
      <c r="O10" s="97" t="e">
        <f t="shared" si="5"/>
        <v>#VALUE!</v>
      </c>
      <c r="P10" s="97" t="s">
        <v>10</v>
      </c>
      <c r="Q10" s="82" t="e">
        <f t="shared" si="6"/>
        <v>#VALUE!</v>
      </c>
      <c r="R10" s="82" t="e">
        <f t="shared" si="7"/>
        <v>#VALUE!</v>
      </c>
      <c r="S10" s="82" t="e">
        <f t="shared" si="8"/>
        <v>#VALUE!</v>
      </c>
      <c r="T10" s="98" t="e">
        <f t="shared" si="9"/>
        <v>#VALUE!</v>
      </c>
      <c r="U10" s="99" t="e">
        <f t="shared" si="10"/>
        <v>#VALUE!</v>
      </c>
      <c r="V10" s="99" t="e">
        <f t="shared" si="11"/>
        <v>#VALUE!</v>
      </c>
      <c r="W10" s="99" t="e">
        <f t="shared" si="12"/>
        <v>#VALUE!</v>
      </c>
      <c r="X10" s="99" t="e">
        <f t="shared" si="13"/>
        <v>#VALUE!</v>
      </c>
      <c r="Y10" s="100" t="e">
        <f t="shared" si="14"/>
        <v>#VALUE!</v>
      </c>
      <c r="Z10" s="101" t="e">
        <f t="shared" si="15"/>
        <v>#VALUE!</v>
      </c>
      <c r="AA10" s="102" t="e">
        <f t="shared" si="16"/>
        <v>#VALUE!</v>
      </c>
      <c r="AB10" s="228"/>
      <c r="AC10" s="228"/>
      <c r="AD10" s="228"/>
      <c r="AE10" s="228"/>
      <c r="AF10" s="228"/>
      <c r="AG10" s="228"/>
      <c r="AH10" s="228"/>
      <c r="AI10" s="228"/>
      <c r="AJ10" s="228"/>
      <c r="AK10" s="228"/>
      <c r="AL10" s="228"/>
      <c r="AM10" s="228"/>
      <c r="AN10" s="228"/>
      <c r="AO10" s="228"/>
      <c r="AP10" s="228"/>
      <c r="AQ10" s="228"/>
      <c r="AR10" s="228"/>
      <c r="AS10" s="228"/>
      <c r="AT10" s="228"/>
      <c r="AU10" s="228"/>
      <c r="AV10" s="228"/>
      <c r="AW10" s="228"/>
      <c r="AX10" s="228"/>
      <c r="AY10" s="228"/>
      <c r="AZ10" s="228"/>
      <c r="BA10" s="228"/>
      <c r="BB10" s="228"/>
      <c r="BC10" s="228"/>
      <c r="BD10" s="228"/>
      <c r="BE10" s="228"/>
      <c r="BF10" s="228"/>
      <c r="BG10" s="228"/>
      <c r="BH10" s="228"/>
      <c r="BI10" s="228"/>
      <c r="BJ10" s="228"/>
      <c r="BK10" s="228"/>
      <c r="BL10" s="225"/>
    </row>
    <row r="11" spans="1:64" ht="22.5" customHeight="1" x14ac:dyDescent="0.2">
      <c r="A11" s="1">
        <v>4</v>
      </c>
      <c r="B11" s="1">
        <v>25172901</v>
      </c>
      <c r="C11" s="2" t="s">
        <v>54</v>
      </c>
      <c r="D11" s="7"/>
      <c r="E11" s="152">
        <v>11778</v>
      </c>
      <c r="F11" s="8">
        <f t="shared" si="0"/>
        <v>2237.8200000000002</v>
      </c>
      <c r="G11" s="8">
        <f t="shared" si="1"/>
        <v>14015.82</v>
      </c>
      <c r="H11" s="8" t="s">
        <v>10</v>
      </c>
      <c r="I11" s="48">
        <v>11310</v>
      </c>
      <c r="J11" s="8">
        <f t="shared" si="2"/>
        <v>2148.9</v>
      </c>
      <c r="K11" s="8">
        <f t="shared" si="3"/>
        <v>13458.9</v>
      </c>
      <c r="L11" s="8" t="s">
        <v>10</v>
      </c>
      <c r="M11" s="48">
        <v>11700</v>
      </c>
      <c r="N11" s="8">
        <f t="shared" si="4"/>
        <v>2223</v>
      </c>
      <c r="O11" s="8">
        <f t="shared" si="5"/>
        <v>13923</v>
      </c>
      <c r="P11" s="8" t="s">
        <v>10</v>
      </c>
      <c r="Q11" s="9">
        <f t="shared" si="6"/>
        <v>14015.82</v>
      </c>
      <c r="R11" s="9">
        <f t="shared" si="7"/>
        <v>13458.9</v>
      </c>
      <c r="S11" s="9">
        <f t="shared" si="8"/>
        <v>13923</v>
      </c>
      <c r="T11" s="10">
        <f t="shared" si="9"/>
        <v>13458.9</v>
      </c>
      <c r="U11" s="11">
        <f t="shared" si="10"/>
        <v>13799.24</v>
      </c>
      <c r="V11" s="11">
        <f t="shared" si="11"/>
        <v>13794.890338637908</v>
      </c>
      <c r="W11" s="11">
        <f t="shared" si="12"/>
        <v>13797.0731525628</v>
      </c>
      <c r="X11" s="11">
        <f t="shared" si="13"/>
        <v>298.37455454512212</v>
      </c>
      <c r="Y11" s="12">
        <f t="shared" si="14"/>
        <v>2.4663677130044803E-2</v>
      </c>
      <c r="Z11" s="13">
        <f>+T11</f>
        <v>13458.9</v>
      </c>
      <c r="AA11" s="36" t="str">
        <f t="shared" si="16"/>
        <v>MENOR VALOR</v>
      </c>
    </row>
    <row r="12" spans="1:64" s="103" customFormat="1" ht="22.5" customHeight="1" x14ac:dyDescent="0.2">
      <c r="A12" s="81">
        <v>5</v>
      </c>
      <c r="B12" s="81">
        <v>25172901</v>
      </c>
      <c r="C12" s="4" t="s">
        <v>55</v>
      </c>
      <c r="D12" s="95"/>
      <c r="E12" s="151" t="s">
        <v>28</v>
      </c>
      <c r="F12" s="97" t="e">
        <f t="shared" si="0"/>
        <v>#VALUE!</v>
      </c>
      <c r="G12" s="97" t="e">
        <f t="shared" si="1"/>
        <v>#VALUE!</v>
      </c>
      <c r="H12" s="97" t="s">
        <v>10</v>
      </c>
      <c r="I12" s="83" t="s">
        <v>28</v>
      </c>
      <c r="J12" s="97" t="e">
        <f t="shared" si="2"/>
        <v>#VALUE!</v>
      </c>
      <c r="K12" s="97" t="e">
        <f t="shared" si="3"/>
        <v>#VALUE!</v>
      </c>
      <c r="L12" s="97" t="s">
        <v>10</v>
      </c>
      <c r="M12" s="83" t="s">
        <v>28</v>
      </c>
      <c r="N12" s="97" t="e">
        <f t="shared" si="4"/>
        <v>#VALUE!</v>
      </c>
      <c r="O12" s="97" t="e">
        <f t="shared" si="5"/>
        <v>#VALUE!</v>
      </c>
      <c r="P12" s="97" t="s">
        <v>10</v>
      </c>
      <c r="Q12" s="82" t="e">
        <f t="shared" si="6"/>
        <v>#VALUE!</v>
      </c>
      <c r="R12" s="82" t="e">
        <f t="shared" si="7"/>
        <v>#VALUE!</v>
      </c>
      <c r="S12" s="82" t="e">
        <f t="shared" si="8"/>
        <v>#VALUE!</v>
      </c>
      <c r="T12" s="98" t="e">
        <f t="shared" si="9"/>
        <v>#VALUE!</v>
      </c>
      <c r="U12" s="99" t="e">
        <f t="shared" si="10"/>
        <v>#VALUE!</v>
      </c>
      <c r="V12" s="99" t="e">
        <f t="shared" si="11"/>
        <v>#VALUE!</v>
      </c>
      <c r="W12" s="99" t="e">
        <f t="shared" si="12"/>
        <v>#VALUE!</v>
      </c>
      <c r="X12" s="99" t="e">
        <f t="shared" si="13"/>
        <v>#VALUE!</v>
      </c>
      <c r="Y12" s="100" t="e">
        <f t="shared" si="14"/>
        <v>#VALUE!</v>
      </c>
      <c r="Z12" s="101" t="e">
        <f t="shared" si="15"/>
        <v>#VALUE!</v>
      </c>
      <c r="AA12" s="102" t="e">
        <f t="shared" si="16"/>
        <v>#VALUE!</v>
      </c>
      <c r="AB12" s="228"/>
      <c r="AC12" s="228"/>
      <c r="AD12" s="228"/>
      <c r="AE12" s="228"/>
      <c r="AF12" s="228"/>
      <c r="AG12" s="228"/>
      <c r="AH12" s="228"/>
      <c r="AI12" s="228"/>
      <c r="AJ12" s="228"/>
      <c r="AK12" s="228"/>
      <c r="AL12" s="228"/>
      <c r="AM12" s="228"/>
      <c r="AN12" s="228"/>
      <c r="AO12" s="228"/>
      <c r="AP12" s="228"/>
      <c r="AQ12" s="228"/>
      <c r="AR12" s="228"/>
      <c r="AS12" s="228"/>
      <c r="AT12" s="228"/>
      <c r="AU12" s="228"/>
      <c r="AV12" s="228"/>
      <c r="AW12" s="228"/>
      <c r="AX12" s="228"/>
      <c r="AY12" s="228"/>
      <c r="AZ12" s="228"/>
      <c r="BA12" s="228"/>
      <c r="BB12" s="228"/>
      <c r="BC12" s="228"/>
      <c r="BD12" s="228"/>
      <c r="BE12" s="228"/>
      <c r="BF12" s="228"/>
      <c r="BG12" s="228"/>
      <c r="BH12" s="228"/>
      <c r="BI12" s="228"/>
      <c r="BJ12" s="228"/>
      <c r="BK12" s="228"/>
      <c r="BL12" s="225"/>
    </row>
    <row r="13" spans="1:64" ht="22.5" customHeight="1" x14ac:dyDescent="0.2">
      <c r="A13" s="1">
        <v>6</v>
      </c>
      <c r="B13" s="1">
        <v>25172901</v>
      </c>
      <c r="C13" s="2" t="s">
        <v>56</v>
      </c>
      <c r="D13" s="7"/>
      <c r="E13" s="152">
        <v>22650</v>
      </c>
      <c r="F13" s="8">
        <f t="shared" si="0"/>
        <v>4303.5</v>
      </c>
      <c r="G13" s="8">
        <f t="shared" si="1"/>
        <v>26953.5</v>
      </c>
      <c r="H13" s="8" t="s">
        <v>10</v>
      </c>
      <c r="I13" s="48">
        <v>21750</v>
      </c>
      <c r="J13" s="8">
        <f t="shared" si="2"/>
        <v>4132.5</v>
      </c>
      <c r="K13" s="8">
        <f t="shared" si="3"/>
        <v>25882.5</v>
      </c>
      <c r="L13" s="8" t="s">
        <v>10</v>
      </c>
      <c r="M13" s="48">
        <v>22500</v>
      </c>
      <c r="N13" s="8">
        <f t="shared" si="4"/>
        <v>4275</v>
      </c>
      <c r="O13" s="8">
        <f t="shared" si="5"/>
        <v>26775</v>
      </c>
      <c r="P13" s="8" t="s">
        <v>10</v>
      </c>
      <c r="Q13" s="9">
        <f t="shared" si="6"/>
        <v>26953.5</v>
      </c>
      <c r="R13" s="9">
        <f t="shared" si="7"/>
        <v>25882.5</v>
      </c>
      <c r="S13" s="9">
        <f t="shared" si="8"/>
        <v>26775</v>
      </c>
      <c r="T13" s="10">
        <f t="shared" si="9"/>
        <v>25882.5</v>
      </c>
      <c r="U13" s="11">
        <f t="shared" si="10"/>
        <v>26537</v>
      </c>
      <c r="V13" s="11">
        <f t="shared" si="11"/>
        <v>26528.63526661136</v>
      </c>
      <c r="W13" s="11">
        <f t="shared" si="12"/>
        <v>26532.832985697696</v>
      </c>
      <c r="X13" s="11">
        <f t="shared" si="13"/>
        <v>573.79722027908088</v>
      </c>
      <c r="Y13" s="12">
        <f t="shared" si="14"/>
        <v>2.4663677130044803E-2</v>
      </c>
      <c r="Z13" s="13">
        <f>+T13</f>
        <v>25882.5</v>
      </c>
      <c r="AA13" s="36" t="str">
        <f t="shared" si="16"/>
        <v>MENOR VALOR</v>
      </c>
    </row>
    <row r="14" spans="1:64" s="103" customFormat="1" ht="22.5" customHeight="1" x14ac:dyDescent="0.2">
      <c r="A14" s="81">
        <v>7</v>
      </c>
      <c r="B14" s="81">
        <v>25172901</v>
      </c>
      <c r="C14" s="4" t="s">
        <v>57</v>
      </c>
      <c r="D14" s="95"/>
      <c r="E14" s="151" t="s">
        <v>28</v>
      </c>
      <c r="F14" s="97" t="e">
        <f t="shared" si="0"/>
        <v>#VALUE!</v>
      </c>
      <c r="G14" s="97" t="e">
        <f t="shared" si="1"/>
        <v>#VALUE!</v>
      </c>
      <c r="H14" s="97" t="s">
        <v>10</v>
      </c>
      <c r="I14" s="83" t="s">
        <v>28</v>
      </c>
      <c r="J14" s="97" t="e">
        <f t="shared" si="2"/>
        <v>#VALUE!</v>
      </c>
      <c r="K14" s="97" t="e">
        <f t="shared" si="3"/>
        <v>#VALUE!</v>
      </c>
      <c r="L14" s="97" t="s">
        <v>10</v>
      </c>
      <c r="M14" s="83" t="s">
        <v>28</v>
      </c>
      <c r="N14" s="97" t="e">
        <f t="shared" si="4"/>
        <v>#VALUE!</v>
      </c>
      <c r="O14" s="97" t="e">
        <f t="shared" si="5"/>
        <v>#VALUE!</v>
      </c>
      <c r="P14" s="97" t="s">
        <v>10</v>
      </c>
      <c r="Q14" s="82" t="e">
        <f t="shared" si="6"/>
        <v>#VALUE!</v>
      </c>
      <c r="R14" s="82" t="e">
        <f t="shared" si="7"/>
        <v>#VALUE!</v>
      </c>
      <c r="S14" s="82" t="e">
        <f t="shared" si="8"/>
        <v>#VALUE!</v>
      </c>
      <c r="T14" s="98" t="e">
        <f t="shared" si="9"/>
        <v>#VALUE!</v>
      </c>
      <c r="U14" s="99" t="e">
        <f t="shared" si="10"/>
        <v>#VALUE!</v>
      </c>
      <c r="V14" s="99" t="e">
        <f t="shared" si="11"/>
        <v>#VALUE!</v>
      </c>
      <c r="W14" s="99" t="e">
        <f t="shared" si="12"/>
        <v>#VALUE!</v>
      </c>
      <c r="X14" s="99" t="e">
        <f t="shared" si="13"/>
        <v>#VALUE!</v>
      </c>
      <c r="Y14" s="100" t="e">
        <f t="shared" si="14"/>
        <v>#VALUE!</v>
      </c>
      <c r="Z14" s="101" t="e">
        <f t="shared" si="15"/>
        <v>#VALUE!</v>
      </c>
      <c r="AA14" s="102" t="e">
        <f t="shared" si="16"/>
        <v>#VALUE!</v>
      </c>
      <c r="AB14" s="228"/>
      <c r="AC14" s="228"/>
      <c r="AD14" s="228"/>
      <c r="AE14" s="228"/>
      <c r="AF14" s="228"/>
      <c r="AG14" s="228"/>
      <c r="AH14" s="228"/>
      <c r="AI14" s="228"/>
      <c r="AJ14" s="228"/>
      <c r="AK14" s="228"/>
      <c r="AL14" s="228"/>
      <c r="AM14" s="228"/>
      <c r="AN14" s="228"/>
      <c r="AO14" s="228"/>
      <c r="AP14" s="228"/>
      <c r="AQ14" s="228"/>
      <c r="AR14" s="228"/>
      <c r="AS14" s="228"/>
      <c r="AT14" s="228"/>
      <c r="AU14" s="228"/>
      <c r="AV14" s="228"/>
      <c r="AW14" s="228"/>
      <c r="AX14" s="228"/>
      <c r="AY14" s="228"/>
      <c r="AZ14" s="228"/>
      <c r="BA14" s="228"/>
      <c r="BB14" s="228"/>
      <c r="BC14" s="228"/>
      <c r="BD14" s="228"/>
      <c r="BE14" s="228"/>
      <c r="BF14" s="228"/>
      <c r="BG14" s="228"/>
      <c r="BH14" s="228"/>
      <c r="BI14" s="228"/>
      <c r="BJ14" s="228"/>
      <c r="BK14" s="228"/>
      <c r="BL14" s="225"/>
    </row>
    <row r="15" spans="1:64" ht="22.5" customHeight="1" x14ac:dyDescent="0.2">
      <c r="A15" s="1">
        <v>8</v>
      </c>
      <c r="B15" s="1">
        <v>25172901</v>
      </c>
      <c r="C15" s="2" t="s">
        <v>26</v>
      </c>
      <c r="D15" s="7"/>
      <c r="E15" s="152">
        <v>19630</v>
      </c>
      <c r="F15" s="8">
        <f t="shared" si="0"/>
        <v>3729.7</v>
      </c>
      <c r="G15" s="8">
        <f t="shared" si="1"/>
        <v>23359.7</v>
      </c>
      <c r="H15" s="8" t="s">
        <v>10</v>
      </c>
      <c r="I15" s="48">
        <v>18850</v>
      </c>
      <c r="J15" s="8">
        <f t="shared" si="2"/>
        <v>3581.5</v>
      </c>
      <c r="K15" s="8">
        <f t="shared" si="3"/>
        <v>22431.5</v>
      </c>
      <c r="L15" s="8" t="s">
        <v>10</v>
      </c>
      <c r="M15" s="48">
        <v>19500</v>
      </c>
      <c r="N15" s="8">
        <f t="shared" si="4"/>
        <v>3705</v>
      </c>
      <c r="O15" s="8">
        <f t="shared" si="5"/>
        <v>23205</v>
      </c>
      <c r="P15" s="8" t="s">
        <v>10</v>
      </c>
      <c r="Q15" s="9">
        <f t="shared" si="6"/>
        <v>23359.7</v>
      </c>
      <c r="R15" s="9">
        <f t="shared" si="7"/>
        <v>22431.5</v>
      </c>
      <c r="S15" s="9">
        <f t="shared" si="8"/>
        <v>23205</v>
      </c>
      <c r="T15" s="10">
        <f t="shared" si="9"/>
        <v>22431.5</v>
      </c>
      <c r="U15" s="11">
        <f t="shared" si="10"/>
        <v>22998.733333333334</v>
      </c>
      <c r="V15" s="11">
        <f t="shared" si="11"/>
        <v>22991.483897729842</v>
      </c>
      <c r="W15" s="11">
        <f t="shared" si="12"/>
        <v>22995.121920938</v>
      </c>
      <c r="X15" s="11">
        <f t="shared" si="13"/>
        <v>497.2909242418703</v>
      </c>
      <c r="Y15" s="12">
        <f t="shared" si="14"/>
        <v>2.4663677130044803E-2</v>
      </c>
      <c r="Z15" s="13">
        <f>+T15</f>
        <v>22431.5</v>
      </c>
      <c r="AA15" s="36" t="str">
        <f t="shared" si="16"/>
        <v>MENOR VALOR</v>
      </c>
    </row>
    <row r="16" spans="1:64" ht="22.5" customHeight="1" x14ac:dyDescent="0.2">
      <c r="A16" s="1">
        <v>9</v>
      </c>
      <c r="B16" s="1">
        <v>26101732</v>
      </c>
      <c r="C16" s="2" t="s">
        <v>24</v>
      </c>
      <c r="D16" s="7"/>
      <c r="E16" s="152">
        <v>176670</v>
      </c>
      <c r="F16" s="8">
        <f t="shared" si="0"/>
        <v>33567.300000000003</v>
      </c>
      <c r="G16" s="8">
        <f t="shared" si="1"/>
        <v>210237.3</v>
      </c>
      <c r="H16" s="8" t="s">
        <v>10</v>
      </c>
      <c r="I16" s="48">
        <v>169650</v>
      </c>
      <c r="J16" s="8">
        <f t="shared" si="2"/>
        <v>32233.5</v>
      </c>
      <c r="K16" s="8">
        <f t="shared" si="3"/>
        <v>201883.5</v>
      </c>
      <c r="L16" s="8" t="s">
        <v>10</v>
      </c>
      <c r="M16" s="48">
        <v>175500</v>
      </c>
      <c r="N16" s="8">
        <f t="shared" si="4"/>
        <v>33345</v>
      </c>
      <c r="O16" s="8">
        <f t="shared" si="5"/>
        <v>208845</v>
      </c>
      <c r="P16" s="8" t="s">
        <v>10</v>
      </c>
      <c r="Q16" s="9">
        <f t="shared" si="6"/>
        <v>210237.3</v>
      </c>
      <c r="R16" s="9">
        <f t="shared" si="7"/>
        <v>201883.5</v>
      </c>
      <c r="S16" s="9">
        <f t="shared" si="8"/>
        <v>208845</v>
      </c>
      <c r="T16" s="10">
        <f t="shared" si="9"/>
        <v>201883.5</v>
      </c>
      <c r="U16" s="11">
        <f t="shared" si="10"/>
        <v>206988.6</v>
      </c>
      <c r="V16" s="11">
        <f t="shared" si="11"/>
        <v>206923.35507956854</v>
      </c>
      <c r="W16" s="11">
        <f t="shared" si="12"/>
        <v>206956.09728844199</v>
      </c>
      <c r="X16" s="11">
        <f t="shared" si="13"/>
        <v>4475.6183181768265</v>
      </c>
      <c r="Y16" s="12">
        <f t="shared" si="14"/>
        <v>2.4663677130044914E-2</v>
      </c>
      <c r="Z16" s="13">
        <f t="shared" ref="Z16:Z37" si="17">+T16</f>
        <v>201883.5</v>
      </c>
      <c r="AA16" s="36" t="str">
        <f t="shared" si="16"/>
        <v>MENOR VALOR</v>
      </c>
    </row>
    <row r="17" spans="1:27" ht="22.5" customHeight="1" x14ac:dyDescent="0.2">
      <c r="A17" s="1">
        <v>10</v>
      </c>
      <c r="B17" s="1">
        <v>25172901</v>
      </c>
      <c r="C17" s="2" t="s">
        <v>58</v>
      </c>
      <c r="D17" s="7"/>
      <c r="E17" s="80">
        <v>117780</v>
      </c>
      <c r="F17" s="8">
        <f t="shared" si="0"/>
        <v>22378.2</v>
      </c>
      <c r="G17" s="8">
        <f t="shared" si="1"/>
        <v>140158.20000000001</v>
      </c>
      <c r="H17" s="8" t="s">
        <v>10</v>
      </c>
      <c r="I17" s="47">
        <v>113100</v>
      </c>
      <c r="J17" s="8">
        <f t="shared" si="2"/>
        <v>21489</v>
      </c>
      <c r="K17" s="8">
        <f t="shared" si="3"/>
        <v>134589</v>
      </c>
      <c r="L17" s="8" t="s">
        <v>10</v>
      </c>
      <c r="M17" s="47">
        <v>117000</v>
      </c>
      <c r="N17" s="8">
        <f t="shared" si="4"/>
        <v>22230</v>
      </c>
      <c r="O17" s="8">
        <f t="shared" si="5"/>
        <v>139230</v>
      </c>
      <c r="P17" s="8" t="s">
        <v>10</v>
      </c>
      <c r="Q17" s="9">
        <f t="shared" si="6"/>
        <v>140158.20000000001</v>
      </c>
      <c r="R17" s="9">
        <f t="shared" si="7"/>
        <v>134589</v>
      </c>
      <c r="S17" s="9">
        <f t="shared" si="8"/>
        <v>139230</v>
      </c>
      <c r="T17" s="10">
        <f t="shared" si="9"/>
        <v>134589</v>
      </c>
      <c r="U17" s="11">
        <f t="shared" si="10"/>
        <v>137992.4</v>
      </c>
      <c r="V17" s="11">
        <f t="shared" si="11"/>
        <v>137948.90338637907</v>
      </c>
      <c r="W17" s="11">
        <f t="shared" si="12"/>
        <v>137970.73152562801</v>
      </c>
      <c r="X17" s="11">
        <f t="shared" si="13"/>
        <v>2983.7455454512242</v>
      </c>
      <c r="Y17" s="12">
        <f t="shared" si="14"/>
        <v>2.4663677130044803E-2</v>
      </c>
      <c r="Z17" s="13">
        <f t="shared" si="17"/>
        <v>134589</v>
      </c>
      <c r="AA17" s="36" t="str">
        <f t="shared" si="16"/>
        <v>MENOR VALOR</v>
      </c>
    </row>
    <row r="18" spans="1:27" ht="22.5" customHeight="1" x14ac:dyDescent="0.2">
      <c r="A18" s="1">
        <v>11</v>
      </c>
      <c r="B18" s="1">
        <v>25173808</v>
      </c>
      <c r="C18" s="2" t="s">
        <v>59</v>
      </c>
      <c r="D18" s="7"/>
      <c r="E18" s="152">
        <v>117780</v>
      </c>
      <c r="F18" s="8">
        <f t="shared" si="0"/>
        <v>22378.2</v>
      </c>
      <c r="G18" s="8">
        <f t="shared" si="1"/>
        <v>140158.20000000001</v>
      </c>
      <c r="H18" s="8" t="s">
        <v>10</v>
      </c>
      <c r="I18" s="48">
        <v>113100</v>
      </c>
      <c r="J18" s="8">
        <f t="shared" si="2"/>
        <v>21489</v>
      </c>
      <c r="K18" s="8">
        <f t="shared" si="3"/>
        <v>134589</v>
      </c>
      <c r="L18" s="8" t="s">
        <v>10</v>
      </c>
      <c r="M18" s="48">
        <v>117000</v>
      </c>
      <c r="N18" s="8">
        <f t="shared" si="4"/>
        <v>22230</v>
      </c>
      <c r="O18" s="8">
        <f t="shared" si="5"/>
        <v>139230</v>
      </c>
      <c r="P18" s="8" t="s">
        <v>10</v>
      </c>
      <c r="Q18" s="9">
        <f t="shared" si="6"/>
        <v>140158.20000000001</v>
      </c>
      <c r="R18" s="9">
        <f t="shared" si="7"/>
        <v>134589</v>
      </c>
      <c r="S18" s="9">
        <f t="shared" si="8"/>
        <v>139230</v>
      </c>
      <c r="T18" s="10">
        <f t="shared" si="9"/>
        <v>134589</v>
      </c>
      <c r="U18" s="11">
        <f t="shared" si="10"/>
        <v>137992.4</v>
      </c>
      <c r="V18" s="11">
        <f t="shared" si="11"/>
        <v>137948.90338637907</v>
      </c>
      <c r="W18" s="11">
        <f t="shared" si="12"/>
        <v>137970.73152562801</v>
      </c>
      <c r="X18" s="11">
        <f t="shared" si="13"/>
        <v>2983.7455454512242</v>
      </c>
      <c r="Y18" s="12">
        <f t="shared" si="14"/>
        <v>2.4663677130044803E-2</v>
      </c>
      <c r="Z18" s="13">
        <f t="shared" si="17"/>
        <v>134589</v>
      </c>
      <c r="AA18" s="36" t="str">
        <f t="shared" si="16"/>
        <v>MENOR VALOR</v>
      </c>
    </row>
    <row r="19" spans="1:27" ht="22.5" customHeight="1" x14ac:dyDescent="0.2">
      <c r="A19" s="1">
        <v>12</v>
      </c>
      <c r="B19" s="1">
        <v>25171708</v>
      </c>
      <c r="C19" s="2" t="s">
        <v>60</v>
      </c>
      <c r="D19" s="7"/>
      <c r="E19" s="80">
        <v>1570400</v>
      </c>
      <c r="F19" s="8">
        <f t="shared" si="0"/>
        <v>298376</v>
      </c>
      <c r="G19" s="8">
        <f t="shared" si="1"/>
        <v>1868776</v>
      </c>
      <c r="H19" s="8" t="s">
        <v>10</v>
      </c>
      <c r="I19" s="47">
        <v>1508000</v>
      </c>
      <c r="J19" s="8">
        <f t="shared" si="2"/>
        <v>286520</v>
      </c>
      <c r="K19" s="8">
        <f t="shared" si="3"/>
        <v>1794520</v>
      </c>
      <c r="L19" s="8" t="s">
        <v>10</v>
      </c>
      <c r="M19" s="47">
        <v>1560000</v>
      </c>
      <c r="N19" s="8">
        <f t="shared" si="4"/>
        <v>296400</v>
      </c>
      <c r="O19" s="8">
        <f t="shared" si="5"/>
        <v>1856400</v>
      </c>
      <c r="P19" s="8" t="s">
        <v>10</v>
      </c>
      <c r="Q19" s="9">
        <f t="shared" si="6"/>
        <v>1868776</v>
      </c>
      <c r="R19" s="9">
        <f t="shared" si="7"/>
        <v>1794520</v>
      </c>
      <c r="S19" s="9">
        <f t="shared" si="8"/>
        <v>1856400</v>
      </c>
      <c r="T19" s="10">
        <f t="shared" si="9"/>
        <v>1794520</v>
      </c>
      <c r="U19" s="11">
        <f t="shared" si="10"/>
        <v>1839898.6666666667</v>
      </c>
      <c r="V19" s="11">
        <f t="shared" si="11"/>
        <v>1839318.7118183875</v>
      </c>
      <c r="W19" s="11">
        <f t="shared" si="12"/>
        <v>1839609.7536750401</v>
      </c>
      <c r="X19" s="11">
        <f t="shared" si="13"/>
        <v>39783.273939349609</v>
      </c>
      <c r="Y19" s="12">
        <f t="shared" si="14"/>
        <v>2.4663677130044914E-2</v>
      </c>
      <c r="Z19" s="13">
        <f t="shared" si="17"/>
        <v>1794520</v>
      </c>
      <c r="AA19" s="36" t="str">
        <f t="shared" si="16"/>
        <v>MENOR VALOR</v>
      </c>
    </row>
    <row r="20" spans="1:27" ht="22.5" customHeight="1" x14ac:dyDescent="0.2">
      <c r="A20" s="1">
        <v>13</v>
      </c>
      <c r="B20" s="1">
        <v>25172604</v>
      </c>
      <c r="C20" s="2" t="s">
        <v>61</v>
      </c>
      <c r="D20" s="7"/>
      <c r="E20" s="152">
        <v>176670</v>
      </c>
      <c r="F20" s="8">
        <f t="shared" si="0"/>
        <v>33567.300000000003</v>
      </c>
      <c r="G20" s="8">
        <f t="shared" si="1"/>
        <v>210237.3</v>
      </c>
      <c r="H20" s="8" t="s">
        <v>10</v>
      </c>
      <c r="I20" s="48">
        <v>169650</v>
      </c>
      <c r="J20" s="8">
        <f t="shared" si="2"/>
        <v>32233.5</v>
      </c>
      <c r="K20" s="8">
        <f t="shared" si="3"/>
        <v>201883.5</v>
      </c>
      <c r="L20" s="8" t="s">
        <v>10</v>
      </c>
      <c r="M20" s="48">
        <v>175500</v>
      </c>
      <c r="N20" s="8">
        <f t="shared" si="4"/>
        <v>33345</v>
      </c>
      <c r="O20" s="8">
        <f t="shared" si="5"/>
        <v>208845</v>
      </c>
      <c r="P20" s="8" t="s">
        <v>10</v>
      </c>
      <c r="Q20" s="9">
        <f t="shared" si="6"/>
        <v>210237.3</v>
      </c>
      <c r="R20" s="9">
        <f t="shared" si="7"/>
        <v>201883.5</v>
      </c>
      <c r="S20" s="9">
        <f t="shared" si="8"/>
        <v>208845</v>
      </c>
      <c r="T20" s="10">
        <f t="shared" si="9"/>
        <v>201883.5</v>
      </c>
      <c r="U20" s="11">
        <f t="shared" si="10"/>
        <v>206988.6</v>
      </c>
      <c r="V20" s="11">
        <f t="shared" si="11"/>
        <v>206923.35507956854</v>
      </c>
      <c r="W20" s="11">
        <f t="shared" si="12"/>
        <v>206956.09728844199</v>
      </c>
      <c r="X20" s="11">
        <f t="shared" si="13"/>
        <v>4475.6183181768265</v>
      </c>
      <c r="Y20" s="12">
        <f t="shared" si="14"/>
        <v>2.4663677130044914E-2</v>
      </c>
      <c r="Z20" s="13">
        <f t="shared" si="17"/>
        <v>201883.5</v>
      </c>
      <c r="AA20" s="36" t="str">
        <f t="shared" si="16"/>
        <v>MENOR VALOR</v>
      </c>
    </row>
    <row r="21" spans="1:27" ht="22.5" customHeight="1" x14ac:dyDescent="0.2">
      <c r="A21" s="1">
        <v>14</v>
      </c>
      <c r="B21" s="1">
        <v>25172901</v>
      </c>
      <c r="C21" s="2" t="s">
        <v>62</v>
      </c>
      <c r="D21" s="7"/>
      <c r="E21" s="152">
        <v>176670</v>
      </c>
      <c r="F21" s="8">
        <f t="shared" si="0"/>
        <v>33567.300000000003</v>
      </c>
      <c r="G21" s="8">
        <f t="shared" si="1"/>
        <v>210237.3</v>
      </c>
      <c r="H21" s="8" t="s">
        <v>10</v>
      </c>
      <c r="I21" s="48">
        <v>169650</v>
      </c>
      <c r="J21" s="8">
        <f t="shared" si="2"/>
        <v>32233.5</v>
      </c>
      <c r="K21" s="8">
        <f t="shared" si="3"/>
        <v>201883.5</v>
      </c>
      <c r="L21" s="8" t="s">
        <v>10</v>
      </c>
      <c r="M21" s="48">
        <v>175500</v>
      </c>
      <c r="N21" s="8">
        <f t="shared" si="4"/>
        <v>33345</v>
      </c>
      <c r="O21" s="8">
        <f t="shared" si="5"/>
        <v>208845</v>
      </c>
      <c r="P21" s="8" t="s">
        <v>10</v>
      </c>
      <c r="Q21" s="9">
        <f t="shared" si="6"/>
        <v>210237.3</v>
      </c>
      <c r="R21" s="9">
        <f t="shared" si="7"/>
        <v>201883.5</v>
      </c>
      <c r="S21" s="9">
        <f t="shared" si="8"/>
        <v>208845</v>
      </c>
      <c r="T21" s="10">
        <f t="shared" si="9"/>
        <v>201883.5</v>
      </c>
      <c r="U21" s="11">
        <f t="shared" si="10"/>
        <v>206988.6</v>
      </c>
      <c r="V21" s="11">
        <f t="shared" si="11"/>
        <v>206923.35507956854</v>
      </c>
      <c r="W21" s="11">
        <f t="shared" si="12"/>
        <v>206956.09728844199</v>
      </c>
      <c r="X21" s="11">
        <f t="shared" si="13"/>
        <v>4475.6183181768265</v>
      </c>
      <c r="Y21" s="12">
        <f t="shared" si="14"/>
        <v>2.4663677130044914E-2</v>
      </c>
      <c r="Z21" s="13">
        <f t="shared" si="17"/>
        <v>201883.5</v>
      </c>
      <c r="AA21" s="36" t="str">
        <f t="shared" si="16"/>
        <v>MENOR VALOR</v>
      </c>
    </row>
    <row r="22" spans="1:27" ht="22.5" customHeight="1" x14ac:dyDescent="0.2">
      <c r="A22" s="1">
        <v>15</v>
      </c>
      <c r="B22" s="1">
        <v>40161504</v>
      </c>
      <c r="C22" s="2" t="s">
        <v>22</v>
      </c>
      <c r="D22" s="7"/>
      <c r="E22" s="152">
        <v>235560</v>
      </c>
      <c r="F22" s="8">
        <f t="shared" si="0"/>
        <v>44756.4</v>
      </c>
      <c r="G22" s="8">
        <f t="shared" si="1"/>
        <v>280316.40000000002</v>
      </c>
      <c r="H22" s="8" t="s">
        <v>10</v>
      </c>
      <c r="I22" s="48">
        <v>226200</v>
      </c>
      <c r="J22" s="8">
        <f t="shared" si="2"/>
        <v>42978</v>
      </c>
      <c r="K22" s="8">
        <f t="shared" si="3"/>
        <v>269178</v>
      </c>
      <c r="L22" s="8" t="s">
        <v>10</v>
      </c>
      <c r="M22" s="48">
        <v>234000</v>
      </c>
      <c r="N22" s="8">
        <f t="shared" si="4"/>
        <v>44460</v>
      </c>
      <c r="O22" s="8">
        <f t="shared" si="5"/>
        <v>278460</v>
      </c>
      <c r="P22" s="8" t="s">
        <v>10</v>
      </c>
      <c r="Q22" s="9">
        <f t="shared" si="6"/>
        <v>280316.40000000002</v>
      </c>
      <c r="R22" s="9">
        <f t="shared" si="7"/>
        <v>269178</v>
      </c>
      <c r="S22" s="9">
        <f t="shared" si="8"/>
        <v>278460</v>
      </c>
      <c r="T22" s="10">
        <f t="shared" si="9"/>
        <v>269178</v>
      </c>
      <c r="U22" s="11">
        <f t="shared" si="10"/>
        <v>275984.8</v>
      </c>
      <c r="V22" s="11">
        <f t="shared" si="11"/>
        <v>275897.80677275814</v>
      </c>
      <c r="W22" s="11">
        <f t="shared" si="12"/>
        <v>275941.46305125603</v>
      </c>
      <c r="X22" s="11">
        <f t="shared" si="13"/>
        <v>5967.4910909024484</v>
      </c>
      <c r="Y22" s="12">
        <f t="shared" si="14"/>
        <v>2.4663677130044803E-2</v>
      </c>
      <c r="Z22" s="13">
        <f t="shared" si="17"/>
        <v>269178</v>
      </c>
      <c r="AA22" s="36" t="str">
        <f t="shared" si="16"/>
        <v>MENOR VALOR</v>
      </c>
    </row>
    <row r="23" spans="1:27" ht="22.5" customHeight="1" x14ac:dyDescent="0.2">
      <c r="A23" s="1">
        <v>16</v>
      </c>
      <c r="B23" s="1">
        <v>40161505</v>
      </c>
      <c r="C23" s="2" t="s">
        <v>23</v>
      </c>
      <c r="D23" s="7"/>
      <c r="E23" s="152">
        <v>78520</v>
      </c>
      <c r="F23" s="8">
        <f t="shared" si="0"/>
        <v>14918.8</v>
      </c>
      <c r="G23" s="8">
        <f t="shared" si="1"/>
        <v>93438.8</v>
      </c>
      <c r="H23" s="8" t="s">
        <v>10</v>
      </c>
      <c r="I23" s="48">
        <v>75400</v>
      </c>
      <c r="J23" s="8">
        <f t="shared" si="2"/>
        <v>14326</v>
      </c>
      <c r="K23" s="8">
        <f t="shared" si="3"/>
        <v>89726</v>
      </c>
      <c r="L23" s="8" t="s">
        <v>10</v>
      </c>
      <c r="M23" s="48">
        <v>78000</v>
      </c>
      <c r="N23" s="8">
        <f t="shared" si="4"/>
        <v>14820</v>
      </c>
      <c r="O23" s="8">
        <f t="shared" si="5"/>
        <v>92820</v>
      </c>
      <c r="P23" s="8" t="s">
        <v>10</v>
      </c>
      <c r="Q23" s="9">
        <f t="shared" si="6"/>
        <v>93438.8</v>
      </c>
      <c r="R23" s="9">
        <f t="shared" si="7"/>
        <v>89726</v>
      </c>
      <c r="S23" s="9">
        <f t="shared" si="8"/>
        <v>92820</v>
      </c>
      <c r="T23" s="10">
        <f t="shared" si="9"/>
        <v>89726</v>
      </c>
      <c r="U23" s="11">
        <f t="shared" si="10"/>
        <v>91994.933333333334</v>
      </c>
      <c r="V23" s="11">
        <f t="shared" si="11"/>
        <v>91965.935590919369</v>
      </c>
      <c r="W23" s="11">
        <f t="shared" si="12"/>
        <v>91980.487683751999</v>
      </c>
      <c r="X23" s="11">
        <f t="shared" si="13"/>
        <v>1989.1636969674812</v>
      </c>
      <c r="Y23" s="12">
        <f t="shared" si="14"/>
        <v>2.4663677130044803E-2</v>
      </c>
      <c r="Z23" s="13">
        <f t="shared" si="17"/>
        <v>89726</v>
      </c>
      <c r="AA23" s="36" t="str">
        <f t="shared" si="16"/>
        <v>MENOR VALOR</v>
      </c>
    </row>
    <row r="24" spans="1:27" ht="22.5" customHeight="1" x14ac:dyDescent="0.2">
      <c r="A24" s="1">
        <v>17</v>
      </c>
      <c r="B24" s="1">
        <v>40161513</v>
      </c>
      <c r="C24" s="2" t="s">
        <v>63</v>
      </c>
      <c r="D24" s="7"/>
      <c r="E24" s="152">
        <v>687050</v>
      </c>
      <c r="F24" s="8">
        <f t="shared" si="0"/>
        <v>130539.5</v>
      </c>
      <c r="G24" s="8">
        <f t="shared" si="1"/>
        <v>817589.5</v>
      </c>
      <c r="H24" s="8" t="s">
        <v>10</v>
      </c>
      <c r="I24" s="48">
        <v>659750</v>
      </c>
      <c r="J24" s="8">
        <f t="shared" si="2"/>
        <v>125352.5</v>
      </c>
      <c r="K24" s="8">
        <f t="shared" si="3"/>
        <v>785102.5</v>
      </c>
      <c r="L24" s="8" t="s">
        <v>10</v>
      </c>
      <c r="M24" s="48">
        <v>682500</v>
      </c>
      <c r="N24" s="8">
        <f t="shared" si="4"/>
        <v>129675</v>
      </c>
      <c r="O24" s="8">
        <f t="shared" si="5"/>
        <v>812175</v>
      </c>
      <c r="P24" s="8" t="s">
        <v>10</v>
      </c>
      <c r="Q24" s="9">
        <f t="shared" si="6"/>
        <v>817589.5</v>
      </c>
      <c r="R24" s="9">
        <f t="shared" si="7"/>
        <v>785102.5</v>
      </c>
      <c r="S24" s="9">
        <f t="shared" si="8"/>
        <v>812175</v>
      </c>
      <c r="T24" s="10">
        <f t="shared" si="9"/>
        <v>785102.5</v>
      </c>
      <c r="U24" s="11">
        <f t="shared" si="10"/>
        <v>804955.66666666663</v>
      </c>
      <c r="V24" s="11">
        <f t="shared" si="11"/>
        <v>804701.9364205444</v>
      </c>
      <c r="W24" s="11">
        <f t="shared" si="12"/>
        <v>804829.26723283005</v>
      </c>
      <c r="X24" s="11">
        <f t="shared" si="13"/>
        <v>17405.182348465452</v>
      </c>
      <c r="Y24" s="12">
        <f t="shared" si="14"/>
        <v>2.4663677130044803E-2</v>
      </c>
      <c r="Z24" s="13">
        <f t="shared" si="17"/>
        <v>785102.5</v>
      </c>
      <c r="AA24" s="36" t="str">
        <f t="shared" si="16"/>
        <v>MENOR VALOR</v>
      </c>
    </row>
    <row r="25" spans="1:27" ht="22.5" customHeight="1" x14ac:dyDescent="0.2">
      <c r="A25" s="1">
        <v>18</v>
      </c>
      <c r="B25" s="1">
        <v>25171712</v>
      </c>
      <c r="C25" s="2" t="s">
        <v>64</v>
      </c>
      <c r="D25" s="7"/>
      <c r="E25" s="152">
        <v>78520</v>
      </c>
      <c r="F25" s="8">
        <f t="shared" si="0"/>
        <v>14918.8</v>
      </c>
      <c r="G25" s="8">
        <f t="shared" si="1"/>
        <v>93438.8</v>
      </c>
      <c r="H25" s="8" t="s">
        <v>10</v>
      </c>
      <c r="I25" s="48">
        <v>75400</v>
      </c>
      <c r="J25" s="8">
        <f t="shared" si="2"/>
        <v>14326</v>
      </c>
      <c r="K25" s="8">
        <f t="shared" si="3"/>
        <v>89726</v>
      </c>
      <c r="L25" s="8" t="s">
        <v>10</v>
      </c>
      <c r="M25" s="48">
        <v>78000</v>
      </c>
      <c r="N25" s="8">
        <f t="shared" si="4"/>
        <v>14820</v>
      </c>
      <c r="O25" s="8">
        <f t="shared" si="5"/>
        <v>92820</v>
      </c>
      <c r="P25" s="8" t="s">
        <v>10</v>
      </c>
      <c r="Q25" s="9">
        <f t="shared" si="6"/>
        <v>93438.8</v>
      </c>
      <c r="R25" s="9">
        <f t="shared" si="7"/>
        <v>89726</v>
      </c>
      <c r="S25" s="9">
        <f t="shared" si="8"/>
        <v>92820</v>
      </c>
      <c r="T25" s="10">
        <f t="shared" si="9"/>
        <v>89726</v>
      </c>
      <c r="U25" s="11">
        <f t="shared" si="10"/>
        <v>91994.933333333334</v>
      </c>
      <c r="V25" s="11">
        <f t="shared" si="11"/>
        <v>91965.935590919369</v>
      </c>
      <c r="W25" s="11">
        <f t="shared" si="12"/>
        <v>91980.487683751999</v>
      </c>
      <c r="X25" s="11">
        <f t="shared" si="13"/>
        <v>1989.1636969674812</v>
      </c>
      <c r="Y25" s="12">
        <f t="shared" si="14"/>
        <v>2.4663677130044803E-2</v>
      </c>
      <c r="Z25" s="13">
        <f t="shared" si="17"/>
        <v>89726</v>
      </c>
      <c r="AA25" s="36" t="str">
        <f t="shared" si="16"/>
        <v>MENOR VALOR</v>
      </c>
    </row>
    <row r="26" spans="1:27" ht="22.5" customHeight="1" x14ac:dyDescent="0.2">
      <c r="A26" s="1">
        <v>19</v>
      </c>
      <c r="B26" s="1">
        <v>25171718</v>
      </c>
      <c r="C26" s="2" t="s">
        <v>65</v>
      </c>
      <c r="D26" s="7"/>
      <c r="E26" s="152">
        <v>78520</v>
      </c>
      <c r="F26" s="8">
        <f t="shared" si="0"/>
        <v>14918.8</v>
      </c>
      <c r="G26" s="8">
        <f t="shared" si="1"/>
        <v>93438.8</v>
      </c>
      <c r="H26" s="8" t="s">
        <v>10</v>
      </c>
      <c r="I26" s="48">
        <v>75400</v>
      </c>
      <c r="J26" s="8">
        <f t="shared" si="2"/>
        <v>14326</v>
      </c>
      <c r="K26" s="8">
        <f t="shared" si="3"/>
        <v>89726</v>
      </c>
      <c r="L26" s="8" t="s">
        <v>10</v>
      </c>
      <c r="M26" s="48">
        <v>78000</v>
      </c>
      <c r="N26" s="8">
        <f t="shared" si="4"/>
        <v>14820</v>
      </c>
      <c r="O26" s="8">
        <f t="shared" si="5"/>
        <v>92820</v>
      </c>
      <c r="P26" s="8" t="s">
        <v>10</v>
      </c>
      <c r="Q26" s="9">
        <f t="shared" si="6"/>
        <v>93438.8</v>
      </c>
      <c r="R26" s="9">
        <f t="shared" si="7"/>
        <v>89726</v>
      </c>
      <c r="S26" s="9">
        <f t="shared" si="8"/>
        <v>92820</v>
      </c>
      <c r="T26" s="10">
        <f t="shared" si="9"/>
        <v>89726</v>
      </c>
      <c r="U26" s="11">
        <f t="shared" si="10"/>
        <v>91994.933333333334</v>
      </c>
      <c r="V26" s="11">
        <f t="shared" si="11"/>
        <v>91965.935590919369</v>
      </c>
      <c r="W26" s="11">
        <f t="shared" si="12"/>
        <v>91980.487683751999</v>
      </c>
      <c r="X26" s="11">
        <f t="shared" si="13"/>
        <v>1989.1636969674812</v>
      </c>
      <c r="Y26" s="12">
        <f t="shared" si="14"/>
        <v>2.4663677130044803E-2</v>
      </c>
      <c r="Z26" s="13">
        <f t="shared" si="17"/>
        <v>89726</v>
      </c>
      <c r="AA26" s="36" t="str">
        <f t="shared" si="16"/>
        <v>MENOR VALOR</v>
      </c>
    </row>
    <row r="27" spans="1:27" ht="22.5" customHeight="1" x14ac:dyDescent="0.2">
      <c r="A27" s="1">
        <v>20</v>
      </c>
      <c r="B27" s="1">
        <v>25171718</v>
      </c>
      <c r="C27" s="2" t="s">
        <v>66</v>
      </c>
      <c r="D27" s="7"/>
      <c r="E27" s="80">
        <v>1177800</v>
      </c>
      <c r="F27" s="8">
        <f t="shared" si="0"/>
        <v>223782</v>
      </c>
      <c r="G27" s="8">
        <f t="shared" si="1"/>
        <v>1401582</v>
      </c>
      <c r="H27" s="8" t="s">
        <v>10</v>
      </c>
      <c r="I27" s="47">
        <v>1131000</v>
      </c>
      <c r="J27" s="8">
        <f t="shared" si="2"/>
        <v>214890</v>
      </c>
      <c r="K27" s="8">
        <f t="shared" si="3"/>
        <v>1345890</v>
      </c>
      <c r="L27" s="8" t="s">
        <v>10</v>
      </c>
      <c r="M27" s="47">
        <v>1170000</v>
      </c>
      <c r="N27" s="8">
        <f t="shared" si="4"/>
        <v>222300</v>
      </c>
      <c r="O27" s="8">
        <f t="shared" si="5"/>
        <v>1392300</v>
      </c>
      <c r="P27" s="8" t="s">
        <v>10</v>
      </c>
      <c r="Q27" s="9">
        <f t="shared" si="6"/>
        <v>1401582</v>
      </c>
      <c r="R27" s="9">
        <f t="shared" si="7"/>
        <v>1345890</v>
      </c>
      <c r="S27" s="9">
        <f t="shared" si="8"/>
        <v>1392300</v>
      </c>
      <c r="T27" s="10">
        <f t="shared" si="9"/>
        <v>1345890</v>
      </c>
      <c r="U27" s="11">
        <f t="shared" si="10"/>
        <v>1379924</v>
      </c>
      <c r="V27" s="11">
        <f t="shared" si="11"/>
        <v>1379489.0338637908</v>
      </c>
      <c r="W27" s="11">
        <f t="shared" si="12"/>
        <v>1379707.3152562801</v>
      </c>
      <c r="X27" s="11">
        <f t="shared" si="13"/>
        <v>29837.455454512201</v>
      </c>
      <c r="Y27" s="12">
        <f t="shared" si="14"/>
        <v>2.4663677130044803E-2</v>
      </c>
      <c r="Z27" s="13">
        <f t="shared" si="17"/>
        <v>1345890</v>
      </c>
      <c r="AA27" s="36" t="str">
        <f t="shared" si="16"/>
        <v>MENOR VALOR</v>
      </c>
    </row>
    <row r="28" spans="1:27" ht="22.5" customHeight="1" x14ac:dyDescent="0.2">
      <c r="A28" s="1">
        <v>21</v>
      </c>
      <c r="B28" s="1">
        <v>25171717</v>
      </c>
      <c r="C28" s="2" t="s">
        <v>67</v>
      </c>
      <c r="D28" s="7"/>
      <c r="E28" s="80">
        <v>235560</v>
      </c>
      <c r="F28" s="8">
        <f t="shared" si="0"/>
        <v>44756.4</v>
      </c>
      <c r="G28" s="8">
        <f t="shared" si="1"/>
        <v>280316.40000000002</v>
      </c>
      <c r="H28" s="8" t="s">
        <v>10</v>
      </c>
      <c r="I28" s="47">
        <v>226200</v>
      </c>
      <c r="J28" s="8">
        <f t="shared" si="2"/>
        <v>42978</v>
      </c>
      <c r="K28" s="8">
        <f t="shared" si="3"/>
        <v>269178</v>
      </c>
      <c r="L28" s="8" t="s">
        <v>10</v>
      </c>
      <c r="M28" s="47">
        <v>234000</v>
      </c>
      <c r="N28" s="8">
        <f t="shared" si="4"/>
        <v>44460</v>
      </c>
      <c r="O28" s="8">
        <f t="shared" si="5"/>
        <v>278460</v>
      </c>
      <c r="P28" s="8" t="s">
        <v>10</v>
      </c>
      <c r="Q28" s="9">
        <f t="shared" si="6"/>
        <v>280316.40000000002</v>
      </c>
      <c r="R28" s="9">
        <f t="shared" si="7"/>
        <v>269178</v>
      </c>
      <c r="S28" s="9">
        <f t="shared" si="8"/>
        <v>278460</v>
      </c>
      <c r="T28" s="10">
        <f t="shared" si="9"/>
        <v>269178</v>
      </c>
      <c r="U28" s="11">
        <f t="shared" si="10"/>
        <v>275984.8</v>
      </c>
      <c r="V28" s="11">
        <f t="shared" si="11"/>
        <v>275897.80677275814</v>
      </c>
      <c r="W28" s="11">
        <f t="shared" si="12"/>
        <v>275941.46305125603</v>
      </c>
      <c r="X28" s="11">
        <f t="shared" si="13"/>
        <v>5967.4910909024484</v>
      </c>
      <c r="Y28" s="12">
        <f t="shared" si="14"/>
        <v>2.4663677130044803E-2</v>
      </c>
      <c r="Z28" s="13">
        <f t="shared" si="17"/>
        <v>269178</v>
      </c>
      <c r="AA28" s="36" t="str">
        <f t="shared" si="16"/>
        <v>MENOR VALOR</v>
      </c>
    </row>
    <row r="29" spans="1:27" ht="22.5" customHeight="1" x14ac:dyDescent="0.2">
      <c r="A29" s="1">
        <v>22</v>
      </c>
      <c r="B29" s="1">
        <v>25171901</v>
      </c>
      <c r="C29" s="2" t="s">
        <v>68</v>
      </c>
      <c r="D29" s="7"/>
      <c r="E29" s="80">
        <v>78520</v>
      </c>
      <c r="F29" s="8">
        <f t="shared" si="0"/>
        <v>14918.8</v>
      </c>
      <c r="G29" s="8">
        <f t="shared" si="1"/>
        <v>93438.8</v>
      </c>
      <c r="H29" s="8" t="s">
        <v>10</v>
      </c>
      <c r="I29" s="47">
        <v>75400</v>
      </c>
      <c r="J29" s="8">
        <f t="shared" si="2"/>
        <v>14326</v>
      </c>
      <c r="K29" s="8">
        <f t="shared" si="3"/>
        <v>89726</v>
      </c>
      <c r="L29" s="8" t="s">
        <v>10</v>
      </c>
      <c r="M29" s="47">
        <v>78000</v>
      </c>
      <c r="N29" s="8">
        <f t="shared" si="4"/>
        <v>14820</v>
      </c>
      <c r="O29" s="8">
        <f t="shared" si="5"/>
        <v>92820</v>
      </c>
      <c r="P29" s="8" t="s">
        <v>10</v>
      </c>
      <c r="Q29" s="9">
        <f t="shared" si="6"/>
        <v>93438.8</v>
      </c>
      <c r="R29" s="9">
        <f t="shared" si="7"/>
        <v>89726</v>
      </c>
      <c r="S29" s="9">
        <f t="shared" si="8"/>
        <v>92820</v>
      </c>
      <c r="T29" s="10">
        <f t="shared" si="9"/>
        <v>89726</v>
      </c>
      <c r="U29" s="11">
        <f t="shared" si="10"/>
        <v>91994.933333333334</v>
      </c>
      <c r="V29" s="11">
        <f t="shared" si="11"/>
        <v>91965.935590919369</v>
      </c>
      <c r="W29" s="11">
        <f t="shared" si="12"/>
        <v>91980.487683751999</v>
      </c>
      <c r="X29" s="11">
        <f t="shared" si="13"/>
        <v>1989.1636969674812</v>
      </c>
      <c r="Y29" s="12">
        <f t="shared" si="14"/>
        <v>2.4663677130044803E-2</v>
      </c>
      <c r="Z29" s="13">
        <f t="shared" si="17"/>
        <v>89726</v>
      </c>
      <c r="AA29" s="36" t="str">
        <f t="shared" si="16"/>
        <v>MENOR VALOR</v>
      </c>
    </row>
    <row r="30" spans="1:27" ht="22.5" customHeight="1" x14ac:dyDescent="0.2">
      <c r="A30" s="1">
        <v>23</v>
      </c>
      <c r="B30" s="1">
        <v>25171718</v>
      </c>
      <c r="C30" s="2" t="s">
        <v>69</v>
      </c>
      <c r="D30" s="7"/>
      <c r="E30" s="80">
        <v>235560</v>
      </c>
      <c r="F30" s="8">
        <f t="shared" si="0"/>
        <v>44756.4</v>
      </c>
      <c r="G30" s="8">
        <f t="shared" si="1"/>
        <v>280316.40000000002</v>
      </c>
      <c r="H30" s="8" t="s">
        <v>10</v>
      </c>
      <c r="I30" s="47">
        <v>226200</v>
      </c>
      <c r="J30" s="8">
        <f t="shared" si="2"/>
        <v>42978</v>
      </c>
      <c r="K30" s="8">
        <f t="shared" si="3"/>
        <v>269178</v>
      </c>
      <c r="L30" s="8" t="s">
        <v>10</v>
      </c>
      <c r="M30" s="47">
        <v>234000</v>
      </c>
      <c r="N30" s="8">
        <f t="shared" si="4"/>
        <v>44460</v>
      </c>
      <c r="O30" s="8">
        <f t="shared" si="5"/>
        <v>278460</v>
      </c>
      <c r="P30" s="8" t="s">
        <v>10</v>
      </c>
      <c r="Q30" s="9">
        <f t="shared" si="6"/>
        <v>280316.40000000002</v>
      </c>
      <c r="R30" s="9">
        <f t="shared" si="7"/>
        <v>269178</v>
      </c>
      <c r="S30" s="9">
        <f t="shared" si="8"/>
        <v>278460</v>
      </c>
      <c r="T30" s="10">
        <f t="shared" si="9"/>
        <v>269178</v>
      </c>
      <c r="U30" s="11">
        <f t="shared" si="10"/>
        <v>275984.8</v>
      </c>
      <c r="V30" s="11">
        <f t="shared" si="11"/>
        <v>275897.80677275814</v>
      </c>
      <c r="W30" s="11">
        <f t="shared" si="12"/>
        <v>275941.46305125603</v>
      </c>
      <c r="X30" s="11">
        <f t="shared" si="13"/>
        <v>5967.4910909024484</v>
      </c>
      <c r="Y30" s="12">
        <f t="shared" si="14"/>
        <v>2.4663677130044803E-2</v>
      </c>
      <c r="Z30" s="13">
        <f t="shared" si="17"/>
        <v>269178</v>
      </c>
      <c r="AA30" s="36" t="str">
        <f t="shared" si="16"/>
        <v>MENOR VALOR</v>
      </c>
    </row>
    <row r="31" spans="1:27" ht="22.5" customHeight="1" x14ac:dyDescent="0.2">
      <c r="A31" s="1">
        <v>24</v>
      </c>
      <c r="B31" s="1">
        <v>25171718</v>
      </c>
      <c r="C31" s="2" t="s">
        <v>70</v>
      </c>
      <c r="D31" s="7"/>
      <c r="E31" s="80">
        <v>671950</v>
      </c>
      <c r="F31" s="8">
        <f t="shared" si="0"/>
        <v>127670.5</v>
      </c>
      <c r="G31" s="8">
        <f t="shared" si="1"/>
        <v>799620.5</v>
      </c>
      <c r="H31" s="8" t="s">
        <v>10</v>
      </c>
      <c r="I31" s="47">
        <v>645250</v>
      </c>
      <c r="J31" s="8">
        <f t="shared" si="2"/>
        <v>122597.5</v>
      </c>
      <c r="K31" s="8">
        <f t="shared" si="3"/>
        <v>767847.5</v>
      </c>
      <c r="L31" s="8" t="s">
        <v>10</v>
      </c>
      <c r="M31" s="47">
        <v>667500</v>
      </c>
      <c r="N31" s="8">
        <f t="shared" si="4"/>
        <v>126825</v>
      </c>
      <c r="O31" s="8">
        <f t="shared" si="5"/>
        <v>794325</v>
      </c>
      <c r="P31" s="8" t="s">
        <v>10</v>
      </c>
      <c r="Q31" s="9">
        <f t="shared" si="6"/>
        <v>799620.5</v>
      </c>
      <c r="R31" s="9">
        <f t="shared" si="7"/>
        <v>767847.5</v>
      </c>
      <c r="S31" s="9">
        <f t="shared" si="8"/>
        <v>794325</v>
      </c>
      <c r="T31" s="10">
        <f t="shared" si="9"/>
        <v>767847.5</v>
      </c>
      <c r="U31" s="11">
        <f t="shared" si="10"/>
        <v>787264.33333333337</v>
      </c>
      <c r="V31" s="11">
        <f t="shared" si="11"/>
        <v>787016.17957613699</v>
      </c>
      <c r="W31" s="11">
        <f t="shared" si="12"/>
        <v>787140.7119090315</v>
      </c>
      <c r="X31" s="11">
        <f t="shared" si="13"/>
        <v>17022.650868279397</v>
      </c>
      <c r="Y31" s="12">
        <f t="shared" si="14"/>
        <v>2.4663677130044914E-2</v>
      </c>
      <c r="Z31" s="13">
        <f t="shared" si="17"/>
        <v>767847.5</v>
      </c>
      <c r="AA31" s="36" t="str">
        <f t="shared" si="16"/>
        <v>MENOR VALOR</v>
      </c>
    </row>
    <row r="32" spans="1:27" ht="22.5" customHeight="1" x14ac:dyDescent="0.2">
      <c r="A32" s="1">
        <v>25</v>
      </c>
      <c r="B32" s="1">
        <v>25171718</v>
      </c>
      <c r="C32" s="2" t="s">
        <v>71</v>
      </c>
      <c r="D32" s="7"/>
      <c r="E32" s="152">
        <v>176670</v>
      </c>
      <c r="F32" s="8">
        <f t="shared" si="0"/>
        <v>33567.300000000003</v>
      </c>
      <c r="G32" s="8">
        <f t="shared" si="1"/>
        <v>210237.3</v>
      </c>
      <c r="H32" s="8" t="s">
        <v>10</v>
      </c>
      <c r="I32" s="48">
        <v>169650</v>
      </c>
      <c r="J32" s="8">
        <f t="shared" si="2"/>
        <v>32233.5</v>
      </c>
      <c r="K32" s="8">
        <f t="shared" si="3"/>
        <v>201883.5</v>
      </c>
      <c r="L32" s="8" t="s">
        <v>10</v>
      </c>
      <c r="M32" s="48">
        <v>175500</v>
      </c>
      <c r="N32" s="8">
        <f t="shared" si="4"/>
        <v>33345</v>
      </c>
      <c r="O32" s="8">
        <f t="shared" si="5"/>
        <v>208845</v>
      </c>
      <c r="P32" s="8" t="s">
        <v>10</v>
      </c>
      <c r="Q32" s="9">
        <f t="shared" si="6"/>
        <v>210237.3</v>
      </c>
      <c r="R32" s="9">
        <f t="shared" si="7"/>
        <v>201883.5</v>
      </c>
      <c r="S32" s="9">
        <f t="shared" si="8"/>
        <v>208845</v>
      </c>
      <c r="T32" s="10">
        <f t="shared" si="9"/>
        <v>201883.5</v>
      </c>
      <c r="U32" s="11">
        <f t="shared" si="10"/>
        <v>206988.6</v>
      </c>
      <c r="V32" s="11">
        <f t="shared" si="11"/>
        <v>206923.35507956854</v>
      </c>
      <c r="W32" s="11">
        <f t="shared" si="12"/>
        <v>206956.09728844199</v>
      </c>
      <c r="X32" s="11">
        <f t="shared" si="13"/>
        <v>4475.6183181768265</v>
      </c>
      <c r="Y32" s="12">
        <f t="shared" si="14"/>
        <v>2.4663677130044914E-2</v>
      </c>
      <c r="Z32" s="13">
        <f t="shared" si="17"/>
        <v>201883.5</v>
      </c>
      <c r="AA32" s="36" t="str">
        <f t="shared" si="16"/>
        <v>MENOR VALOR</v>
      </c>
    </row>
    <row r="33" spans="1:64" ht="22.5" customHeight="1" x14ac:dyDescent="0.2">
      <c r="A33" s="1">
        <v>26</v>
      </c>
      <c r="B33" s="1">
        <v>25171718</v>
      </c>
      <c r="C33" s="2" t="s">
        <v>72</v>
      </c>
      <c r="D33" s="7"/>
      <c r="E33" s="80">
        <v>235560</v>
      </c>
      <c r="F33" s="8">
        <f t="shared" si="0"/>
        <v>44756.4</v>
      </c>
      <c r="G33" s="8">
        <f t="shared" si="1"/>
        <v>280316.40000000002</v>
      </c>
      <c r="H33" s="8" t="s">
        <v>10</v>
      </c>
      <c r="I33" s="47">
        <v>226200</v>
      </c>
      <c r="J33" s="8">
        <f t="shared" si="2"/>
        <v>42978</v>
      </c>
      <c r="K33" s="8">
        <f t="shared" si="3"/>
        <v>269178</v>
      </c>
      <c r="L33" s="8" t="s">
        <v>10</v>
      </c>
      <c r="M33" s="47">
        <v>234000</v>
      </c>
      <c r="N33" s="8">
        <f t="shared" si="4"/>
        <v>44460</v>
      </c>
      <c r="O33" s="8">
        <f t="shared" si="5"/>
        <v>278460</v>
      </c>
      <c r="P33" s="8" t="s">
        <v>10</v>
      </c>
      <c r="Q33" s="9">
        <f t="shared" si="6"/>
        <v>280316.40000000002</v>
      </c>
      <c r="R33" s="9">
        <f t="shared" si="7"/>
        <v>269178</v>
      </c>
      <c r="S33" s="9">
        <f t="shared" si="8"/>
        <v>278460</v>
      </c>
      <c r="T33" s="10">
        <f t="shared" si="9"/>
        <v>269178</v>
      </c>
      <c r="U33" s="11">
        <f t="shared" si="10"/>
        <v>275984.8</v>
      </c>
      <c r="V33" s="11">
        <f t="shared" si="11"/>
        <v>275897.80677275814</v>
      </c>
      <c r="W33" s="11">
        <f t="shared" si="12"/>
        <v>275941.46305125603</v>
      </c>
      <c r="X33" s="11">
        <f t="shared" si="13"/>
        <v>5967.4910909024484</v>
      </c>
      <c r="Y33" s="12">
        <f t="shared" si="14"/>
        <v>2.4663677130044803E-2</v>
      </c>
      <c r="Z33" s="13">
        <f t="shared" si="17"/>
        <v>269178</v>
      </c>
      <c r="AA33" s="36" t="str">
        <f t="shared" si="16"/>
        <v>MENOR VALOR</v>
      </c>
    </row>
    <row r="34" spans="1:64" ht="22.5" customHeight="1" x14ac:dyDescent="0.2">
      <c r="A34" s="1">
        <v>27</v>
      </c>
      <c r="B34" s="1">
        <v>25171718</v>
      </c>
      <c r="C34" s="2" t="s">
        <v>73</v>
      </c>
      <c r="D34" s="7"/>
      <c r="E34" s="152">
        <v>569270</v>
      </c>
      <c r="F34" s="8">
        <f t="shared" si="0"/>
        <v>108161.3</v>
      </c>
      <c r="G34" s="8">
        <f t="shared" si="1"/>
        <v>677431.3</v>
      </c>
      <c r="H34" s="8" t="s">
        <v>10</v>
      </c>
      <c r="I34" s="48">
        <v>546650</v>
      </c>
      <c r="J34" s="8">
        <f t="shared" si="2"/>
        <v>103863.5</v>
      </c>
      <c r="K34" s="8">
        <f t="shared" si="3"/>
        <v>650513.5</v>
      </c>
      <c r="L34" s="8" t="s">
        <v>10</v>
      </c>
      <c r="M34" s="48">
        <v>565500</v>
      </c>
      <c r="N34" s="8">
        <f t="shared" si="4"/>
        <v>107445</v>
      </c>
      <c r="O34" s="8">
        <f t="shared" si="5"/>
        <v>672945</v>
      </c>
      <c r="P34" s="8" t="s">
        <v>10</v>
      </c>
      <c r="Q34" s="9">
        <f t="shared" si="6"/>
        <v>677431.3</v>
      </c>
      <c r="R34" s="9">
        <f t="shared" si="7"/>
        <v>650513.5</v>
      </c>
      <c r="S34" s="9">
        <f t="shared" si="8"/>
        <v>672945</v>
      </c>
      <c r="T34" s="10">
        <f t="shared" si="9"/>
        <v>650513.5</v>
      </c>
      <c r="U34" s="11">
        <f t="shared" si="10"/>
        <v>666963.26666666672</v>
      </c>
      <c r="V34" s="11">
        <f t="shared" si="11"/>
        <v>666753.03303416539</v>
      </c>
      <c r="W34" s="11">
        <f t="shared" si="12"/>
        <v>666858.53570720204</v>
      </c>
      <c r="X34" s="11">
        <f t="shared" si="13"/>
        <v>14421.436803014249</v>
      </c>
      <c r="Y34" s="12">
        <f t="shared" si="14"/>
        <v>2.4663677130044914E-2</v>
      </c>
      <c r="Z34" s="13">
        <f t="shared" si="17"/>
        <v>650513.5</v>
      </c>
      <c r="AA34" s="36" t="str">
        <f t="shared" si="16"/>
        <v>MENOR VALOR</v>
      </c>
    </row>
    <row r="35" spans="1:64" ht="22.5" customHeight="1" x14ac:dyDescent="0.2">
      <c r="A35" s="1">
        <v>28</v>
      </c>
      <c r="B35" s="1">
        <v>25171718</v>
      </c>
      <c r="C35" s="2" t="s">
        <v>74</v>
      </c>
      <c r="D35" s="7"/>
      <c r="E35" s="152">
        <v>1177800</v>
      </c>
      <c r="F35" s="8">
        <f t="shared" si="0"/>
        <v>223782</v>
      </c>
      <c r="G35" s="8">
        <f t="shared" si="1"/>
        <v>1401582</v>
      </c>
      <c r="H35" s="8" t="s">
        <v>10</v>
      </c>
      <c r="I35" s="48">
        <v>1131000</v>
      </c>
      <c r="J35" s="8">
        <f t="shared" si="2"/>
        <v>214890</v>
      </c>
      <c r="K35" s="8">
        <f t="shared" si="3"/>
        <v>1345890</v>
      </c>
      <c r="L35" s="8" t="s">
        <v>10</v>
      </c>
      <c r="M35" s="48">
        <v>1170000</v>
      </c>
      <c r="N35" s="8">
        <f t="shared" si="4"/>
        <v>222300</v>
      </c>
      <c r="O35" s="8">
        <f t="shared" si="5"/>
        <v>1392300</v>
      </c>
      <c r="P35" s="8" t="s">
        <v>10</v>
      </c>
      <c r="Q35" s="9">
        <f t="shared" si="6"/>
        <v>1401582</v>
      </c>
      <c r="R35" s="9">
        <f t="shared" si="7"/>
        <v>1345890</v>
      </c>
      <c r="S35" s="9">
        <f t="shared" si="8"/>
        <v>1392300</v>
      </c>
      <c r="T35" s="10">
        <f t="shared" si="9"/>
        <v>1345890</v>
      </c>
      <c r="U35" s="11">
        <f t="shared" si="10"/>
        <v>1379924</v>
      </c>
      <c r="V35" s="11">
        <f t="shared" si="11"/>
        <v>1379489.0338637908</v>
      </c>
      <c r="W35" s="11">
        <f t="shared" si="12"/>
        <v>1379707.3152562801</v>
      </c>
      <c r="X35" s="11">
        <f t="shared" si="13"/>
        <v>29837.455454512201</v>
      </c>
      <c r="Y35" s="12">
        <f t="shared" si="14"/>
        <v>2.4663677130044803E-2</v>
      </c>
      <c r="Z35" s="13">
        <f t="shared" si="17"/>
        <v>1345890</v>
      </c>
      <c r="AA35" s="36" t="str">
        <f t="shared" si="16"/>
        <v>MENOR VALOR</v>
      </c>
    </row>
    <row r="36" spans="1:64" ht="22.5" customHeight="1" x14ac:dyDescent="0.2">
      <c r="A36" s="1">
        <v>29</v>
      </c>
      <c r="B36" s="1">
        <v>25172901</v>
      </c>
      <c r="C36" s="2" t="s">
        <v>75</v>
      </c>
      <c r="D36" s="7"/>
      <c r="E36" s="152">
        <v>2355600</v>
      </c>
      <c r="F36" s="8">
        <f t="shared" si="0"/>
        <v>447564</v>
      </c>
      <c r="G36" s="8">
        <f t="shared" si="1"/>
        <v>2803164</v>
      </c>
      <c r="H36" s="8" t="s">
        <v>10</v>
      </c>
      <c r="I36" s="48">
        <v>2262000</v>
      </c>
      <c r="J36" s="8">
        <f t="shared" si="2"/>
        <v>429780</v>
      </c>
      <c r="K36" s="8">
        <f t="shared" si="3"/>
        <v>2691780</v>
      </c>
      <c r="L36" s="8" t="s">
        <v>10</v>
      </c>
      <c r="M36" s="48">
        <v>2340000</v>
      </c>
      <c r="N36" s="8">
        <f t="shared" si="4"/>
        <v>444600</v>
      </c>
      <c r="O36" s="8">
        <f t="shared" si="5"/>
        <v>2784600</v>
      </c>
      <c r="P36" s="8" t="s">
        <v>10</v>
      </c>
      <c r="Q36" s="9">
        <f t="shared" si="6"/>
        <v>2803164</v>
      </c>
      <c r="R36" s="9">
        <f t="shared" si="7"/>
        <v>2691780</v>
      </c>
      <c r="S36" s="9">
        <f t="shared" si="8"/>
        <v>2784600</v>
      </c>
      <c r="T36" s="10">
        <f t="shared" si="9"/>
        <v>2691780</v>
      </c>
      <c r="U36" s="11">
        <f t="shared" si="10"/>
        <v>2759848</v>
      </c>
      <c r="V36" s="11">
        <f t="shared" si="11"/>
        <v>2758978.0677275816</v>
      </c>
      <c r="W36" s="11">
        <f t="shared" si="12"/>
        <v>2759414.6305125603</v>
      </c>
      <c r="X36" s="11">
        <f t="shared" si="13"/>
        <v>59674.910909024402</v>
      </c>
      <c r="Y36" s="12">
        <f t="shared" si="14"/>
        <v>2.4663677130044803E-2</v>
      </c>
      <c r="Z36" s="13">
        <f t="shared" si="17"/>
        <v>2691780</v>
      </c>
      <c r="AA36" s="36" t="str">
        <f t="shared" si="16"/>
        <v>MENOR VALOR</v>
      </c>
    </row>
    <row r="37" spans="1:64" ht="22.5" customHeight="1" x14ac:dyDescent="0.2">
      <c r="A37" s="1">
        <v>30</v>
      </c>
      <c r="B37" s="1">
        <v>25172901</v>
      </c>
      <c r="C37" s="2" t="s">
        <v>76</v>
      </c>
      <c r="D37" s="7"/>
      <c r="E37" s="80">
        <v>4907500</v>
      </c>
      <c r="F37" s="8">
        <f t="shared" si="0"/>
        <v>932425</v>
      </c>
      <c r="G37" s="8">
        <f t="shared" si="1"/>
        <v>5839925</v>
      </c>
      <c r="H37" s="8" t="s">
        <v>10</v>
      </c>
      <c r="I37" s="80">
        <v>4712500</v>
      </c>
      <c r="J37" s="8">
        <f t="shared" si="2"/>
        <v>895375</v>
      </c>
      <c r="K37" s="8">
        <f t="shared" si="3"/>
        <v>5607875</v>
      </c>
      <c r="L37" s="8" t="s">
        <v>10</v>
      </c>
      <c r="M37" s="47">
        <v>4875000</v>
      </c>
      <c r="N37" s="8">
        <f t="shared" si="4"/>
        <v>926250</v>
      </c>
      <c r="O37" s="8">
        <f t="shared" si="5"/>
        <v>5801250</v>
      </c>
      <c r="P37" s="8" t="s">
        <v>10</v>
      </c>
      <c r="Q37" s="9">
        <f t="shared" si="6"/>
        <v>5839925</v>
      </c>
      <c r="R37" s="9">
        <f t="shared" si="7"/>
        <v>5607875</v>
      </c>
      <c r="S37" s="9">
        <f t="shared" si="8"/>
        <v>5801250</v>
      </c>
      <c r="T37" s="10">
        <f t="shared" si="9"/>
        <v>5607875</v>
      </c>
      <c r="U37" s="11">
        <f t="shared" si="10"/>
        <v>5749683.333333333</v>
      </c>
      <c r="V37" s="11">
        <f t="shared" si="11"/>
        <v>5747870.974432461</v>
      </c>
      <c r="W37" s="11">
        <f t="shared" si="12"/>
        <v>5748780.4802345</v>
      </c>
      <c r="X37" s="11">
        <f t="shared" si="13"/>
        <v>124322.73106046751</v>
      </c>
      <c r="Y37" s="12">
        <f t="shared" si="14"/>
        <v>2.4663677130044803E-2</v>
      </c>
      <c r="Z37" s="13">
        <f t="shared" si="17"/>
        <v>5607875</v>
      </c>
      <c r="AA37" s="36" t="str">
        <f t="shared" si="16"/>
        <v>MENOR VALOR</v>
      </c>
    </row>
    <row r="38" spans="1:64" s="27" customFormat="1" ht="22.5" customHeight="1" x14ac:dyDescent="0.2">
      <c r="A38" s="104">
        <v>31</v>
      </c>
      <c r="B38" s="104">
        <v>41112802</v>
      </c>
      <c r="C38" s="105" t="s">
        <v>77</v>
      </c>
      <c r="D38" s="106"/>
      <c r="E38" s="107">
        <v>490700</v>
      </c>
      <c r="F38" s="25">
        <f t="shared" si="0"/>
        <v>93233</v>
      </c>
      <c r="G38" s="25">
        <f t="shared" si="1"/>
        <v>583933</v>
      </c>
      <c r="H38" s="25" t="s">
        <v>10</v>
      </c>
      <c r="I38" s="80">
        <v>546650</v>
      </c>
      <c r="J38" s="25">
        <f t="shared" si="2"/>
        <v>103863.5</v>
      </c>
      <c r="K38" s="25">
        <f t="shared" si="3"/>
        <v>650513.5</v>
      </c>
      <c r="L38" s="25" t="s">
        <v>10</v>
      </c>
      <c r="M38" s="80">
        <v>380000</v>
      </c>
      <c r="N38" s="25">
        <f t="shared" si="4"/>
        <v>72200</v>
      </c>
      <c r="O38" s="25">
        <f t="shared" si="5"/>
        <v>452200</v>
      </c>
      <c r="P38" s="25" t="s">
        <v>10</v>
      </c>
      <c r="Q38" s="9">
        <f t="shared" si="6"/>
        <v>583933</v>
      </c>
      <c r="R38" s="9">
        <f t="shared" si="7"/>
        <v>650513.5</v>
      </c>
      <c r="S38" s="9">
        <f t="shared" si="8"/>
        <v>452200</v>
      </c>
      <c r="T38" s="10">
        <f>MIN(Q38,R38)</f>
        <v>583933</v>
      </c>
      <c r="U38" s="108">
        <f>AVERAGE(Q38,R38)</f>
        <v>617223.25</v>
      </c>
      <c r="V38" s="108">
        <f>HARMEAN(Q38,R38)</f>
        <v>615427.72342989349</v>
      </c>
      <c r="W38" s="108">
        <f>GEOMEAN(Q38,R38)</f>
        <v>616324.83285642485</v>
      </c>
      <c r="X38" s="108">
        <f>_xlfn.STDEV.S(Q38,R38)</f>
        <v>47079.523044790927</v>
      </c>
      <c r="Y38" s="109">
        <f>1-(T38/U38)</f>
        <v>5.3935508748252814E-2</v>
      </c>
      <c r="Z38" s="110">
        <f>+W38</f>
        <v>616324.83285642485</v>
      </c>
      <c r="AA38" s="111" t="str">
        <f>+IF(Y38&lt;=30%,"MENOR VALOR",IF(Y38&lt;=60%,"MEDIA ARMONICA",IF(Y38&lt;=90%,"MEDIA GEOMETRICA","PROMEDIO")))</f>
        <v>MENOR VALOR</v>
      </c>
      <c r="AB38" s="130"/>
      <c r="AC38" s="130"/>
      <c r="AD38" s="130"/>
      <c r="AE38" s="130"/>
      <c r="AF38" s="130"/>
      <c r="AG38" s="130"/>
      <c r="AH38" s="130"/>
      <c r="AI38" s="130"/>
      <c r="AJ38" s="130"/>
      <c r="AK38" s="130"/>
      <c r="AL38" s="130"/>
      <c r="AM38" s="130"/>
      <c r="AN38" s="130"/>
      <c r="AO38" s="130"/>
      <c r="AP38" s="130"/>
      <c r="AQ38" s="130"/>
      <c r="AR38" s="130"/>
      <c r="AS38" s="130"/>
      <c r="AT38" s="130"/>
      <c r="AU38" s="130"/>
      <c r="AV38" s="130"/>
      <c r="AW38" s="130"/>
      <c r="AX38" s="130"/>
      <c r="AY38" s="130"/>
      <c r="AZ38" s="130"/>
      <c r="BA38" s="130"/>
      <c r="BB38" s="130"/>
      <c r="BC38" s="130"/>
      <c r="BD38" s="130"/>
      <c r="BE38" s="130"/>
      <c r="BF38" s="130"/>
      <c r="BG38" s="130"/>
      <c r="BH38" s="130"/>
      <c r="BI38" s="130"/>
      <c r="BJ38" s="130"/>
      <c r="BK38" s="130"/>
      <c r="BL38" s="226"/>
    </row>
    <row r="39" spans="1:64" s="56" customFormat="1" x14ac:dyDescent="0.2">
      <c r="A39" s="54" t="s">
        <v>3</v>
      </c>
      <c r="B39" s="54"/>
      <c r="C39" s="54"/>
      <c r="D39" s="54"/>
      <c r="E39" s="55">
        <f t="shared" ref="E39:Q39" si="18">SUM(E8:E38)</f>
        <v>17627388</v>
      </c>
      <c r="F39" s="55" t="e">
        <f t="shared" si="18"/>
        <v>#VALUE!</v>
      </c>
      <c r="G39" s="55" t="e">
        <f t="shared" si="18"/>
        <v>#VALUE!</v>
      </c>
      <c r="H39" s="55">
        <f t="shared" si="18"/>
        <v>0</v>
      </c>
      <c r="I39" s="55">
        <f t="shared" si="18"/>
        <v>17002410</v>
      </c>
      <c r="J39" s="55" t="e">
        <f t="shared" si="18"/>
        <v>#VALUE!</v>
      </c>
      <c r="K39" s="55" t="e">
        <f t="shared" si="18"/>
        <v>#VALUE!</v>
      </c>
      <c r="L39" s="55">
        <f t="shared" si="18"/>
        <v>0</v>
      </c>
      <c r="M39" s="55">
        <f t="shared" si="18"/>
        <v>17403200</v>
      </c>
      <c r="N39" s="55" t="e">
        <f t="shared" si="18"/>
        <v>#VALUE!</v>
      </c>
      <c r="O39" s="55" t="e">
        <f t="shared" si="18"/>
        <v>#VALUE!</v>
      </c>
      <c r="P39" s="55">
        <f t="shared" si="18"/>
        <v>0</v>
      </c>
      <c r="Q39" s="55" t="e">
        <f t="shared" si="18"/>
        <v>#VALUE!</v>
      </c>
      <c r="R39" s="55"/>
      <c r="S39" s="55"/>
      <c r="T39" s="55" t="e">
        <f t="shared" ref="T39:AA39" si="19">SUM(T8:T38)</f>
        <v>#VALUE!</v>
      </c>
      <c r="U39" s="55" t="e">
        <f t="shared" si="19"/>
        <v>#VALUE!</v>
      </c>
      <c r="V39" s="55" t="e">
        <f t="shared" si="19"/>
        <v>#VALUE!</v>
      </c>
      <c r="W39" s="55" t="e">
        <f t="shared" si="19"/>
        <v>#VALUE!</v>
      </c>
      <c r="X39" s="55" t="e">
        <f t="shared" si="19"/>
        <v>#VALUE!</v>
      </c>
      <c r="Y39" s="55" t="e">
        <f t="shared" si="19"/>
        <v>#VALUE!</v>
      </c>
      <c r="Z39" s="84" t="e">
        <f t="shared" si="19"/>
        <v>#VALUE!</v>
      </c>
      <c r="AA39" s="85" t="e">
        <f t="shared" si="19"/>
        <v>#VALUE!</v>
      </c>
      <c r="AB39" s="130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227"/>
    </row>
    <row r="40" spans="1:64" s="32" customFormat="1" x14ac:dyDescent="0.2">
      <c r="M40" s="33"/>
      <c r="S40" s="33"/>
      <c r="AB40" s="130"/>
      <c r="AC40" s="130"/>
      <c r="AD40" s="130"/>
      <c r="AE40" s="130"/>
      <c r="AF40" s="130"/>
      <c r="AG40" s="130"/>
      <c r="AH40" s="130"/>
      <c r="AI40" s="130"/>
      <c r="AJ40" s="130"/>
      <c r="AK40" s="130"/>
      <c r="AL40" s="130"/>
      <c r="AM40" s="130"/>
      <c r="AN40" s="130"/>
      <c r="AO40" s="130"/>
      <c r="AP40" s="130"/>
      <c r="AQ40" s="130"/>
      <c r="AR40" s="130"/>
      <c r="AS40" s="130"/>
      <c r="AT40" s="130"/>
      <c r="AU40" s="130"/>
      <c r="AV40" s="130"/>
      <c r="AW40" s="130"/>
      <c r="AX40" s="130"/>
      <c r="AY40" s="130"/>
      <c r="AZ40" s="130"/>
      <c r="BA40" s="130"/>
      <c r="BB40" s="130"/>
      <c r="BC40" s="130"/>
      <c r="BD40" s="130"/>
      <c r="BE40" s="130"/>
      <c r="BF40" s="130"/>
      <c r="BG40" s="130"/>
      <c r="BH40" s="130"/>
      <c r="BI40" s="130"/>
      <c r="BJ40" s="130"/>
      <c r="BK40" s="130"/>
    </row>
    <row r="41" spans="1:64" s="32" customFormat="1" x14ac:dyDescent="0.2">
      <c r="M41" s="33"/>
      <c r="S41" s="33"/>
      <c r="AB41" s="130"/>
      <c r="AC41" s="130"/>
      <c r="AD41" s="130"/>
      <c r="AE41" s="130"/>
      <c r="AF41" s="130"/>
      <c r="AG41" s="130"/>
      <c r="AH41" s="130"/>
      <c r="AI41" s="130"/>
      <c r="AJ41" s="130"/>
      <c r="AK41" s="130"/>
      <c r="AL41" s="130"/>
      <c r="AM41" s="130"/>
      <c r="AN41" s="130"/>
      <c r="AO41" s="130"/>
      <c r="AP41" s="130"/>
      <c r="AQ41" s="130"/>
      <c r="AR41" s="130"/>
      <c r="AS41" s="130"/>
      <c r="AT41" s="130"/>
      <c r="AU41" s="130"/>
      <c r="AV41" s="130"/>
      <c r="AW41" s="130"/>
      <c r="AX41" s="130"/>
      <c r="AY41" s="130"/>
      <c r="AZ41" s="130"/>
      <c r="BA41" s="130"/>
      <c r="BB41" s="130"/>
      <c r="BC41" s="130"/>
      <c r="BD41" s="130"/>
      <c r="BE41" s="130"/>
      <c r="BF41" s="130"/>
      <c r="BG41" s="130"/>
      <c r="BH41" s="130"/>
      <c r="BI41" s="130"/>
      <c r="BJ41" s="130"/>
      <c r="BK41" s="130"/>
    </row>
    <row r="42" spans="1:64" s="32" customFormat="1" x14ac:dyDescent="0.2">
      <c r="M42" s="33"/>
      <c r="S42" s="33"/>
      <c r="AB42" s="130"/>
      <c r="AC42" s="130"/>
      <c r="AD42" s="130"/>
      <c r="AE42" s="130"/>
      <c r="AF42" s="130"/>
      <c r="AG42" s="130"/>
      <c r="AH42" s="130"/>
      <c r="AI42" s="130"/>
      <c r="AJ42" s="130"/>
      <c r="AK42" s="130"/>
      <c r="AL42" s="130"/>
      <c r="AM42" s="130"/>
      <c r="AN42" s="130"/>
      <c r="AO42" s="130"/>
      <c r="AP42" s="130"/>
      <c r="AQ42" s="130"/>
      <c r="AR42" s="130"/>
      <c r="AS42" s="130"/>
      <c r="AT42" s="130"/>
      <c r="AU42" s="130"/>
      <c r="AV42" s="130"/>
      <c r="AW42" s="130"/>
      <c r="AX42" s="130"/>
      <c r="AY42" s="130"/>
      <c r="AZ42" s="130"/>
      <c r="BA42" s="130"/>
      <c r="BB42" s="130"/>
      <c r="BC42" s="130"/>
      <c r="BD42" s="130"/>
      <c r="BE42" s="130"/>
      <c r="BF42" s="130"/>
      <c r="BG42" s="130"/>
      <c r="BH42" s="130"/>
      <c r="BI42" s="130"/>
      <c r="BJ42" s="130"/>
      <c r="BK42" s="130"/>
    </row>
    <row r="43" spans="1:64" s="32" customFormat="1" x14ac:dyDescent="0.2">
      <c r="M43" s="33"/>
      <c r="S43" s="33"/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</row>
    <row r="44" spans="1:64" s="32" customFormat="1" x14ac:dyDescent="0.2">
      <c r="M44" s="33"/>
      <c r="S44" s="33"/>
      <c r="AB44" s="130"/>
      <c r="AC44" s="130"/>
      <c r="AD44" s="130"/>
      <c r="AE44" s="130"/>
      <c r="AF44" s="130"/>
      <c r="AG44" s="130"/>
      <c r="AH44" s="130"/>
      <c r="AI44" s="130"/>
      <c r="AJ44" s="130"/>
      <c r="AK44" s="130"/>
      <c r="AL44" s="130"/>
      <c r="AM44" s="130"/>
      <c r="AN44" s="130"/>
      <c r="AO44" s="130"/>
      <c r="AP44" s="130"/>
      <c r="AQ44" s="130"/>
      <c r="AR44" s="130"/>
      <c r="AS44" s="130"/>
      <c r="AT44" s="130"/>
      <c r="AU44" s="130"/>
      <c r="AV44" s="130"/>
      <c r="AW44" s="130"/>
      <c r="AX44" s="130"/>
      <c r="AY44" s="130"/>
      <c r="AZ44" s="130"/>
      <c r="BA44" s="130"/>
      <c r="BB44" s="130"/>
      <c r="BC44" s="130"/>
      <c r="BD44" s="130"/>
      <c r="BE44" s="130"/>
      <c r="BF44" s="130"/>
      <c r="BG44" s="130"/>
      <c r="BH44" s="130"/>
      <c r="BI44" s="130"/>
      <c r="BJ44" s="130"/>
      <c r="BK44" s="130"/>
    </row>
    <row r="45" spans="1:64" s="32" customFormat="1" x14ac:dyDescent="0.2">
      <c r="M45" s="33"/>
      <c r="S45" s="33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</row>
    <row r="46" spans="1:64" s="32" customFormat="1" x14ac:dyDescent="0.2">
      <c r="M46" s="33"/>
      <c r="S46" s="33"/>
      <c r="AB46" s="130"/>
      <c r="AC46" s="130"/>
      <c r="AD46" s="130"/>
      <c r="AE46" s="130"/>
      <c r="AF46" s="130"/>
      <c r="AG46" s="130"/>
      <c r="AH46" s="130"/>
      <c r="AI46" s="130"/>
      <c r="AJ46" s="130"/>
      <c r="AK46" s="130"/>
      <c r="AL46" s="130"/>
      <c r="AM46" s="130"/>
      <c r="AN46" s="130"/>
      <c r="AO46" s="130"/>
      <c r="AP46" s="130"/>
      <c r="AQ46" s="130"/>
      <c r="AR46" s="130"/>
      <c r="AS46" s="130"/>
      <c r="AT46" s="130"/>
      <c r="AU46" s="130"/>
      <c r="AV46" s="130"/>
      <c r="AW46" s="130"/>
      <c r="AX46" s="130"/>
      <c r="AY46" s="130"/>
      <c r="AZ46" s="130"/>
      <c r="BA46" s="130"/>
      <c r="BB46" s="130"/>
      <c r="BC46" s="130"/>
      <c r="BD46" s="130"/>
      <c r="BE46" s="130"/>
      <c r="BF46" s="130"/>
      <c r="BG46" s="130"/>
      <c r="BH46" s="130"/>
      <c r="BI46" s="130"/>
      <c r="BJ46" s="130"/>
      <c r="BK46" s="130"/>
    </row>
    <row r="47" spans="1:64" s="32" customFormat="1" x14ac:dyDescent="0.2">
      <c r="M47" s="33"/>
      <c r="S47" s="33"/>
      <c r="AB47" s="130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</row>
    <row r="48" spans="1:64" s="32" customFormat="1" x14ac:dyDescent="0.2">
      <c r="M48" s="33"/>
      <c r="S48" s="33"/>
      <c r="AB48" s="130"/>
      <c r="AC48" s="130"/>
      <c r="AD48" s="130"/>
      <c r="AE48" s="130"/>
      <c r="AF48" s="130"/>
      <c r="AG48" s="130"/>
      <c r="AH48" s="130"/>
      <c r="AI48" s="130"/>
      <c r="AJ48" s="130"/>
      <c r="AK48" s="130"/>
      <c r="AL48" s="130"/>
      <c r="AM48" s="130"/>
      <c r="AN48" s="130"/>
      <c r="AO48" s="130"/>
      <c r="AP48" s="130"/>
      <c r="AQ48" s="130"/>
      <c r="AR48" s="130"/>
      <c r="AS48" s="130"/>
      <c r="AT48" s="130"/>
      <c r="AU48" s="130"/>
      <c r="AV48" s="130"/>
      <c r="AW48" s="130"/>
      <c r="AX48" s="130"/>
      <c r="AY48" s="130"/>
      <c r="AZ48" s="130"/>
      <c r="BA48" s="130"/>
      <c r="BB48" s="130"/>
      <c r="BC48" s="130"/>
      <c r="BD48" s="130"/>
      <c r="BE48" s="130"/>
      <c r="BF48" s="130"/>
      <c r="BG48" s="130"/>
      <c r="BH48" s="130"/>
      <c r="BI48" s="130"/>
      <c r="BJ48" s="130"/>
      <c r="BK48" s="130"/>
    </row>
    <row r="49" spans="13:63" s="32" customFormat="1" x14ac:dyDescent="0.2">
      <c r="M49" s="33"/>
      <c r="S49" s="33"/>
      <c r="AB49" s="130"/>
      <c r="AC49" s="130"/>
      <c r="AD49" s="130"/>
      <c r="AE49" s="130"/>
      <c r="AF49" s="130"/>
      <c r="AG49" s="130"/>
      <c r="AH49" s="130"/>
      <c r="AI49" s="130"/>
      <c r="AJ49" s="130"/>
      <c r="AK49" s="130"/>
      <c r="AL49" s="130"/>
      <c r="AM49" s="130"/>
      <c r="AN49" s="130"/>
      <c r="AO49" s="130"/>
      <c r="AP49" s="130"/>
      <c r="AQ49" s="130"/>
      <c r="AR49" s="130"/>
      <c r="AS49" s="130"/>
      <c r="AT49" s="130"/>
      <c r="AU49" s="130"/>
      <c r="AV49" s="130"/>
      <c r="AW49" s="130"/>
      <c r="AX49" s="130"/>
      <c r="AY49" s="130"/>
      <c r="AZ49" s="130"/>
      <c r="BA49" s="130"/>
      <c r="BB49" s="130"/>
      <c r="BC49" s="130"/>
      <c r="BD49" s="130"/>
      <c r="BE49" s="130"/>
      <c r="BF49" s="130"/>
      <c r="BG49" s="130"/>
      <c r="BH49" s="130"/>
      <c r="BI49" s="130"/>
      <c r="BJ49" s="130"/>
      <c r="BK49" s="130"/>
    </row>
    <row r="50" spans="13:63" s="32" customFormat="1" x14ac:dyDescent="0.2">
      <c r="M50" s="33"/>
      <c r="S50" s="33"/>
      <c r="AB50" s="130"/>
      <c r="AC50" s="130"/>
      <c r="AD50" s="130"/>
      <c r="AE50" s="130"/>
      <c r="AF50" s="130"/>
      <c r="AG50" s="130"/>
      <c r="AH50" s="130"/>
      <c r="AI50" s="130"/>
      <c r="AJ50" s="130"/>
      <c r="AK50" s="130"/>
      <c r="AL50" s="130"/>
      <c r="AM50" s="130"/>
      <c r="AN50" s="130"/>
      <c r="AO50" s="130"/>
      <c r="AP50" s="130"/>
      <c r="AQ50" s="130"/>
      <c r="AR50" s="130"/>
      <c r="AS50" s="130"/>
      <c r="AT50" s="130"/>
      <c r="AU50" s="130"/>
      <c r="AV50" s="130"/>
      <c r="AW50" s="130"/>
      <c r="AX50" s="130"/>
      <c r="AY50" s="130"/>
      <c r="AZ50" s="130"/>
      <c r="BA50" s="130"/>
      <c r="BB50" s="130"/>
      <c r="BC50" s="130"/>
      <c r="BD50" s="130"/>
      <c r="BE50" s="130"/>
      <c r="BF50" s="130"/>
      <c r="BG50" s="130"/>
      <c r="BH50" s="130"/>
      <c r="BI50" s="130"/>
      <c r="BJ50" s="130"/>
      <c r="BK50" s="130"/>
    </row>
    <row r="51" spans="13:63" s="32" customFormat="1" x14ac:dyDescent="0.2">
      <c r="M51" s="33"/>
      <c r="S51" s="33"/>
      <c r="AB51" s="130"/>
      <c r="AC51" s="130"/>
      <c r="AD51" s="130"/>
      <c r="AE51" s="130"/>
      <c r="AF51" s="130"/>
      <c r="AG51" s="130"/>
      <c r="AH51" s="130"/>
      <c r="AI51" s="130"/>
      <c r="AJ51" s="130"/>
      <c r="AK51" s="130"/>
      <c r="AL51" s="130"/>
      <c r="AM51" s="130"/>
      <c r="AN51" s="130"/>
      <c r="AO51" s="130"/>
      <c r="AP51" s="130"/>
      <c r="AQ51" s="130"/>
      <c r="AR51" s="130"/>
      <c r="AS51" s="130"/>
      <c r="AT51" s="130"/>
      <c r="AU51" s="130"/>
      <c r="AV51" s="130"/>
      <c r="AW51" s="130"/>
      <c r="AX51" s="130"/>
      <c r="AY51" s="130"/>
      <c r="AZ51" s="130"/>
      <c r="BA51" s="130"/>
      <c r="BB51" s="130"/>
      <c r="BC51" s="130"/>
      <c r="BD51" s="130"/>
      <c r="BE51" s="130"/>
      <c r="BF51" s="130"/>
      <c r="BG51" s="130"/>
      <c r="BH51" s="130"/>
      <c r="BI51" s="130"/>
      <c r="BJ51" s="130"/>
      <c r="BK51" s="130"/>
    </row>
    <row r="52" spans="13:63" s="32" customFormat="1" x14ac:dyDescent="0.2">
      <c r="M52" s="33"/>
      <c r="S52" s="33"/>
      <c r="AB52" s="130"/>
      <c r="AC52" s="130"/>
      <c r="AD52" s="130"/>
      <c r="AE52" s="130"/>
      <c r="AF52" s="130"/>
      <c r="AG52" s="130"/>
      <c r="AH52" s="130"/>
      <c r="AI52" s="130"/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130"/>
      <c r="AU52" s="130"/>
      <c r="AV52" s="130"/>
      <c r="AW52" s="130"/>
      <c r="AX52" s="130"/>
      <c r="AY52" s="130"/>
      <c r="AZ52" s="130"/>
      <c r="BA52" s="130"/>
      <c r="BB52" s="130"/>
      <c r="BC52" s="130"/>
      <c r="BD52" s="130"/>
      <c r="BE52" s="130"/>
      <c r="BF52" s="130"/>
      <c r="BG52" s="130"/>
      <c r="BH52" s="130"/>
      <c r="BI52" s="130"/>
      <c r="BJ52" s="130"/>
      <c r="BK52" s="130"/>
    </row>
    <row r="53" spans="13:63" s="32" customFormat="1" x14ac:dyDescent="0.2">
      <c r="M53" s="33"/>
      <c r="S53" s="33"/>
      <c r="AB53" s="130"/>
      <c r="AC53" s="130"/>
      <c r="AD53" s="130"/>
      <c r="AE53" s="130"/>
      <c r="AF53" s="130"/>
      <c r="AG53" s="130"/>
      <c r="AH53" s="130"/>
      <c r="AI53" s="130"/>
      <c r="AJ53" s="130"/>
      <c r="AK53" s="130"/>
      <c r="AL53" s="130"/>
      <c r="AM53" s="130"/>
      <c r="AN53" s="130"/>
      <c r="AO53" s="130"/>
      <c r="AP53" s="130"/>
      <c r="AQ53" s="130"/>
      <c r="AR53" s="130"/>
      <c r="AS53" s="130"/>
      <c r="AT53" s="130"/>
      <c r="AU53" s="130"/>
      <c r="AV53" s="130"/>
      <c r="AW53" s="130"/>
      <c r="AX53" s="130"/>
      <c r="AY53" s="130"/>
      <c r="AZ53" s="130"/>
      <c r="BA53" s="130"/>
      <c r="BB53" s="130"/>
      <c r="BC53" s="130"/>
      <c r="BD53" s="130"/>
      <c r="BE53" s="130"/>
      <c r="BF53" s="130"/>
      <c r="BG53" s="130"/>
      <c r="BH53" s="130"/>
      <c r="BI53" s="130"/>
      <c r="BJ53" s="130"/>
      <c r="BK53" s="130"/>
    </row>
    <row r="54" spans="13:63" s="32" customFormat="1" x14ac:dyDescent="0.2">
      <c r="M54" s="33"/>
      <c r="S54" s="33"/>
      <c r="AB54" s="130"/>
      <c r="AC54" s="130"/>
      <c r="AD54" s="130"/>
      <c r="AE54" s="130"/>
      <c r="AF54" s="130"/>
      <c r="AG54" s="130"/>
      <c r="AH54" s="130"/>
      <c r="AI54" s="130"/>
      <c r="AJ54" s="130"/>
      <c r="AK54" s="130"/>
      <c r="AL54" s="130"/>
      <c r="AM54" s="130"/>
      <c r="AN54" s="130"/>
      <c r="AO54" s="130"/>
      <c r="AP54" s="130"/>
      <c r="AQ54" s="130"/>
      <c r="AR54" s="130"/>
      <c r="AS54" s="130"/>
      <c r="AT54" s="130"/>
      <c r="AU54" s="130"/>
      <c r="AV54" s="130"/>
      <c r="AW54" s="130"/>
      <c r="AX54" s="130"/>
      <c r="AY54" s="130"/>
      <c r="AZ54" s="130"/>
      <c r="BA54" s="130"/>
      <c r="BB54" s="130"/>
      <c r="BC54" s="130"/>
      <c r="BD54" s="130"/>
      <c r="BE54" s="130"/>
      <c r="BF54" s="130"/>
      <c r="BG54" s="130"/>
      <c r="BH54" s="130"/>
      <c r="BI54" s="130"/>
      <c r="BJ54" s="130"/>
      <c r="BK54" s="130"/>
    </row>
    <row r="55" spans="13:63" s="32" customFormat="1" x14ac:dyDescent="0.2">
      <c r="M55" s="33"/>
      <c r="S55" s="33"/>
      <c r="AB55" s="130"/>
      <c r="AC55" s="130"/>
      <c r="AD55" s="130"/>
      <c r="AE55" s="130"/>
      <c r="AF55" s="130"/>
      <c r="AG55" s="130"/>
      <c r="AH55" s="130"/>
      <c r="AI55" s="130"/>
      <c r="AJ55" s="130"/>
      <c r="AK55" s="130"/>
      <c r="AL55" s="130"/>
      <c r="AM55" s="130"/>
      <c r="AN55" s="130"/>
      <c r="AO55" s="130"/>
      <c r="AP55" s="130"/>
      <c r="AQ55" s="130"/>
      <c r="AR55" s="130"/>
      <c r="AS55" s="130"/>
      <c r="AT55" s="130"/>
      <c r="AU55" s="130"/>
      <c r="AV55" s="130"/>
      <c r="AW55" s="130"/>
      <c r="AX55" s="130"/>
      <c r="AY55" s="130"/>
      <c r="AZ55" s="130"/>
      <c r="BA55" s="130"/>
      <c r="BB55" s="130"/>
      <c r="BC55" s="130"/>
      <c r="BD55" s="130"/>
      <c r="BE55" s="130"/>
      <c r="BF55" s="130"/>
      <c r="BG55" s="130"/>
      <c r="BH55" s="130"/>
      <c r="BI55" s="130"/>
      <c r="BJ55" s="130"/>
      <c r="BK55" s="130"/>
    </row>
    <row r="56" spans="13:63" s="32" customFormat="1" x14ac:dyDescent="0.2">
      <c r="M56" s="33"/>
      <c r="S56" s="33"/>
      <c r="AB56" s="130"/>
      <c r="AC56" s="130"/>
      <c r="AD56" s="130"/>
      <c r="AE56" s="130"/>
      <c r="AF56" s="130"/>
      <c r="AG56" s="130"/>
      <c r="AH56" s="130"/>
      <c r="AI56" s="130"/>
      <c r="AJ56" s="130"/>
      <c r="AK56" s="130"/>
      <c r="AL56" s="130"/>
      <c r="AM56" s="130"/>
      <c r="AN56" s="130"/>
      <c r="AO56" s="130"/>
      <c r="AP56" s="130"/>
      <c r="AQ56" s="130"/>
      <c r="AR56" s="130"/>
      <c r="AS56" s="130"/>
      <c r="AT56" s="130"/>
      <c r="AU56" s="130"/>
      <c r="AV56" s="130"/>
      <c r="AW56" s="130"/>
      <c r="AX56" s="130"/>
      <c r="AY56" s="130"/>
      <c r="AZ56" s="130"/>
      <c r="BA56" s="130"/>
      <c r="BB56" s="130"/>
      <c r="BC56" s="130"/>
      <c r="BD56" s="130"/>
      <c r="BE56" s="130"/>
      <c r="BF56" s="130"/>
      <c r="BG56" s="130"/>
      <c r="BH56" s="130"/>
      <c r="BI56" s="130"/>
      <c r="BJ56" s="130"/>
      <c r="BK56" s="130"/>
    </row>
    <row r="57" spans="13:63" s="32" customFormat="1" x14ac:dyDescent="0.2">
      <c r="M57" s="33"/>
      <c r="S57" s="33"/>
      <c r="AB57" s="130"/>
      <c r="AC57" s="130"/>
      <c r="AD57" s="130"/>
      <c r="AE57" s="130"/>
      <c r="AF57" s="130"/>
      <c r="AG57" s="130"/>
      <c r="AH57" s="130"/>
      <c r="AI57" s="130"/>
      <c r="AJ57" s="130"/>
      <c r="AK57" s="130"/>
      <c r="AL57" s="130"/>
      <c r="AM57" s="130"/>
      <c r="AN57" s="130"/>
      <c r="AO57" s="130"/>
      <c r="AP57" s="130"/>
      <c r="AQ57" s="130"/>
      <c r="AR57" s="130"/>
      <c r="AS57" s="130"/>
      <c r="AT57" s="130"/>
      <c r="AU57" s="130"/>
      <c r="AV57" s="130"/>
      <c r="AW57" s="130"/>
      <c r="AX57" s="130"/>
      <c r="AY57" s="130"/>
      <c r="AZ57" s="130"/>
      <c r="BA57" s="130"/>
      <c r="BB57" s="130"/>
      <c r="BC57" s="130"/>
      <c r="BD57" s="130"/>
      <c r="BE57" s="130"/>
      <c r="BF57" s="130"/>
      <c r="BG57" s="130"/>
      <c r="BH57" s="130"/>
      <c r="BI57" s="130"/>
      <c r="BJ57" s="130"/>
      <c r="BK57" s="130"/>
    </row>
    <row r="58" spans="13:63" s="32" customFormat="1" x14ac:dyDescent="0.2">
      <c r="M58" s="33"/>
      <c r="S58" s="33"/>
      <c r="AB58" s="130"/>
      <c r="AC58" s="130"/>
      <c r="AD58" s="130"/>
      <c r="AE58" s="130"/>
      <c r="AF58" s="130"/>
      <c r="AG58" s="130"/>
      <c r="AH58" s="130"/>
      <c r="AI58" s="130"/>
      <c r="AJ58" s="130"/>
      <c r="AK58" s="130"/>
      <c r="AL58" s="130"/>
      <c r="AM58" s="130"/>
      <c r="AN58" s="130"/>
      <c r="AO58" s="130"/>
      <c r="AP58" s="130"/>
      <c r="AQ58" s="130"/>
      <c r="AR58" s="130"/>
      <c r="AS58" s="130"/>
      <c r="AT58" s="130"/>
      <c r="AU58" s="130"/>
      <c r="AV58" s="130"/>
      <c r="AW58" s="130"/>
      <c r="AX58" s="130"/>
      <c r="AY58" s="130"/>
      <c r="AZ58" s="130"/>
      <c r="BA58" s="130"/>
      <c r="BB58" s="130"/>
      <c r="BC58" s="130"/>
      <c r="BD58" s="130"/>
      <c r="BE58" s="130"/>
      <c r="BF58" s="130"/>
      <c r="BG58" s="130"/>
      <c r="BH58" s="130"/>
      <c r="BI58" s="130"/>
      <c r="BJ58" s="130"/>
      <c r="BK58" s="130"/>
    </row>
    <row r="59" spans="13:63" s="32" customFormat="1" x14ac:dyDescent="0.2">
      <c r="M59" s="33"/>
      <c r="S59" s="33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30"/>
      <c r="AU59" s="130"/>
      <c r="AV59" s="130"/>
      <c r="AW59" s="130"/>
      <c r="AX59" s="130"/>
      <c r="AY59" s="130"/>
      <c r="AZ59" s="130"/>
      <c r="BA59" s="130"/>
      <c r="BB59" s="130"/>
      <c r="BC59" s="130"/>
      <c r="BD59" s="130"/>
      <c r="BE59" s="130"/>
      <c r="BF59" s="130"/>
      <c r="BG59" s="130"/>
      <c r="BH59" s="130"/>
      <c r="BI59" s="130"/>
      <c r="BJ59" s="130"/>
      <c r="BK59" s="130"/>
    </row>
    <row r="60" spans="13:63" s="32" customFormat="1" x14ac:dyDescent="0.2">
      <c r="M60" s="33"/>
      <c r="S60" s="33"/>
      <c r="AB60" s="130"/>
      <c r="AC60" s="130"/>
      <c r="AD60" s="130"/>
      <c r="AE60" s="130"/>
      <c r="AF60" s="130"/>
      <c r="AG60" s="130"/>
      <c r="AH60" s="130"/>
      <c r="AI60" s="130"/>
      <c r="AJ60" s="130"/>
      <c r="AK60" s="130"/>
      <c r="AL60" s="130"/>
      <c r="AM60" s="130"/>
      <c r="AN60" s="130"/>
      <c r="AO60" s="130"/>
      <c r="AP60" s="130"/>
      <c r="AQ60" s="130"/>
      <c r="AR60" s="130"/>
      <c r="AS60" s="130"/>
      <c r="AT60" s="130"/>
      <c r="AU60" s="130"/>
      <c r="AV60" s="130"/>
      <c r="AW60" s="130"/>
      <c r="AX60" s="130"/>
      <c r="AY60" s="130"/>
      <c r="AZ60" s="130"/>
      <c r="BA60" s="130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</row>
    <row r="61" spans="13:63" s="32" customFormat="1" x14ac:dyDescent="0.2">
      <c r="M61" s="33"/>
      <c r="S61" s="33"/>
      <c r="AB61" s="130"/>
      <c r="AC61" s="130"/>
      <c r="AD61" s="130"/>
      <c r="AE61" s="130"/>
      <c r="AF61" s="130"/>
      <c r="AG61" s="130"/>
      <c r="AH61" s="130"/>
      <c r="AI61" s="130"/>
      <c r="AJ61" s="130"/>
      <c r="AK61" s="130"/>
      <c r="AL61" s="130"/>
      <c r="AM61" s="130"/>
      <c r="AN61" s="130"/>
      <c r="AO61" s="130"/>
      <c r="AP61" s="130"/>
      <c r="AQ61" s="130"/>
      <c r="AR61" s="130"/>
      <c r="AS61" s="130"/>
      <c r="AT61" s="130"/>
      <c r="AU61" s="130"/>
      <c r="AV61" s="130"/>
      <c r="AW61" s="130"/>
      <c r="AX61" s="130"/>
      <c r="AY61" s="130"/>
      <c r="AZ61" s="130"/>
      <c r="BA61" s="130"/>
      <c r="BB61" s="130"/>
      <c r="BC61" s="130"/>
      <c r="BD61" s="130"/>
      <c r="BE61" s="130"/>
      <c r="BF61" s="130"/>
      <c r="BG61" s="130"/>
      <c r="BH61" s="130"/>
      <c r="BI61" s="130"/>
      <c r="BJ61" s="130"/>
      <c r="BK61" s="130"/>
    </row>
    <row r="62" spans="13:63" s="32" customFormat="1" x14ac:dyDescent="0.2">
      <c r="M62" s="33"/>
      <c r="S62" s="33"/>
      <c r="AB62" s="130"/>
      <c r="AC62" s="130"/>
      <c r="AD62" s="130"/>
      <c r="AE62" s="130"/>
      <c r="AF62" s="130"/>
      <c r="AG62" s="130"/>
      <c r="AH62" s="130"/>
      <c r="AI62" s="130"/>
      <c r="AJ62" s="130"/>
      <c r="AK62" s="130"/>
      <c r="AL62" s="130"/>
      <c r="AM62" s="130"/>
      <c r="AN62" s="130"/>
      <c r="AO62" s="130"/>
      <c r="AP62" s="130"/>
      <c r="AQ62" s="130"/>
      <c r="AR62" s="130"/>
      <c r="AS62" s="130"/>
      <c r="AT62" s="130"/>
      <c r="AU62" s="130"/>
      <c r="AV62" s="130"/>
      <c r="AW62" s="130"/>
      <c r="AX62" s="130"/>
      <c r="AY62" s="130"/>
      <c r="AZ62" s="130"/>
      <c r="BA62" s="130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</row>
    <row r="63" spans="13:63" s="32" customFormat="1" x14ac:dyDescent="0.2">
      <c r="M63" s="33"/>
      <c r="S63" s="33"/>
      <c r="AB63" s="130"/>
      <c r="AC63" s="130"/>
      <c r="AD63" s="130"/>
      <c r="AE63" s="130"/>
      <c r="AF63" s="130"/>
      <c r="AG63" s="130"/>
      <c r="AH63" s="130"/>
      <c r="AI63" s="130"/>
      <c r="AJ63" s="130"/>
      <c r="AK63" s="130"/>
      <c r="AL63" s="130"/>
      <c r="AM63" s="130"/>
      <c r="AN63" s="130"/>
      <c r="AO63" s="130"/>
      <c r="AP63" s="130"/>
      <c r="AQ63" s="130"/>
      <c r="AR63" s="130"/>
      <c r="AS63" s="130"/>
      <c r="AT63" s="130"/>
      <c r="AU63" s="130"/>
      <c r="AV63" s="130"/>
      <c r="AW63" s="130"/>
      <c r="AX63" s="130"/>
      <c r="AY63" s="130"/>
      <c r="AZ63" s="130"/>
      <c r="BA63" s="130"/>
      <c r="BB63" s="130"/>
      <c r="BC63" s="130"/>
      <c r="BD63" s="130"/>
      <c r="BE63" s="130"/>
      <c r="BF63" s="130"/>
      <c r="BG63" s="130"/>
      <c r="BH63" s="130"/>
      <c r="BI63" s="130"/>
      <c r="BJ63" s="130"/>
      <c r="BK63" s="130"/>
    </row>
    <row r="64" spans="13:63" s="32" customFormat="1" x14ac:dyDescent="0.2">
      <c r="M64" s="33"/>
      <c r="S64" s="33"/>
      <c r="AB64" s="130"/>
      <c r="AC64" s="130"/>
      <c r="AD64" s="130"/>
      <c r="AE64" s="130"/>
      <c r="AF64" s="130"/>
      <c r="AG64" s="130"/>
      <c r="AH64" s="130"/>
      <c r="AI64" s="130"/>
      <c r="AJ64" s="130"/>
      <c r="AK64" s="130"/>
      <c r="AL64" s="130"/>
      <c r="AM64" s="130"/>
      <c r="AN64" s="130"/>
      <c r="AO64" s="130"/>
      <c r="AP64" s="130"/>
      <c r="AQ64" s="130"/>
      <c r="AR64" s="130"/>
      <c r="AS64" s="130"/>
      <c r="AT64" s="130"/>
      <c r="AU64" s="130"/>
      <c r="AV64" s="130"/>
      <c r="AW64" s="130"/>
      <c r="AX64" s="130"/>
      <c r="AY64" s="130"/>
      <c r="AZ64" s="130"/>
      <c r="BA64" s="130"/>
      <c r="BB64" s="130"/>
      <c r="BC64" s="130"/>
      <c r="BD64" s="130"/>
      <c r="BE64" s="130"/>
      <c r="BF64" s="130"/>
      <c r="BG64" s="130"/>
      <c r="BH64" s="130"/>
      <c r="BI64" s="130"/>
      <c r="BJ64" s="130"/>
      <c r="BK64" s="130"/>
    </row>
    <row r="65" spans="13:63" s="32" customFormat="1" x14ac:dyDescent="0.2">
      <c r="M65" s="33"/>
      <c r="S65" s="33"/>
      <c r="AB65" s="130"/>
      <c r="AC65" s="130"/>
      <c r="AD65" s="130"/>
      <c r="AE65" s="130"/>
      <c r="AF65" s="130"/>
      <c r="AG65" s="130"/>
      <c r="AH65" s="130"/>
      <c r="AI65" s="130"/>
      <c r="AJ65" s="130"/>
      <c r="AK65" s="130"/>
      <c r="AL65" s="130"/>
      <c r="AM65" s="130"/>
      <c r="AN65" s="130"/>
      <c r="AO65" s="130"/>
      <c r="AP65" s="130"/>
      <c r="AQ65" s="130"/>
      <c r="AR65" s="130"/>
      <c r="AS65" s="130"/>
      <c r="AT65" s="130"/>
      <c r="AU65" s="130"/>
      <c r="AV65" s="130"/>
      <c r="AW65" s="130"/>
      <c r="AX65" s="130"/>
      <c r="AY65" s="130"/>
      <c r="AZ65" s="130"/>
      <c r="BA65" s="130"/>
      <c r="BB65" s="130"/>
      <c r="BC65" s="130"/>
      <c r="BD65" s="130"/>
      <c r="BE65" s="130"/>
      <c r="BF65" s="130"/>
      <c r="BG65" s="130"/>
      <c r="BH65" s="130"/>
      <c r="BI65" s="130"/>
      <c r="BJ65" s="130"/>
      <c r="BK65" s="130"/>
    </row>
    <row r="66" spans="13:63" s="32" customFormat="1" x14ac:dyDescent="0.2">
      <c r="M66" s="33"/>
      <c r="S66" s="33"/>
      <c r="AB66" s="130"/>
      <c r="AC66" s="130"/>
      <c r="AD66" s="130"/>
      <c r="AE66" s="130"/>
      <c r="AF66" s="130"/>
      <c r="AG66" s="130"/>
      <c r="AH66" s="130"/>
      <c r="AI66" s="130"/>
      <c r="AJ66" s="130"/>
      <c r="AK66" s="130"/>
      <c r="AL66" s="130"/>
      <c r="AM66" s="130"/>
      <c r="AN66" s="130"/>
      <c r="AO66" s="130"/>
      <c r="AP66" s="130"/>
      <c r="AQ66" s="130"/>
      <c r="AR66" s="130"/>
      <c r="AS66" s="130"/>
      <c r="AT66" s="130"/>
      <c r="AU66" s="130"/>
      <c r="AV66" s="130"/>
      <c r="AW66" s="130"/>
      <c r="AX66" s="130"/>
      <c r="AY66" s="130"/>
      <c r="AZ66" s="130"/>
      <c r="BA66" s="130"/>
      <c r="BB66" s="130"/>
      <c r="BC66" s="130"/>
      <c r="BD66" s="130"/>
      <c r="BE66" s="130"/>
      <c r="BF66" s="130"/>
      <c r="BG66" s="130"/>
      <c r="BH66" s="130"/>
      <c r="BI66" s="130"/>
      <c r="BJ66" s="130"/>
      <c r="BK66" s="130"/>
    </row>
    <row r="67" spans="13:63" s="32" customFormat="1" x14ac:dyDescent="0.2">
      <c r="M67" s="33"/>
      <c r="S67" s="33"/>
      <c r="AB67" s="130"/>
      <c r="AC67" s="130"/>
      <c r="AD67" s="130"/>
      <c r="AE67" s="130"/>
      <c r="AF67" s="130"/>
      <c r="AG67" s="130"/>
      <c r="AH67" s="130"/>
      <c r="AI67" s="130"/>
      <c r="AJ67" s="130"/>
      <c r="AK67" s="130"/>
      <c r="AL67" s="130"/>
      <c r="AM67" s="130"/>
      <c r="AN67" s="130"/>
      <c r="AO67" s="130"/>
      <c r="AP67" s="130"/>
      <c r="AQ67" s="130"/>
      <c r="AR67" s="130"/>
      <c r="AS67" s="130"/>
      <c r="AT67" s="130"/>
      <c r="AU67" s="130"/>
      <c r="AV67" s="130"/>
      <c r="AW67" s="130"/>
      <c r="AX67" s="130"/>
      <c r="AY67" s="130"/>
      <c r="AZ67" s="130"/>
      <c r="BA67" s="130"/>
      <c r="BB67" s="130"/>
      <c r="BC67" s="130"/>
      <c r="BD67" s="130"/>
      <c r="BE67" s="130"/>
      <c r="BF67" s="130"/>
      <c r="BG67" s="130"/>
      <c r="BH67" s="130"/>
      <c r="BI67" s="130"/>
      <c r="BJ67" s="130"/>
      <c r="BK67" s="130"/>
    </row>
    <row r="68" spans="13:63" s="32" customFormat="1" x14ac:dyDescent="0.2">
      <c r="M68" s="33"/>
      <c r="S68" s="33"/>
      <c r="AB68" s="130"/>
      <c r="AC68" s="130"/>
      <c r="AD68" s="130"/>
      <c r="AE68" s="130"/>
      <c r="AF68" s="130"/>
      <c r="AG68" s="130"/>
      <c r="AH68" s="130"/>
      <c r="AI68" s="130"/>
      <c r="AJ68" s="130"/>
      <c r="AK68" s="130"/>
      <c r="AL68" s="130"/>
      <c r="AM68" s="130"/>
      <c r="AN68" s="130"/>
      <c r="AO68" s="130"/>
      <c r="AP68" s="130"/>
      <c r="AQ68" s="130"/>
      <c r="AR68" s="130"/>
      <c r="AS68" s="130"/>
      <c r="AT68" s="130"/>
      <c r="AU68" s="130"/>
      <c r="AV68" s="130"/>
      <c r="AW68" s="130"/>
      <c r="AX68" s="130"/>
      <c r="AY68" s="130"/>
      <c r="AZ68" s="130"/>
      <c r="BA68" s="130"/>
      <c r="BB68" s="130"/>
      <c r="BC68" s="130"/>
      <c r="BD68" s="130"/>
      <c r="BE68" s="130"/>
      <c r="BF68" s="130"/>
      <c r="BG68" s="130"/>
      <c r="BH68" s="130"/>
      <c r="BI68" s="130"/>
      <c r="BJ68" s="130"/>
      <c r="BK68" s="130"/>
    </row>
    <row r="69" spans="13:63" s="32" customFormat="1" x14ac:dyDescent="0.2">
      <c r="M69" s="33"/>
      <c r="S69" s="33"/>
      <c r="AB69" s="130"/>
      <c r="AC69" s="130"/>
      <c r="AD69" s="130"/>
      <c r="AE69" s="130"/>
      <c r="AF69" s="130"/>
      <c r="AG69" s="130"/>
      <c r="AH69" s="130"/>
      <c r="AI69" s="130"/>
      <c r="AJ69" s="130"/>
      <c r="AK69" s="130"/>
      <c r="AL69" s="130"/>
      <c r="AM69" s="130"/>
      <c r="AN69" s="130"/>
      <c r="AO69" s="130"/>
      <c r="AP69" s="130"/>
      <c r="AQ69" s="130"/>
      <c r="AR69" s="130"/>
      <c r="AS69" s="130"/>
      <c r="AT69" s="130"/>
      <c r="AU69" s="130"/>
      <c r="AV69" s="130"/>
      <c r="AW69" s="130"/>
      <c r="AX69" s="130"/>
      <c r="AY69" s="130"/>
      <c r="AZ69" s="130"/>
      <c r="BA69" s="130"/>
      <c r="BB69" s="130"/>
      <c r="BC69" s="130"/>
      <c r="BD69" s="130"/>
      <c r="BE69" s="130"/>
      <c r="BF69" s="130"/>
      <c r="BG69" s="130"/>
      <c r="BH69" s="130"/>
      <c r="BI69" s="130"/>
      <c r="BJ69" s="130"/>
      <c r="BK69" s="130"/>
    </row>
    <row r="70" spans="13:63" s="32" customFormat="1" x14ac:dyDescent="0.2">
      <c r="M70" s="33"/>
      <c r="S70" s="33"/>
      <c r="AB70" s="130"/>
      <c r="AC70" s="130"/>
      <c r="AD70" s="130"/>
      <c r="AE70" s="130"/>
      <c r="AF70" s="130"/>
      <c r="AG70" s="130"/>
      <c r="AH70" s="130"/>
      <c r="AI70" s="130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</row>
    <row r="71" spans="13:63" s="32" customFormat="1" x14ac:dyDescent="0.2">
      <c r="M71" s="33"/>
      <c r="S71" s="33"/>
      <c r="AB71" s="130"/>
      <c r="AC71" s="130"/>
      <c r="AD71" s="130"/>
      <c r="AE71" s="130"/>
      <c r="AF71" s="130"/>
      <c r="AG71" s="130"/>
      <c r="AH71" s="130"/>
      <c r="AI71" s="130"/>
      <c r="AJ71" s="130"/>
      <c r="AK71" s="130"/>
      <c r="AL71" s="130"/>
      <c r="AM71" s="130"/>
      <c r="AN71" s="130"/>
      <c r="AO71" s="130"/>
      <c r="AP71" s="130"/>
      <c r="AQ71" s="130"/>
      <c r="AR71" s="130"/>
      <c r="AS71" s="130"/>
      <c r="AT71" s="130"/>
      <c r="AU71" s="130"/>
      <c r="AV71" s="130"/>
      <c r="AW71" s="130"/>
      <c r="AX71" s="130"/>
      <c r="AY71" s="130"/>
      <c r="AZ71" s="130"/>
      <c r="BA71" s="130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</row>
    <row r="72" spans="13:63" s="32" customFormat="1" x14ac:dyDescent="0.2">
      <c r="M72" s="33"/>
      <c r="S72" s="33"/>
      <c r="AB72" s="130"/>
      <c r="AC72" s="130"/>
      <c r="AD72" s="130"/>
      <c r="AE72" s="130"/>
      <c r="AF72" s="130"/>
      <c r="AG72" s="130"/>
      <c r="AH72" s="130"/>
      <c r="AI72" s="130"/>
      <c r="AJ72" s="130"/>
      <c r="AK72" s="130"/>
      <c r="AL72" s="130"/>
      <c r="AM72" s="130"/>
      <c r="AN72" s="130"/>
      <c r="AO72" s="130"/>
      <c r="AP72" s="130"/>
      <c r="AQ72" s="130"/>
      <c r="AR72" s="130"/>
      <c r="AS72" s="130"/>
      <c r="AT72" s="130"/>
      <c r="AU72" s="130"/>
      <c r="AV72" s="130"/>
      <c r="AW72" s="130"/>
      <c r="AX72" s="130"/>
      <c r="AY72" s="130"/>
      <c r="AZ72" s="130"/>
      <c r="BA72" s="130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</row>
    <row r="73" spans="13:63" s="32" customFormat="1" x14ac:dyDescent="0.2">
      <c r="M73" s="33"/>
      <c r="S73" s="33"/>
      <c r="AB73" s="130"/>
      <c r="AC73" s="130"/>
      <c r="AD73" s="130"/>
      <c r="AE73" s="130"/>
      <c r="AF73" s="130"/>
      <c r="AG73" s="130"/>
      <c r="AH73" s="130"/>
      <c r="AI73" s="130"/>
      <c r="AJ73" s="130"/>
      <c r="AK73" s="130"/>
      <c r="AL73" s="130"/>
      <c r="AM73" s="130"/>
      <c r="AN73" s="130"/>
      <c r="AO73" s="130"/>
      <c r="AP73" s="130"/>
      <c r="AQ73" s="130"/>
      <c r="AR73" s="130"/>
      <c r="AS73" s="130"/>
      <c r="AT73" s="130"/>
      <c r="AU73" s="130"/>
      <c r="AV73" s="130"/>
      <c r="AW73" s="130"/>
      <c r="AX73" s="130"/>
      <c r="AY73" s="130"/>
      <c r="AZ73" s="130"/>
      <c r="BA73" s="130"/>
      <c r="BB73" s="130"/>
      <c r="BC73" s="130"/>
      <c r="BD73" s="130"/>
      <c r="BE73" s="130"/>
      <c r="BF73" s="130"/>
      <c r="BG73" s="130"/>
      <c r="BH73" s="130"/>
      <c r="BI73" s="130"/>
      <c r="BJ73" s="130"/>
      <c r="BK73" s="130"/>
    </row>
    <row r="74" spans="13:63" s="32" customFormat="1" x14ac:dyDescent="0.2">
      <c r="M74" s="33"/>
      <c r="S74" s="33"/>
      <c r="AB74" s="130"/>
      <c r="AC74" s="130"/>
      <c r="AD74" s="130"/>
      <c r="AE74" s="130"/>
      <c r="AF74" s="130"/>
      <c r="AG74" s="130"/>
      <c r="AH74" s="130"/>
      <c r="AI74" s="130"/>
      <c r="AJ74" s="130"/>
      <c r="AK74" s="130"/>
      <c r="AL74" s="130"/>
      <c r="AM74" s="130"/>
      <c r="AN74" s="130"/>
      <c r="AO74" s="130"/>
      <c r="AP74" s="130"/>
      <c r="AQ74" s="130"/>
      <c r="AR74" s="130"/>
      <c r="AS74" s="130"/>
      <c r="AT74" s="130"/>
      <c r="AU74" s="130"/>
      <c r="AV74" s="130"/>
      <c r="AW74" s="130"/>
      <c r="AX74" s="130"/>
      <c r="AY74" s="130"/>
      <c r="AZ74" s="130"/>
      <c r="BA74" s="130"/>
      <c r="BB74" s="130"/>
      <c r="BC74" s="130"/>
      <c r="BD74" s="130"/>
      <c r="BE74" s="130"/>
      <c r="BF74" s="130"/>
      <c r="BG74" s="130"/>
      <c r="BH74" s="130"/>
      <c r="BI74" s="130"/>
      <c r="BJ74" s="130"/>
      <c r="BK74" s="130"/>
    </row>
    <row r="75" spans="13:63" s="32" customFormat="1" x14ac:dyDescent="0.2">
      <c r="M75" s="33"/>
      <c r="S75" s="33"/>
      <c r="AB75" s="130"/>
      <c r="AC75" s="130"/>
      <c r="AD75" s="130"/>
      <c r="AE75" s="130"/>
      <c r="AF75" s="130"/>
      <c r="AG75" s="130"/>
      <c r="AH75" s="130"/>
      <c r="AI75" s="130"/>
      <c r="AJ75" s="130"/>
      <c r="AK75" s="130"/>
      <c r="AL75" s="130"/>
      <c r="AM75" s="130"/>
      <c r="AN75" s="130"/>
      <c r="AO75" s="130"/>
      <c r="AP75" s="130"/>
      <c r="AQ75" s="130"/>
      <c r="AR75" s="130"/>
      <c r="AS75" s="130"/>
      <c r="AT75" s="130"/>
      <c r="AU75" s="130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30"/>
      <c r="BG75" s="130"/>
      <c r="BH75" s="130"/>
      <c r="BI75" s="130"/>
      <c r="BJ75" s="130"/>
      <c r="BK75" s="130"/>
    </row>
    <row r="76" spans="13:63" s="32" customFormat="1" x14ac:dyDescent="0.2">
      <c r="M76" s="33"/>
      <c r="S76" s="33"/>
      <c r="AB76" s="130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</row>
    <row r="77" spans="13:63" s="32" customFormat="1" x14ac:dyDescent="0.2">
      <c r="M77" s="33"/>
      <c r="S77" s="33"/>
      <c r="AB77" s="130"/>
      <c r="AC77" s="130"/>
      <c r="AD77" s="130"/>
      <c r="AE77" s="130"/>
      <c r="AF77" s="130"/>
      <c r="AG77" s="130"/>
      <c r="AH77" s="130"/>
      <c r="AI77" s="130"/>
      <c r="AJ77" s="130"/>
      <c r="AK77" s="130"/>
      <c r="AL77" s="130"/>
      <c r="AM77" s="130"/>
      <c r="AN77" s="130"/>
      <c r="AO77" s="130"/>
      <c r="AP77" s="130"/>
      <c r="AQ77" s="130"/>
      <c r="AR77" s="130"/>
      <c r="AS77" s="130"/>
      <c r="AT77" s="130"/>
      <c r="AU77" s="130"/>
      <c r="AV77" s="130"/>
      <c r="AW77" s="130"/>
      <c r="AX77" s="130"/>
      <c r="AY77" s="130"/>
      <c r="AZ77" s="130"/>
      <c r="BA77" s="130"/>
      <c r="BB77" s="130"/>
      <c r="BC77" s="130"/>
      <c r="BD77" s="130"/>
      <c r="BE77" s="130"/>
      <c r="BF77" s="130"/>
      <c r="BG77" s="130"/>
      <c r="BH77" s="130"/>
      <c r="BI77" s="130"/>
      <c r="BJ77" s="130"/>
      <c r="BK77" s="130"/>
    </row>
    <row r="78" spans="13:63" s="32" customFormat="1" x14ac:dyDescent="0.2">
      <c r="M78" s="33"/>
      <c r="S78" s="33"/>
      <c r="AB78" s="130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</row>
    <row r="79" spans="13:63" s="32" customFormat="1" x14ac:dyDescent="0.2">
      <c r="M79" s="33"/>
      <c r="S79" s="33"/>
      <c r="AB79" s="130"/>
      <c r="AC79" s="130"/>
      <c r="AD79" s="130"/>
      <c r="AE79" s="130"/>
      <c r="AF79" s="130"/>
      <c r="AG79" s="130"/>
      <c r="AH79" s="130"/>
      <c r="AI79" s="130"/>
      <c r="AJ79" s="130"/>
      <c r="AK79" s="130"/>
      <c r="AL79" s="130"/>
      <c r="AM79" s="130"/>
      <c r="AN79" s="130"/>
      <c r="AO79" s="130"/>
      <c r="AP79" s="130"/>
      <c r="AQ79" s="130"/>
      <c r="AR79" s="130"/>
      <c r="AS79" s="130"/>
      <c r="AT79" s="130"/>
      <c r="AU79" s="130"/>
      <c r="AV79" s="130"/>
      <c r="AW79" s="130"/>
      <c r="AX79" s="130"/>
      <c r="AY79" s="130"/>
      <c r="AZ79" s="130"/>
      <c r="BA79" s="130"/>
      <c r="BB79" s="130"/>
      <c r="BC79" s="130"/>
      <c r="BD79" s="130"/>
      <c r="BE79" s="130"/>
      <c r="BF79" s="130"/>
      <c r="BG79" s="130"/>
      <c r="BH79" s="130"/>
      <c r="BI79" s="130"/>
      <c r="BJ79" s="130"/>
      <c r="BK79" s="130"/>
    </row>
    <row r="80" spans="13:63" s="32" customFormat="1" x14ac:dyDescent="0.2">
      <c r="M80" s="33"/>
      <c r="S80" s="33"/>
      <c r="AB80" s="130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</row>
    <row r="81" spans="13:63" s="32" customFormat="1" x14ac:dyDescent="0.2">
      <c r="M81" s="33"/>
      <c r="S81" s="33"/>
      <c r="AB81" s="130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</row>
    <row r="82" spans="13:63" s="32" customFormat="1" x14ac:dyDescent="0.2">
      <c r="M82" s="33"/>
      <c r="S82" s="33"/>
      <c r="AB82" s="130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</row>
    <row r="83" spans="13:63" s="32" customFormat="1" x14ac:dyDescent="0.2">
      <c r="M83" s="33"/>
      <c r="S83" s="33"/>
      <c r="AB83" s="130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</row>
    <row r="84" spans="13:63" s="32" customFormat="1" x14ac:dyDescent="0.2">
      <c r="M84" s="33"/>
      <c r="S84" s="33"/>
      <c r="AB84" s="130"/>
      <c r="AC84" s="130"/>
      <c r="AD84" s="130"/>
      <c r="AE84" s="130"/>
      <c r="AF84" s="130"/>
      <c r="AG84" s="130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</row>
    <row r="85" spans="13:63" s="32" customFormat="1" x14ac:dyDescent="0.2">
      <c r="M85" s="33"/>
      <c r="S85" s="33"/>
      <c r="AB85" s="130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</row>
    <row r="86" spans="13:63" s="32" customFormat="1" x14ac:dyDescent="0.2">
      <c r="M86" s="33"/>
      <c r="S86" s="33"/>
      <c r="AB86" s="130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</row>
    <row r="87" spans="13:63" s="32" customFormat="1" x14ac:dyDescent="0.2">
      <c r="M87" s="33"/>
      <c r="S87" s="33"/>
      <c r="AB87" s="130"/>
      <c r="AC87" s="130"/>
      <c r="AD87" s="130"/>
      <c r="AE87" s="130"/>
      <c r="AF87" s="130"/>
      <c r="AG87" s="130"/>
      <c r="AH87" s="130"/>
      <c r="AI87" s="130"/>
      <c r="AJ87" s="130"/>
      <c r="AK87" s="130"/>
      <c r="AL87" s="130"/>
      <c r="AM87" s="130"/>
      <c r="AN87" s="130"/>
      <c r="AO87" s="130"/>
      <c r="AP87" s="130"/>
      <c r="AQ87" s="130"/>
      <c r="AR87" s="130"/>
      <c r="AS87" s="130"/>
      <c r="AT87" s="130"/>
      <c r="AU87" s="130"/>
      <c r="AV87" s="130"/>
      <c r="AW87" s="130"/>
      <c r="AX87" s="130"/>
      <c r="AY87" s="130"/>
      <c r="AZ87" s="130"/>
      <c r="BA87" s="130"/>
      <c r="BB87" s="130"/>
      <c r="BC87" s="130"/>
      <c r="BD87" s="130"/>
      <c r="BE87" s="130"/>
      <c r="BF87" s="130"/>
      <c r="BG87" s="130"/>
      <c r="BH87" s="130"/>
      <c r="BI87" s="130"/>
      <c r="BJ87" s="130"/>
      <c r="BK87" s="130"/>
    </row>
    <row r="88" spans="13:63" s="32" customFormat="1" x14ac:dyDescent="0.2">
      <c r="M88" s="33"/>
      <c r="S88" s="33"/>
      <c r="AB88" s="130"/>
      <c r="AC88" s="130"/>
      <c r="AD88" s="130"/>
      <c r="AE88" s="130"/>
      <c r="AF88" s="130"/>
      <c r="AG88" s="130"/>
      <c r="AH88" s="130"/>
      <c r="AI88" s="130"/>
      <c r="AJ88" s="130"/>
      <c r="AK88" s="130"/>
      <c r="AL88" s="130"/>
      <c r="AM88" s="130"/>
      <c r="AN88" s="130"/>
      <c r="AO88" s="130"/>
      <c r="AP88" s="130"/>
      <c r="AQ88" s="130"/>
      <c r="AR88" s="130"/>
      <c r="AS88" s="130"/>
      <c r="AT88" s="130"/>
      <c r="AU88" s="130"/>
      <c r="AV88" s="130"/>
      <c r="AW88" s="130"/>
      <c r="AX88" s="130"/>
      <c r="AY88" s="130"/>
      <c r="AZ88" s="130"/>
      <c r="BA88" s="130"/>
      <c r="BB88" s="130"/>
      <c r="BC88" s="130"/>
      <c r="BD88" s="130"/>
      <c r="BE88" s="130"/>
      <c r="BF88" s="130"/>
      <c r="BG88" s="130"/>
      <c r="BH88" s="130"/>
      <c r="BI88" s="130"/>
      <c r="BJ88" s="130"/>
      <c r="BK88" s="130"/>
    </row>
    <row r="89" spans="13:63" s="32" customFormat="1" x14ac:dyDescent="0.2">
      <c r="M89" s="33"/>
      <c r="S89" s="33"/>
      <c r="AB89" s="130"/>
      <c r="AC89" s="130"/>
      <c r="AD89" s="130"/>
      <c r="AE89" s="130"/>
      <c r="AF89" s="130"/>
      <c r="AG89" s="130"/>
      <c r="AH89" s="130"/>
      <c r="AI89" s="130"/>
      <c r="AJ89" s="130"/>
      <c r="AK89" s="130"/>
      <c r="AL89" s="130"/>
      <c r="AM89" s="130"/>
      <c r="AN89" s="130"/>
      <c r="AO89" s="130"/>
      <c r="AP89" s="130"/>
      <c r="AQ89" s="130"/>
      <c r="AR89" s="130"/>
      <c r="AS89" s="130"/>
      <c r="AT89" s="130"/>
      <c r="AU89" s="130"/>
      <c r="AV89" s="130"/>
      <c r="AW89" s="130"/>
      <c r="AX89" s="130"/>
      <c r="AY89" s="130"/>
      <c r="AZ89" s="130"/>
      <c r="BA89" s="130"/>
      <c r="BB89" s="130"/>
      <c r="BC89" s="130"/>
      <c r="BD89" s="130"/>
      <c r="BE89" s="130"/>
      <c r="BF89" s="130"/>
      <c r="BG89" s="130"/>
      <c r="BH89" s="130"/>
      <c r="BI89" s="130"/>
      <c r="BJ89" s="130"/>
      <c r="BK89" s="130"/>
    </row>
    <row r="90" spans="13:63" s="32" customFormat="1" x14ac:dyDescent="0.2">
      <c r="M90" s="33"/>
      <c r="S90" s="33"/>
      <c r="AB90" s="130"/>
      <c r="AC90" s="130"/>
      <c r="AD90" s="130"/>
      <c r="AE90" s="130"/>
      <c r="AF90" s="130"/>
      <c r="AG90" s="130"/>
      <c r="AH90" s="130"/>
      <c r="AI90" s="130"/>
      <c r="AJ90" s="130"/>
      <c r="AK90" s="130"/>
      <c r="AL90" s="130"/>
      <c r="AM90" s="130"/>
      <c r="AN90" s="130"/>
      <c r="AO90" s="130"/>
      <c r="AP90" s="130"/>
      <c r="AQ90" s="130"/>
      <c r="AR90" s="130"/>
      <c r="AS90" s="130"/>
      <c r="AT90" s="130"/>
      <c r="AU90" s="130"/>
      <c r="AV90" s="130"/>
      <c r="AW90" s="130"/>
      <c r="AX90" s="130"/>
      <c r="AY90" s="130"/>
      <c r="AZ90" s="130"/>
      <c r="BA90" s="130"/>
      <c r="BB90" s="130"/>
      <c r="BC90" s="130"/>
      <c r="BD90" s="130"/>
      <c r="BE90" s="130"/>
      <c r="BF90" s="130"/>
      <c r="BG90" s="130"/>
      <c r="BH90" s="130"/>
      <c r="BI90" s="130"/>
      <c r="BJ90" s="130"/>
      <c r="BK90" s="130"/>
    </row>
    <row r="91" spans="13:63" s="32" customFormat="1" x14ac:dyDescent="0.2">
      <c r="M91" s="33"/>
      <c r="S91" s="33"/>
      <c r="AB91" s="130"/>
      <c r="AC91" s="130"/>
      <c r="AD91" s="130"/>
      <c r="AE91" s="130"/>
      <c r="AF91" s="130"/>
      <c r="AG91" s="130"/>
      <c r="AH91" s="130"/>
      <c r="AI91" s="130"/>
      <c r="AJ91" s="130"/>
      <c r="AK91" s="130"/>
      <c r="AL91" s="130"/>
      <c r="AM91" s="130"/>
      <c r="AN91" s="130"/>
      <c r="AO91" s="130"/>
      <c r="AP91" s="130"/>
      <c r="AQ91" s="130"/>
      <c r="AR91" s="130"/>
      <c r="AS91" s="130"/>
      <c r="AT91" s="130"/>
      <c r="AU91" s="130"/>
      <c r="AV91" s="130"/>
      <c r="AW91" s="130"/>
      <c r="AX91" s="130"/>
      <c r="AY91" s="130"/>
      <c r="AZ91" s="130"/>
      <c r="BA91" s="130"/>
      <c r="BB91" s="130"/>
      <c r="BC91" s="130"/>
      <c r="BD91" s="130"/>
      <c r="BE91" s="130"/>
      <c r="BF91" s="130"/>
      <c r="BG91" s="130"/>
      <c r="BH91" s="130"/>
      <c r="BI91" s="130"/>
      <c r="BJ91" s="130"/>
      <c r="BK91" s="130"/>
    </row>
    <row r="92" spans="13:63" s="32" customFormat="1" x14ac:dyDescent="0.2">
      <c r="M92" s="33"/>
      <c r="S92" s="33"/>
      <c r="AB92" s="130"/>
      <c r="AC92" s="130"/>
      <c r="AD92" s="130"/>
      <c r="AE92" s="130"/>
      <c r="AF92" s="130"/>
      <c r="AG92" s="130"/>
      <c r="AH92" s="130"/>
      <c r="AI92" s="130"/>
      <c r="AJ92" s="130"/>
      <c r="AK92" s="130"/>
      <c r="AL92" s="130"/>
      <c r="AM92" s="130"/>
      <c r="AN92" s="130"/>
      <c r="AO92" s="130"/>
      <c r="AP92" s="130"/>
      <c r="AQ92" s="130"/>
      <c r="AR92" s="130"/>
      <c r="AS92" s="130"/>
      <c r="AT92" s="130"/>
      <c r="AU92" s="130"/>
      <c r="AV92" s="130"/>
      <c r="AW92" s="130"/>
      <c r="AX92" s="130"/>
      <c r="AY92" s="130"/>
      <c r="AZ92" s="130"/>
      <c r="BA92" s="130"/>
      <c r="BB92" s="130"/>
      <c r="BC92" s="130"/>
      <c r="BD92" s="130"/>
      <c r="BE92" s="130"/>
      <c r="BF92" s="130"/>
      <c r="BG92" s="130"/>
      <c r="BH92" s="130"/>
      <c r="BI92" s="130"/>
      <c r="BJ92" s="130"/>
      <c r="BK92" s="130"/>
    </row>
    <row r="93" spans="13:63" s="32" customFormat="1" x14ac:dyDescent="0.2">
      <c r="M93" s="33"/>
      <c r="S93" s="33"/>
      <c r="AB93" s="130"/>
      <c r="AC93" s="130"/>
      <c r="AD93" s="130"/>
      <c r="AE93" s="130"/>
      <c r="AF93" s="130"/>
      <c r="AG93" s="130"/>
      <c r="AH93" s="130"/>
      <c r="AI93" s="130"/>
      <c r="AJ93" s="130"/>
      <c r="AK93" s="130"/>
      <c r="AL93" s="130"/>
      <c r="AM93" s="130"/>
      <c r="AN93" s="130"/>
      <c r="AO93" s="130"/>
      <c r="AP93" s="130"/>
      <c r="AQ93" s="130"/>
      <c r="AR93" s="130"/>
      <c r="AS93" s="130"/>
      <c r="AT93" s="130"/>
      <c r="AU93" s="130"/>
      <c r="AV93" s="130"/>
      <c r="AW93" s="130"/>
      <c r="AX93" s="130"/>
      <c r="AY93" s="130"/>
      <c r="AZ93" s="130"/>
      <c r="BA93" s="130"/>
      <c r="BB93" s="130"/>
      <c r="BC93" s="130"/>
      <c r="BD93" s="130"/>
      <c r="BE93" s="130"/>
      <c r="BF93" s="130"/>
      <c r="BG93" s="130"/>
      <c r="BH93" s="130"/>
      <c r="BI93" s="130"/>
      <c r="BJ93" s="130"/>
      <c r="BK93" s="130"/>
    </row>
    <row r="94" spans="13:63" s="32" customFormat="1" x14ac:dyDescent="0.2">
      <c r="M94" s="33"/>
      <c r="S94" s="33"/>
      <c r="AB94" s="130"/>
      <c r="AC94" s="130"/>
      <c r="AD94" s="130"/>
      <c r="AE94" s="130"/>
      <c r="AF94" s="130"/>
      <c r="AG94" s="130"/>
      <c r="AH94" s="130"/>
      <c r="AI94" s="130"/>
      <c r="AJ94" s="130"/>
      <c r="AK94" s="130"/>
      <c r="AL94" s="130"/>
      <c r="AM94" s="130"/>
      <c r="AN94" s="130"/>
      <c r="AO94" s="130"/>
      <c r="AP94" s="130"/>
      <c r="AQ94" s="130"/>
      <c r="AR94" s="130"/>
      <c r="AS94" s="130"/>
      <c r="AT94" s="130"/>
      <c r="AU94" s="130"/>
      <c r="AV94" s="130"/>
      <c r="AW94" s="130"/>
      <c r="AX94" s="130"/>
      <c r="AY94" s="130"/>
      <c r="AZ94" s="130"/>
      <c r="BA94" s="130"/>
      <c r="BB94" s="130"/>
      <c r="BC94" s="130"/>
      <c r="BD94" s="130"/>
      <c r="BE94" s="130"/>
      <c r="BF94" s="130"/>
      <c r="BG94" s="130"/>
      <c r="BH94" s="130"/>
      <c r="BI94" s="130"/>
      <c r="BJ94" s="130"/>
      <c r="BK94" s="130"/>
    </row>
    <row r="95" spans="13:63" s="32" customFormat="1" x14ac:dyDescent="0.2">
      <c r="M95" s="33"/>
      <c r="S95" s="33"/>
      <c r="AB95" s="130"/>
      <c r="AC95" s="130"/>
      <c r="AD95" s="130"/>
      <c r="AE95" s="130"/>
      <c r="AF95" s="130"/>
      <c r="AG95" s="130"/>
      <c r="AH95" s="130"/>
      <c r="AI95" s="130"/>
      <c r="AJ95" s="130"/>
      <c r="AK95" s="130"/>
      <c r="AL95" s="130"/>
      <c r="AM95" s="130"/>
      <c r="AN95" s="130"/>
      <c r="AO95" s="130"/>
      <c r="AP95" s="130"/>
      <c r="AQ95" s="130"/>
      <c r="AR95" s="130"/>
      <c r="AS95" s="130"/>
      <c r="AT95" s="130"/>
      <c r="AU95" s="130"/>
      <c r="AV95" s="130"/>
      <c r="AW95" s="130"/>
      <c r="AX95" s="130"/>
      <c r="AY95" s="130"/>
      <c r="AZ95" s="130"/>
      <c r="BA95" s="130"/>
      <c r="BB95" s="130"/>
      <c r="BC95" s="130"/>
      <c r="BD95" s="130"/>
      <c r="BE95" s="130"/>
      <c r="BF95" s="130"/>
      <c r="BG95" s="130"/>
      <c r="BH95" s="130"/>
      <c r="BI95" s="130"/>
      <c r="BJ95" s="130"/>
      <c r="BK95" s="130"/>
    </row>
    <row r="96" spans="13:63" s="32" customFormat="1" x14ac:dyDescent="0.2">
      <c r="M96" s="33"/>
      <c r="S96" s="33"/>
      <c r="AB96" s="130"/>
      <c r="AC96" s="130"/>
      <c r="AD96" s="130"/>
      <c r="AE96" s="130"/>
      <c r="AF96" s="130"/>
      <c r="AG96" s="130"/>
      <c r="AH96" s="130"/>
      <c r="AI96" s="130"/>
      <c r="AJ96" s="130"/>
      <c r="AK96" s="130"/>
      <c r="AL96" s="130"/>
      <c r="AM96" s="130"/>
      <c r="AN96" s="130"/>
      <c r="AO96" s="130"/>
      <c r="AP96" s="130"/>
      <c r="AQ96" s="130"/>
      <c r="AR96" s="130"/>
      <c r="AS96" s="130"/>
      <c r="AT96" s="130"/>
      <c r="AU96" s="130"/>
      <c r="AV96" s="130"/>
      <c r="AW96" s="130"/>
      <c r="AX96" s="130"/>
      <c r="AY96" s="130"/>
      <c r="AZ96" s="130"/>
      <c r="BA96" s="130"/>
      <c r="BB96" s="130"/>
      <c r="BC96" s="130"/>
      <c r="BD96" s="130"/>
      <c r="BE96" s="130"/>
      <c r="BF96" s="130"/>
      <c r="BG96" s="130"/>
      <c r="BH96" s="130"/>
      <c r="BI96" s="130"/>
      <c r="BJ96" s="130"/>
      <c r="BK96" s="130"/>
    </row>
    <row r="97" spans="13:63" s="32" customFormat="1" x14ac:dyDescent="0.2">
      <c r="M97" s="33"/>
      <c r="S97" s="33"/>
      <c r="AB97" s="130"/>
      <c r="AC97" s="130"/>
      <c r="AD97" s="130"/>
      <c r="AE97" s="130"/>
      <c r="AF97" s="130"/>
      <c r="AG97" s="130"/>
      <c r="AH97" s="130"/>
      <c r="AI97" s="130"/>
      <c r="AJ97" s="130"/>
      <c r="AK97" s="130"/>
      <c r="AL97" s="130"/>
      <c r="AM97" s="130"/>
      <c r="AN97" s="130"/>
      <c r="AO97" s="130"/>
      <c r="AP97" s="130"/>
      <c r="AQ97" s="130"/>
      <c r="AR97" s="130"/>
      <c r="AS97" s="130"/>
      <c r="AT97" s="130"/>
      <c r="AU97" s="130"/>
      <c r="AV97" s="130"/>
      <c r="AW97" s="130"/>
      <c r="AX97" s="130"/>
      <c r="AY97" s="130"/>
      <c r="AZ97" s="130"/>
      <c r="BA97" s="130"/>
      <c r="BB97" s="130"/>
      <c r="BC97" s="130"/>
      <c r="BD97" s="130"/>
      <c r="BE97" s="130"/>
      <c r="BF97" s="130"/>
      <c r="BG97" s="130"/>
      <c r="BH97" s="130"/>
      <c r="BI97" s="130"/>
      <c r="BJ97" s="130"/>
      <c r="BK97" s="130"/>
    </row>
    <row r="98" spans="13:63" s="32" customFormat="1" x14ac:dyDescent="0.2">
      <c r="M98" s="33"/>
      <c r="S98" s="33"/>
      <c r="AB98" s="130"/>
      <c r="AC98" s="130"/>
      <c r="AD98" s="130"/>
      <c r="AE98" s="130"/>
      <c r="AF98" s="130"/>
      <c r="AG98" s="130"/>
      <c r="AH98" s="130"/>
      <c r="AI98" s="130"/>
      <c r="AJ98" s="130"/>
      <c r="AK98" s="130"/>
      <c r="AL98" s="130"/>
      <c r="AM98" s="130"/>
      <c r="AN98" s="130"/>
      <c r="AO98" s="130"/>
      <c r="AP98" s="130"/>
      <c r="AQ98" s="130"/>
      <c r="AR98" s="130"/>
      <c r="AS98" s="130"/>
      <c r="AT98" s="130"/>
      <c r="AU98" s="130"/>
      <c r="AV98" s="130"/>
      <c r="AW98" s="130"/>
      <c r="AX98" s="130"/>
      <c r="AY98" s="130"/>
      <c r="AZ98" s="130"/>
      <c r="BA98" s="130"/>
      <c r="BB98" s="130"/>
      <c r="BC98" s="130"/>
      <c r="BD98" s="130"/>
      <c r="BE98" s="130"/>
      <c r="BF98" s="130"/>
      <c r="BG98" s="130"/>
      <c r="BH98" s="130"/>
      <c r="BI98" s="130"/>
      <c r="BJ98" s="130"/>
      <c r="BK98" s="130"/>
    </row>
    <row r="99" spans="13:63" s="32" customFormat="1" x14ac:dyDescent="0.2">
      <c r="M99" s="33"/>
      <c r="S99" s="33"/>
      <c r="AB99" s="130"/>
      <c r="AC99" s="130"/>
      <c r="AD99" s="130"/>
      <c r="AE99" s="130"/>
      <c r="AF99" s="130"/>
      <c r="AG99" s="130"/>
      <c r="AH99" s="130"/>
      <c r="AI99" s="130"/>
      <c r="AJ99" s="130"/>
      <c r="AK99" s="130"/>
      <c r="AL99" s="130"/>
      <c r="AM99" s="130"/>
      <c r="AN99" s="130"/>
      <c r="AO99" s="130"/>
      <c r="AP99" s="130"/>
      <c r="AQ99" s="130"/>
      <c r="AR99" s="130"/>
      <c r="AS99" s="130"/>
      <c r="AT99" s="130"/>
      <c r="AU99" s="130"/>
      <c r="AV99" s="130"/>
      <c r="AW99" s="130"/>
      <c r="AX99" s="130"/>
      <c r="AY99" s="130"/>
      <c r="AZ99" s="130"/>
      <c r="BA99" s="130"/>
      <c r="BB99" s="130"/>
      <c r="BC99" s="130"/>
      <c r="BD99" s="130"/>
      <c r="BE99" s="130"/>
      <c r="BF99" s="130"/>
      <c r="BG99" s="130"/>
      <c r="BH99" s="130"/>
      <c r="BI99" s="130"/>
      <c r="BJ99" s="130"/>
      <c r="BK99" s="130"/>
    </row>
    <row r="100" spans="13:63" s="32" customFormat="1" x14ac:dyDescent="0.2">
      <c r="M100" s="33"/>
      <c r="S100" s="33"/>
      <c r="AB100" s="130"/>
      <c r="AC100" s="130"/>
      <c r="AD100" s="130"/>
      <c r="AE100" s="130"/>
      <c r="AF100" s="130"/>
      <c r="AG100" s="130"/>
      <c r="AH100" s="130"/>
      <c r="AI100" s="130"/>
      <c r="AJ100" s="130"/>
      <c r="AK100" s="130"/>
      <c r="AL100" s="130"/>
      <c r="AM100" s="130"/>
      <c r="AN100" s="130"/>
      <c r="AO100" s="130"/>
      <c r="AP100" s="130"/>
      <c r="AQ100" s="130"/>
      <c r="AR100" s="130"/>
      <c r="AS100" s="130"/>
      <c r="AT100" s="130"/>
      <c r="AU100" s="130"/>
      <c r="AV100" s="130"/>
      <c r="AW100" s="130"/>
      <c r="AX100" s="130"/>
      <c r="AY100" s="130"/>
      <c r="AZ100" s="130"/>
      <c r="BA100" s="130"/>
      <c r="BB100" s="130"/>
      <c r="BC100" s="130"/>
      <c r="BD100" s="130"/>
      <c r="BE100" s="130"/>
      <c r="BF100" s="130"/>
      <c r="BG100" s="130"/>
      <c r="BH100" s="130"/>
      <c r="BI100" s="130"/>
      <c r="BJ100" s="130"/>
      <c r="BK100" s="130"/>
    </row>
    <row r="101" spans="13:63" s="32" customFormat="1" x14ac:dyDescent="0.2">
      <c r="M101" s="33"/>
      <c r="S101" s="33"/>
      <c r="AB101" s="130"/>
      <c r="AC101" s="130"/>
      <c r="AD101" s="130"/>
      <c r="AE101" s="130"/>
      <c r="AF101" s="130"/>
      <c r="AG101" s="130"/>
      <c r="AH101" s="130"/>
      <c r="AI101" s="130"/>
      <c r="AJ101" s="130"/>
      <c r="AK101" s="130"/>
      <c r="AL101" s="130"/>
      <c r="AM101" s="130"/>
      <c r="AN101" s="130"/>
      <c r="AO101" s="130"/>
      <c r="AP101" s="130"/>
      <c r="AQ101" s="130"/>
      <c r="AR101" s="130"/>
      <c r="AS101" s="130"/>
      <c r="AT101" s="130"/>
      <c r="AU101" s="130"/>
      <c r="AV101" s="130"/>
      <c r="AW101" s="130"/>
      <c r="AX101" s="130"/>
      <c r="AY101" s="130"/>
      <c r="AZ101" s="130"/>
      <c r="BA101" s="130"/>
      <c r="BB101" s="130"/>
      <c r="BC101" s="130"/>
      <c r="BD101" s="130"/>
      <c r="BE101" s="130"/>
      <c r="BF101" s="130"/>
      <c r="BG101" s="130"/>
      <c r="BH101" s="130"/>
      <c r="BI101" s="130"/>
      <c r="BJ101" s="130"/>
      <c r="BK101" s="130"/>
    </row>
    <row r="102" spans="13:63" s="32" customFormat="1" x14ac:dyDescent="0.2">
      <c r="M102" s="33"/>
      <c r="S102" s="33"/>
      <c r="AB102" s="130"/>
      <c r="AC102" s="130"/>
      <c r="AD102" s="130"/>
      <c r="AE102" s="130"/>
      <c r="AF102" s="130"/>
      <c r="AG102" s="130"/>
      <c r="AH102" s="130"/>
      <c r="AI102" s="130"/>
      <c r="AJ102" s="130"/>
      <c r="AK102" s="130"/>
      <c r="AL102" s="130"/>
      <c r="AM102" s="130"/>
      <c r="AN102" s="130"/>
      <c r="AO102" s="130"/>
      <c r="AP102" s="130"/>
      <c r="AQ102" s="130"/>
      <c r="AR102" s="130"/>
      <c r="AS102" s="130"/>
      <c r="AT102" s="130"/>
      <c r="AU102" s="130"/>
      <c r="AV102" s="130"/>
      <c r="AW102" s="130"/>
      <c r="AX102" s="130"/>
      <c r="AY102" s="130"/>
      <c r="AZ102" s="130"/>
      <c r="BA102" s="130"/>
      <c r="BB102" s="130"/>
      <c r="BC102" s="130"/>
      <c r="BD102" s="130"/>
      <c r="BE102" s="130"/>
      <c r="BF102" s="130"/>
      <c r="BG102" s="130"/>
      <c r="BH102" s="130"/>
      <c r="BI102" s="130"/>
      <c r="BJ102" s="130"/>
      <c r="BK102" s="130"/>
    </row>
    <row r="103" spans="13:63" s="32" customFormat="1" x14ac:dyDescent="0.2">
      <c r="M103" s="33"/>
      <c r="S103" s="33"/>
      <c r="AB103" s="130"/>
      <c r="AC103" s="130"/>
      <c r="AD103" s="130"/>
      <c r="AE103" s="130"/>
      <c r="AF103" s="130"/>
      <c r="AG103" s="130"/>
      <c r="AH103" s="130"/>
      <c r="AI103" s="130"/>
      <c r="AJ103" s="130"/>
      <c r="AK103" s="130"/>
      <c r="AL103" s="130"/>
      <c r="AM103" s="130"/>
      <c r="AN103" s="130"/>
      <c r="AO103" s="130"/>
      <c r="AP103" s="130"/>
      <c r="AQ103" s="130"/>
      <c r="AR103" s="130"/>
      <c r="AS103" s="130"/>
      <c r="AT103" s="130"/>
      <c r="AU103" s="130"/>
      <c r="AV103" s="130"/>
      <c r="AW103" s="130"/>
      <c r="AX103" s="130"/>
      <c r="AY103" s="130"/>
      <c r="AZ103" s="130"/>
      <c r="BA103" s="130"/>
      <c r="BB103" s="130"/>
      <c r="BC103" s="130"/>
      <c r="BD103" s="130"/>
      <c r="BE103" s="130"/>
      <c r="BF103" s="130"/>
      <c r="BG103" s="130"/>
      <c r="BH103" s="130"/>
      <c r="BI103" s="130"/>
      <c r="BJ103" s="130"/>
      <c r="BK103" s="130"/>
    </row>
    <row r="104" spans="13:63" s="32" customFormat="1" x14ac:dyDescent="0.2">
      <c r="M104" s="33"/>
      <c r="S104" s="33"/>
      <c r="AB104" s="130"/>
      <c r="AC104" s="130"/>
      <c r="AD104" s="130"/>
      <c r="AE104" s="130"/>
      <c r="AF104" s="130"/>
      <c r="AG104" s="130"/>
      <c r="AH104" s="130"/>
      <c r="AI104" s="130"/>
      <c r="AJ104" s="130"/>
      <c r="AK104" s="130"/>
      <c r="AL104" s="130"/>
      <c r="AM104" s="130"/>
      <c r="AN104" s="130"/>
      <c r="AO104" s="130"/>
      <c r="AP104" s="130"/>
      <c r="AQ104" s="130"/>
      <c r="AR104" s="130"/>
      <c r="AS104" s="130"/>
      <c r="AT104" s="130"/>
      <c r="AU104" s="130"/>
      <c r="AV104" s="130"/>
      <c r="AW104" s="130"/>
      <c r="AX104" s="130"/>
      <c r="AY104" s="130"/>
      <c r="AZ104" s="130"/>
      <c r="BA104" s="130"/>
      <c r="BB104" s="130"/>
      <c r="BC104" s="130"/>
      <c r="BD104" s="130"/>
      <c r="BE104" s="130"/>
      <c r="BF104" s="130"/>
      <c r="BG104" s="130"/>
      <c r="BH104" s="130"/>
      <c r="BI104" s="130"/>
      <c r="BJ104" s="130"/>
      <c r="BK104" s="130"/>
    </row>
    <row r="105" spans="13:63" s="32" customFormat="1" x14ac:dyDescent="0.2">
      <c r="M105" s="33"/>
      <c r="S105" s="33"/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  <c r="AT105" s="130"/>
      <c r="AU105" s="130"/>
      <c r="AV105" s="130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130"/>
    </row>
    <row r="106" spans="13:63" s="32" customFormat="1" x14ac:dyDescent="0.2">
      <c r="M106" s="33"/>
      <c r="S106" s="33"/>
      <c r="AB106" s="130"/>
      <c r="AC106" s="130"/>
      <c r="AD106" s="130"/>
      <c r="AE106" s="130"/>
      <c r="AF106" s="130"/>
      <c r="AG106" s="130"/>
      <c r="AH106" s="130"/>
      <c r="AI106" s="130"/>
      <c r="AJ106" s="130"/>
      <c r="AK106" s="130"/>
      <c r="AL106" s="130"/>
      <c r="AM106" s="130"/>
      <c r="AN106" s="130"/>
      <c r="AO106" s="130"/>
      <c r="AP106" s="130"/>
      <c r="AQ106" s="130"/>
      <c r="AR106" s="130"/>
      <c r="AS106" s="130"/>
      <c r="AT106" s="130"/>
      <c r="AU106" s="130"/>
      <c r="AV106" s="130"/>
      <c r="AW106" s="130"/>
      <c r="AX106" s="130"/>
      <c r="AY106" s="130"/>
      <c r="AZ106" s="130"/>
      <c r="BA106" s="130"/>
      <c r="BB106" s="130"/>
      <c r="BC106" s="130"/>
      <c r="BD106" s="130"/>
      <c r="BE106" s="130"/>
      <c r="BF106" s="130"/>
      <c r="BG106" s="130"/>
      <c r="BH106" s="130"/>
      <c r="BI106" s="130"/>
      <c r="BJ106" s="130"/>
      <c r="BK106" s="130"/>
    </row>
    <row r="107" spans="13:63" s="32" customFormat="1" x14ac:dyDescent="0.2">
      <c r="M107" s="33"/>
      <c r="S107" s="33"/>
      <c r="AB107" s="130"/>
      <c r="AC107" s="130"/>
      <c r="AD107" s="130"/>
      <c r="AE107" s="130"/>
      <c r="AF107" s="130"/>
      <c r="AG107" s="130"/>
      <c r="AH107" s="130"/>
      <c r="AI107" s="130"/>
      <c r="AJ107" s="130"/>
      <c r="AK107" s="130"/>
      <c r="AL107" s="130"/>
      <c r="AM107" s="130"/>
      <c r="AN107" s="130"/>
      <c r="AO107" s="130"/>
      <c r="AP107" s="130"/>
      <c r="AQ107" s="130"/>
      <c r="AR107" s="130"/>
      <c r="AS107" s="130"/>
      <c r="AT107" s="130"/>
      <c r="AU107" s="130"/>
      <c r="AV107" s="130"/>
      <c r="AW107" s="130"/>
      <c r="AX107" s="130"/>
      <c r="AY107" s="130"/>
      <c r="AZ107" s="130"/>
      <c r="BA107" s="130"/>
      <c r="BB107" s="130"/>
      <c r="BC107" s="130"/>
      <c r="BD107" s="130"/>
      <c r="BE107" s="130"/>
      <c r="BF107" s="130"/>
      <c r="BG107" s="130"/>
      <c r="BH107" s="130"/>
      <c r="BI107" s="130"/>
      <c r="BJ107" s="130"/>
      <c r="BK107" s="130"/>
    </row>
    <row r="108" spans="13:63" s="32" customFormat="1" x14ac:dyDescent="0.2">
      <c r="M108" s="33"/>
      <c r="S108" s="33"/>
      <c r="AB108" s="130"/>
      <c r="AC108" s="130"/>
      <c r="AD108" s="130"/>
      <c r="AE108" s="130"/>
      <c r="AF108" s="130"/>
      <c r="AG108" s="130"/>
      <c r="AH108" s="130"/>
      <c r="AI108" s="130"/>
      <c r="AJ108" s="130"/>
      <c r="AK108" s="130"/>
      <c r="AL108" s="130"/>
      <c r="AM108" s="130"/>
      <c r="AN108" s="130"/>
      <c r="AO108" s="130"/>
      <c r="AP108" s="130"/>
      <c r="AQ108" s="130"/>
      <c r="AR108" s="130"/>
      <c r="AS108" s="130"/>
      <c r="AT108" s="130"/>
      <c r="AU108" s="130"/>
      <c r="AV108" s="130"/>
      <c r="AW108" s="130"/>
      <c r="AX108" s="130"/>
      <c r="AY108" s="130"/>
      <c r="AZ108" s="130"/>
      <c r="BA108" s="130"/>
      <c r="BB108" s="130"/>
      <c r="BC108" s="130"/>
      <c r="BD108" s="130"/>
      <c r="BE108" s="130"/>
      <c r="BF108" s="130"/>
      <c r="BG108" s="130"/>
      <c r="BH108" s="130"/>
      <c r="BI108" s="130"/>
      <c r="BJ108" s="130"/>
      <c r="BK108" s="130"/>
    </row>
    <row r="109" spans="13:63" s="32" customFormat="1" x14ac:dyDescent="0.2">
      <c r="M109" s="33"/>
      <c r="S109" s="33"/>
      <c r="AB109" s="130"/>
      <c r="AC109" s="130"/>
      <c r="AD109" s="130"/>
      <c r="AE109" s="130"/>
      <c r="AF109" s="130"/>
      <c r="AG109" s="130"/>
      <c r="AH109" s="130"/>
      <c r="AI109" s="130"/>
      <c r="AJ109" s="130"/>
      <c r="AK109" s="130"/>
      <c r="AL109" s="130"/>
      <c r="AM109" s="130"/>
      <c r="AN109" s="130"/>
      <c r="AO109" s="130"/>
      <c r="AP109" s="130"/>
      <c r="AQ109" s="130"/>
      <c r="AR109" s="130"/>
      <c r="AS109" s="130"/>
      <c r="AT109" s="130"/>
      <c r="AU109" s="130"/>
      <c r="AV109" s="130"/>
      <c r="AW109" s="130"/>
      <c r="AX109" s="130"/>
      <c r="AY109" s="130"/>
      <c r="AZ109" s="130"/>
      <c r="BA109" s="130"/>
      <c r="BB109" s="130"/>
      <c r="BC109" s="130"/>
      <c r="BD109" s="130"/>
      <c r="BE109" s="130"/>
      <c r="BF109" s="130"/>
      <c r="BG109" s="130"/>
      <c r="BH109" s="130"/>
      <c r="BI109" s="130"/>
      <c r="BJ109" s="130"/>
      <c r="BK109" s="130"/>
    </row>
    <row r="110" spans="13:63" s="32" customFormat="1" x14ac:dyDescent="0.2">
      <c r="M110" s="33"/>
      <c r="S110" s="33"/>
      <c r="AB110" s="130"/>
      <c r="AC110" s="130"/>
      <c r="AD110" s="130"/>
      <c r="AE110" s="130"/>
      <c r="AF110" s="130"/>
      <c r="AG110" s="130"/>
      <c r="AH110" s="130"/>
      <c r="AI110" s="130"/>
      <c r="AJ110" s="130"/>
      <c r="AK110" s="130"/>
      <c r="AL110" s="130"/>
      <c r="AM110" s="130"/>
      <c r="AN110" s="130"/>
      <c r="AO110" s="130"/>
      <c r="AP110" s="130"/>
      <c r="AQ110" s="130"/>
      <c r="AR110" s="130"/>
      <c r="AS110" s="130"/>
      <c r="AT110" s="130"/>
      <c r="AU110" s="130"/>
      <c r="AV110" s="130"/>
      <c r="AW110" s="130"/>
      <c r="AX110" s="130"/>
      <c r="AY110" s="130"/>
      <c r="AZ110" s="130"/>
      <c r="BA110" s="130"/>
      <c r="BB110" s="130"/>
      <c r="BC110" s="130"/>
      <c r="BD110" s="130"/>
      <c r="BE110" s="130"/>
      <c r="BF110" s="130"/>
      <c r="BG110" s="130"/>
      <c r="BH110" s="130"/>
      <c r="BI110" s="130"/>
      <c r="BJ110" s="130"/>
      <c r="BK110" s="130"/>
    </row>
    <row r="111" spans="13:63" s="32" customFormat="1" x14ac:dyDescent="0.2">
      <c r="M111" s="33"/>
      <c r="S111" s="33"/>
      <c r="AB111" s="130"/>
      <c r="AC111" s="130"/>
      <c r="AD111" s="130"/>
      <c r="AE111" s="130"/>
      <c r="AF111" s="130"/>
      <c r="AG111" s="130"/>
      <c r="AH111" s="130"/>
      <c r="AI111" s="130"/>
      <c r="AJ111" s="130"/>
      <c r="AK111" s="130"/>
      <c r="AL111" s="130"/>
      <c r="AM111" s="130"/>
      <c r="AN111" s="130"/>
      <c r="AO111" s="130"/>
      <c r="AP111" s="130"/>
      <c r="AQ111" s="130"/>
      <c r="AR111" s="130"/>
      <c r="AS111" s="130"/>
      <c r="AT111" s="130"/>
      <c r="AU111" s="130"/>
      <c r="AV111" s="130"/>
      <c r="AW111" s="130"/>
      <c r="AX111" s="130"/>
      <c r="AY111" s="130"/>
      <c r="AZ111" s="130"/>
      <c r="BA111" s="130"/>
      <c r="BB111" s="130"/>
      <c r="BC111" s="130"/>
      <c r="BD111" s="130"/>
      <c r="BE111" s="130"/>
      <c r="BF111" s="130"/>
      <c r="BG111" s="130"/>
      <c r="BH111" s="130"/>
      <c r="BI111" s="130"/>
      <c r="BJ111" s="130"/>
      <c r="BK111" s="130"/>
    </row>
    <row r="112" spans="13:63" s="32" customFormat="1" x14ac:dyDescent="0.2">
      <c r="M112" s="33"/>
      <c r="S112" s="33"/>
      <c r="AB112" s="130"/>
      <c r="AC112" s="130"/>
      <c r="AD112" s="130"/>
      <c r="AE112" s="130"/>
      <c r="AF112" s="130"/>
      <c r="AG112" s="130"/>
      <c r="AH112" s="130"/>
      <c r="AI112" s="130"/>
      <c r="AJ112" s="130"/>
      <c r="AK112" s="130"/>
      <c r="AL112" s="130"/>
      <c r="AM112" s="130"/>
      <c r="AN112" s="130"/>
      <c r="AO112" s="130"/>
      <c r="AP112" s="130"/>
      <c r="AQ112" s="130"/>
      <c r="AR112" s="130"/>
      <c r="AS112" s="130"/>
      <c r="AT112" s="130"/>
      <c r="AU112" s="130"/>
      <c r="AV112" s="130"/>
      <c r="AW112" s="130"/>
      <c r="AX112" s="130"/>
      <c r="AY112" s="130"/>
      <c r="AZ112" s="130"/>
      <c r="BA112" s="130"/>
      <c r="BB112" s="130"/>
      <c r="BC112" s="130"/>
      <c r="BD112" s="130"/>
      <c r="BE112" s="130"/>
      <c r="BF112" s="130"/>
      <c r="BG112" s="130"/>
      <c r="BH112" s="130"/>
      <c r="BI112" s="130"/>
      <c r="BJ112" s="130"/>
      <c r="BK112" s="130"/>
    </row>
    <row r="113" spans="13:63" s="32" customFormat="1" x14ac:dyDescent="0.2">
      <c r="M113" s="33"/>
      <c r="S113" s="33"/>
      <c r="AB113" s="130"/>
      <c r="AC113" s="130"/>
      <c r="AD113" s="130"/>
      <c r="AE113" s="130"/>
      <c r="AF113" s="130"/>
      <c r="AG113" s="130"/>
      <c r="AH113" s="130"/>
      <c r="AI113" s="130"/>
      <c r="AJ113" s="130"/>
      <c r="AK113" s="130"/>
      <c r="AL113" s="130"/>
      <c r="AM113" s="130"/>
      <c r="AN113" s="130"/>
      <c r="AO113" s="130"/>
      <c r="AP113" s="130"/>
      <c r="AQ113" s="130"/>
      <c r="AR113" s="130"/>
      <c r="AS113" s="130"/>
      <c r="AT113" s="130"/>
      <c r="AU113" s="130"/>
      <c r="AV113" s="130"/>
      <c r="AW113" s="130"/>
      <c r="AX113" s="130"/>
      <c r="AY113" s="130"/>
      <c r="AZ113" s="130"/>
      <c r="BA113" s="130"/>
      <c r="BB113" s="130"/>
      <c r="BC113" s="130"/>
      <c r="BD113" s="130"/>
      <c r="BE113" s="130"/>
      <c r="BF113" s="130"/>
      <c r="BG113" s="130"/>
      <c r="BH113" s="130"/>
      <c r="BI113" s="130"/>
      <c r="BJ113" s="130"/>
      <c r="BK113" s="130"/>
    </row>
    <row r="114" spans="13:63" s="32" customFormat="1" x14ac:dyDescent="0.2">
      <c r="M114" s="33"/>
      <c r="S114" s="33"/>
      <c r="AB114" s="130"/>
      <c r="AC114" s="130"/>
      <c r="AD114" s="130"/>
      <c r="AE114" s="130"/>
      <c r="AF114" s="130"/>
      <c r="AG114" s="130"/>
      <c r="AH114" s="130"/>
      <c r="AI114" s="130"/>
      <c r="AJ114" s="130"/>
      <c r="AK114" s="130"/>
      <c r="AL114" s="130"/>
      <c r="AM114" s="130"/>
      <c r="AN114" s="130"/>
      <c r="AO114" s="130"/>
      <c r="AP114" s="130"/>
      <c r="AQ114" s="130"/>
      <c r="AR114" s="130"/>
      <c r="AS114" s="130"/>
      <c r="AT114" s="130"/>
      <c r="AU114" s="130"/>
      <c r="AV114" s="130"/>
      <c r="AW114" s="130"/>
      <c r="AX114" s="130"/>
      <c r="AY114" s="130"/>
      <c r="AZ114" s="130"/>
      <c r="BA114" s="130"/>
      <c r="BB114" s="130"/>
      <c r="BC114" s="130"/>
      <c r="BD114" s="130"/>
      <c r="BE114" s="130"/>
      <c r="BF114" s="130"/>
      <c r="BG114" s="130"/>
      <c r="BH114" s="130"/>
      <c r="BI114" s="130"/>
      <c r="BJ114" s="130"/>
      <c r="BK114" s="130"/>
    </row>
    <row r="115" spans="13:63" s="32" customFormat="1" x14ac:dyDescent="0.2">
      <c r="M115" s="33"/>
      <c r="S115" s="33"/>
      <c r="AB115" s="130"/>
      <c r="AC115" s="130"/>
      <c r="AD115" s="130"/>
      <c r="AE115" s="130"/>
      <c r="AF115" s="130"/>
      <c r="AG115" s="130"/>
      <c r="AH115" s="130"/>
      <c r="AI115" s="130"/>
      <c r="AJ115" s="130"/>
      <c r="AK115" s="130"/>
      <c r="AL115" s="130"/>
      <c r="AM115" s="130"/>
      <c r="AN115" s="130"/>
      <c r="AO115" s="130"/>
      <c r="AP115" s="130"/>
      <c r="AQ115" s="130"/>
      <c r="AR115" s="130"/>
      <c r="AS115" s="130"/>
      <c r="AT115" s="130"/>
      <c r="AU115" s="130"/>
      <c r="AV115" s="130"/>
      <c r="AW115" s="130"/>
      <c r="AX115" s="130"/>
      <c r="AY115" s="130"/>
      <c r="AZ115" s="130"/>
      <c r="BA115" s="130"/>
      <c r="BB115" s="130"/>
      <c r="BC115" s="130"/>
      <c r="BD115" s="130"/>
      <c r="BE115" s="130"/>
      <c r="BF115" s="130"/>
      <c r="BG115" s="130"/>
      <c r="BH115" s="130"/>
      <c r="BI115" s="130"/>
      <c r="BJ115" s="130"/>
      <c r="BK115" s="130"/>
    </row>
    <row r="116" spans="13:63" s="32" customFormat="1" x14ac:dyDescent="0.2">
      <c r="M116" s="33"/>
      <c r="S116" s="33"/>
      <c r="AB116" s="130"/>
      <c r="AC116" s="130"/>
      <c r="AD116" s="130"/>
      <c r="AE116" s="130"/>
      <c r="AF116" s="130"/>
      <c r="AG116" s="130"/>
      <c r="AH116" s="130"/>
      <c r="AI116" s="130"/>
      <c r="AJ116" s="130"/>
      <c r="AK116" s="130"/>
      <c r="AL116" s="130"/>
      <c r="AM116" s="130"/>
      <c r="AN116" s="130"/>
      <c r="AO116" s="130"/>
      <c r="AP116" s="130"/>
      <c r="AQ116" s="130"/>
      <c r="AR116" s="130"/>
      <c r="AS116" s="130"/>
      <c r="AT116" s="130"/>
      <c r="AU116" s="130"/>
      <c r="AV116" s="130"/>
      <c r="AW116" s="130"/>
      <c r="AX116" s="130"/>
      <c r="AY116" s="130"/>
      <c r="AZ116" s="130"/>
      <c r="BA116" s="130"/>
      <c r="BB116" s="130"/>
      <c r="BC116" s="130"/>
      <c r="BD116" s="130"/>
      <c r="BE116" s="130"/>
      <c r="BF116" s="130"/>
      <c r="BG116" s="130"/>
      <c r="BH116" s="130"/>
      <c r="BI116" s="130"/>
      <c r="BJ116" s="130"/>
      <c r="BK116" s="130"/>
    </row>
    <row r="117" spans="13:63" s="32" customFormat="1" x14ac:dyDescent="0.2">
      <c r="M117" s="33"/>
      <c r="S117" s="33"/>
      <c r="AB117" s="130"/>
      <c r="AC117" s="130"/>
      <c r="AD117" s="130"/>
      <c r="AE117" s="130"/>
      <c r="AF117" s="130"/>
      <c r="AG117" s="130"/>
      <c r="AH117" s="130"/>
      <c r="AI117" s="130"/>
      <c r="AJ117" s="130"/>
      <c r="AK117" s="130"/>
      <c r="AL117" s="130"/>
      <c r="AM117" s="130"/>
      <c r="AN117" s="130"/>
      <c r="AO117" s="130"/>
      <c r="AP117" s="130"/>
      <c r="AQ117" s="130"/>
      <c r="AR117" s="130"/>
      <c r="AS117" s="130"/>
      <c r="AT117" s="130"/>
      <c r="AU117" s="130"/>
      <c r="AV117" s="130"/>
      <c r="AW117" s="130"/>
      <c r="AX117" s="130"/>
      <c r="AY117" s="130"/>
      <c r="AZ117" s="130"/>
      <c r="BA117" s="130"/>
      <c r="BB117" s="130"/>
      <c r="BC117" s="130"/>
      <c r="BD117" s="130"/>
      <c r="BE117" s="130"/>
      <c r="BF117" s="130"/>
      <c r="BG117" s="130"/>
      <c r="BH117" s="130"/>
      <c r="BI117" s="130"/>
      <c r="BJ117" s="130"/>
      <c r="BK117" s="130"/>
    </row>
    <row r="118" spans="13:63" s="32" customFormat="1" x14ac:dyDescent="0.2">
      <c r="M118" s="33"/>
      <c r="S118" s="33"/>
      <c r="AB118" s="130"/>
      <c r="AC118" s="130"/>
      <c r="AD118" s="130"/>
      <c r="AE118" s="130"/>
      <c r="AF118" s="130"/>
      <c r="AG118" s="130"/>
      <c r="AH118" s="130"/>
      <c r="AI118" s="130"/>
      <c r="AJ118" s="130"/>
      <c r="AK118" s="130"/>
      <c r="AL118" s="130"/>
      <c r="AM118" s="130"/>
      <c r="AN118" s="130"/>
      <c r="AO118" s="130"/>
      <c r="AP118" s="130"/>
      <c r="AQ118" s="130"/>
      <c r="AR118" s="130"/>
      <c r="AS118" s="130"/>
      <c r="AT118" s="130"/>
      <c r="AU118" s="130"/>
      <c r="AV118" s="130"/>
      <c r="AW118" s="130"/>
      <c r="AX118" s="130"/>
      <c r="AY118" s="130"/>
      <c r="AZ118" s="130"/>
      <c r="BA118" s="130"/>
      <c r="BB118" s="130"/>
      <c r="BC118" s="130"/>
      <c r="BD118" s="130"/>
      <c r="BE118" s="130"/>
      <c r="BF118" s="130"/>
      <c r="BG118" s="130"/>
      <c r="BH118" s="130"/>
      <c r="BI118" s="130"/>
      <c r="BJ118" s="130"/>
      <c r="BK118" s="130"/>
    </row>
    <row r="119" spans="13:63" s="32" customFormat="1" x14ac:dyDescent="0.2">
      <c r="M119" s="33"/>
      <c r="S119" s="33"/>
      <c r="AB119" s="130"/>
      <c r="AC119" s="130"/>
      <c r="AD119" s="130"/>
      <c r="AE119" s="130"/>
      <c r="AF119" s="130"/>
      <c r="AG119" s="130"/>
      <c r="AH119" s="130"/>
      <c r="AI119" s="130"/>
      <c r="AJ119" s="130"/>
      <c r="AK119" s="130"/>
      <c r="AL119" s="130"/>
      <c r="AM119" s="130"/>
      <c r="AN119" s="130"/>
      <c r="AO119" s="130"/>
      <c r="AP119" s="130"/>
      <c r="AQ119" s="130"/>
      <c r="AR119" s="130"/>
      <c r="AS119" s="130"/>
      <c r="AT119" s="130"/>
      <c r="AU119" s="130"/>
      <c r="AV119" s="130"/>
      <c r="AW119" s="130"/>
      <c r="AX119" s="130"/>
      <c r="AY119" s="130"/>
      <c r="AZ119" s="130"/>
      <c r="BA119" s="130"/>
      <c r="BB119" s="130"/>
      <c r="BC119" s="130"/>
      <c r="BD119" s="130"/>
      <c r="BE119" s="130"/>
      <c r="BF119" s="130"/>
      <c r="BG119" s="130"/>
      <c r="BH119" s="130"/>
      <c r="BI119" s="130"/>
      <c r="BJ119" s="130"/>
      <c r="BK119" s="130"/>
    </row>
    <row r="120" spans="13:63" s="32" customFormat="1" x14ac:dyDescent="0.2">
      <c r="M120" s="33"/>
      <c r="S120" s="33"/>
      <c r="AB120" s="130"/>
      <c r="AC120" s="130"/>
      <c r="AD120" s="130"/>
      <c r="AE120" s="130"/>
      <c r="AF120" s="130"/>
      <c r="AG120" s="130"/>
      <c r="AH120" s="130"/>
      <c r="AI120" s="130"/>
      <c r="AJ120" s="130"/>
      <c r="AK120" s="130"/>
      <c r="AL120" s="130"/>
      <c r="AM120" s="130"/>
      <c r="AN120" s="130"/>
      <c r="AO120" s="130"/>
      <c r="AP120" s="130"/>
      <c r="AQ120" s="130"/>
      <c r="AR120" s="130"/>
      <c r="AS120" s="130"/>
      <c r="AT120" s="130"/>
      <c r="AU120" s="130"/>
      <c r="AV120" s="130"/>
      <c r="AW120" s="130"/>
      <c r="AX120" s="130"/>
      <c r="AY120" s="130"/>
      <c r="AZ120" s="130"/>
      <c r="BA120" s="130"/>
      <c r="BB120" s="130"/>
      <c r="BC120" s="130"/>
      <c r="BD120" s="130"/>
      <c r="BE120" s="130"/>
      <c r="BF120" s="130"/>
      <c r="BG120" s="130"/>
      <c r="BH120" s="130"/>
      <c r="BI120" s="130"/>
      <c r="BJ120" s="130"/>
      <c r="BK120" s="130"/>
    </row>
    <row r="121" spans="13:63" s="32" customFormat="1" x14ac:dyDescent="0.2">
      <c r="M121" s="33"/>
      <c r="S121" s="33"/>
      <c r="AB121" s="130"/>
      <c r="AC121" s="130"/>
      <c r="AD121" s="130"/>
      <c r="AE121" s="130"/>
      <c r="AF121" s="130"/>
      <c r="AG121" s="130"/>
      <c r="AH121" s="130"/>
      <c r="AI121" s="130"/>
      <c r="AJ121" s="130"/>
      <c r="AK121" s="130"/>
      <c r="AL121" s="130"/>
      <c r="AM121" s="130"/>
      <c r="AN121" s="130"/>
      <c r="AO121" s="130"/>
      <c r="AP121" s="130"/>
      <c r="AQ121" s="130"/>
      <c r="AR121" s="130"/>
      <c r="AS121" s="130"/>
      <c r="AT121" s="130"/>
      <c r="AU121" s="130"/>
      <c r="AV121" s="130"/>
      <c r="AW121" s="130"/>
      <c r="AX121" s="130"/>
      <c r="AY121" s="130"/>
      <c r="AZ121" s="130"/>
      <c r="BA121" s="130"/>
      <c r="BB121" s="130"/>
      <c r="BC121" s="130"/>
      <c r="BD121" s="130"/>
      <c r="BE121" s="130"/>
      <c r="BF121" s="130"/>
      <c r="BG121" s="130"/>
      <c r="BH121" s="130"/>
      <c r="BI121" s="130"/>
      <c r="BJ121" s="130"/>
      <c r="BK121" s="130"/>
    </row>
    <row r="122" spans="13:63" s="32" customFormat="1" x14ac:dyDescent="0.2">
      <c r="M122" s="33"/>
      <c r="S122" s="33"/>
      <c r="AB122" s="130"/>
      <c r="AC122" s="130"/>
      <c r="AD122" s="130"/>
      <c r="AE122" s="130"/>
      <c r="AF122" s="130"/>
      <c r="AG122" s="130"/>
      <c r="AH122" s="130"/>
      <c r="AI122" s="130"/>
      <c r="AJ122" s="130"/>
      <c r="AK122" s="130"/>
      <c r="AL122" s="130"/>
      <c r="AM122" s="130"/>
      <c r="AN122" s="130"/>
      <c r="AO122" s="130"/>
      <c r="AP122" s="130"/>
      <c r="AQ122" s="130"/>
      <c r="AR122" s="130"/>
      <c r="AS122" s="130"/>
      <c r="AT122" s="130"/>
      <c r="AU122" s="130"/>
      <c r="AV122" s="130"/>
      <c r="AW122" s="130"/>
      <c r="AX122" s="130"/>
      <c r="AY122" s="130"/>
      <c r="AZ122" s="130"/>
      <c r="BA122" s="130"/>
      <c r="BB122" s="130"/>
      <c r="BC122" s="130"/>
      <c r="BD122" s="130"/>
      <c r="BE122" s="130"/>
      <c r="BF122" s="130"/>
      <c r="BG122" s="130"/>
      <c r="BH122" s="130"/>
      <c r="BI122" s="130"/>
      <c r="BJ122" s="130"/>
      <c r="BK122" s="130"/>
    </row>
    <row r="123" spans="13:63" s="32" customFormat="1" x14ac:dyDescent="0.2">
      <c r="M123" s="33"/>
      <c r="S123" s="33"/>
      <c r="AB123" s="130"/>
      <c r="AC123" s="130"/>
      <c r="AD123" s="130"/>
      <c r="AE123" s="130"/>
      <c r="AF123" s="130"/>
      <c r="AG123" s="130"/>
      <c r="AH123" s="130"/>
      <c r="AI123" s="130"/>
      <c r="AJ123" s="130"/>
      <c r="AK123" s="130"/>
      <c r="AL123" s="130"/>
      <c r="AM123" s="130"/>
      <c r="AN123" s="130"/>
      <c r="AO123" s="130"/>
      <c r="AP123" s="130"/>
      <c r="AQ123" s="130"/>
      <c r="AR123" s="130"/>
      <c r="AS123" s="130"/>
      <c r="AT123" s="130"/>
      <c r="AU123" s="130"/>
      <c r="AV123" s="130"/>
      <c r="AW123" s="130"/>
      <c r="AX123" s="130"/>
      <c r="AY123" s="130"/>
      <c r="AZ123" s="130"/>
      <c r="BA123" s="130"/>
      <c r="BB123" s="130"/>
      <c r="BC123" s="130"/>
      <c r="BD123" s="130"/>
      <c r="BE123" s="130"/>
      <c r="BF123" s="130"/>
      <c r="BG123" s="130"/>
      <c r="BH123" s="130"/>
      <c r="BI123" s="130"/>
      <c r="BJ123" s="130"/>
      <c r="BK123" s="130"/>
    </row>
    <row r="124" spans="13:63" s="32" customFormat="1" x14ac:dyDescent="0.2">
      <c r="M124" s="33"/>
      <c r="S124" s="33"/>
      <c r="AB124" s="130"/>
      <c r="AC124" s="130"/>
      <c r="AD124" s="130"/>
      <c r="AE124" s="130"/>
      <c r="AF124" s="130"/>
      <c r="AG124" s="130"/>
      <c r="AH124" s="130"/>
      <c r="AI124" s="130"/>
      <c r="AJ124" s="130"/>
      <c r="AK124" s="130"/>
      <c r="AL124" s="130"/>
      <c r="AM124" s="130"/>
      <c r="AN124" s="130"/>
      <c r="AO124" s="130"/>
      <c r="AP124" s="130"/>
      <c r="AQ124" s="130"/>
      <c r="AR124" s="130"/>
      <c r="AS124" s="130"/>
      <c r="AT124" s="130"/>
      <c r="AU124" s="130"/>
      <c r="AV124" s="130"/>
      <c r="AW124" s="130"/>
      <c r="AX124" s="130"/>
      <c r="AY124" s="130"/>
      <c r="AZ124" s="130"/>
      <c r="BA124" s="130"/>
      <c r="BB124" s="130"/>
      <c r="BC124" s="130"/>
      <c r="BD124" s="130"/>
      <c r="BE124" s="130"/>
      <c r="BF124" s="130"/>
      <c r="BG124" s="130"/>
      <c r="BH124" s="130"/>
      <c r="BI124" s="130"/>
      <c r="BJ124" s="130"/>
      <c r="BK124" s="130"/>
    </row>
    <row r="125" spans="13:63" s="32" customFormat="1" x14ac:dyDescent="0.2">
      <c r="M125" s="33"/>
      <c r="S125" s="33"/>
      <c r="AB125" s="130"/>
      <c r="AC125" s="130"/>
      <c r="AD125" s="130"/>
      <c r="AE125" s="130"/>
      <c r="AF125" s="130"/>
      <c r="AG125" s="130"/>
      <c r="AH125" s="130"/>
      <c r="AI125" s="130"/>
      <c r="AJ125" s="130"/>
      <c r="AK125" s="130"/>
      <c r="AL125" s="130"/>
      <c r="AM125" s="130"/>
      <c r="AN125" s="130"/>
      <c r="AO125" s="130"/>
      <c r="AP125" s="130"/>
      <c r="AQ125" s="130"/>
      <c r="AR125" s="130"/>
      <c r="AS125" s="130"/>
      <c r="AT125" s="130"/>
      <c r="AU125" s="130"/>
      <c r="AV125" s="130"/>
      <c r="AW125" s="130"/>
      <c r="AX125" s="130"/>
      <c r="AY125" s="130"/>
      <c r="AZ125" s="130"/>
      <c r="BA125" s="130"/>
      <c r="BB125" s="130"/>
      <c r="BC125" s="130"/>
      <c r="BD125" s="130"/>
      <c r="BE125" s="130"/>
      <c r="BF125" s="130"/>
      <c r="BG125" s="130"/>
      <c r="BH125" s="130"/>
      <c r="BI125" s="130"/>
      <c r="BJ125" s="130"/>
      <c r="BK125" s="130"/>
    </row>
    <row r="126" spans="13:63" s="32" customFormat="1" x14ac:dyDescent="0.2">
      <c r="M126" s="33"/>
      <c r="S126" s="33"/>
      <c r="AB126" s="130"/>
      <c r="AC126" s="130"/>
      <c r="AD126" s="130"/>
      <c r="AE126" s="130"/>
      <c r="AF126" s="130"/>
      <c r="AG126" s="130"/>
      <c r="AH126" s="130"/>
      <c r="AI126" s="130"/>
      <c r="AJ126" s="130"/>
      <c r="AK126" s="130"/>
      <c r="AL126" s="130"/>
      <c r="AM126" s="130"/>
      <c r="AN126" s="130"/>
      <c r="AO126" s="130"/>
      <c r="AP126" s="130"/>
      <c r="AQ126" s="130"/>
      <c r="AR126" s="130"/>
      <c r="AS126" s="130"/>
      <c r="AT126" s="130"/>
      <c r="AU126" s="130"/>
      <c r="AV126" s="130"/>
      <c r="AW126" s="130"/>
      <c r="AX126" s="130"/>
      <c r="AY126" s="130"/>
      <c r="AZ126" s="130"/>
      <c r="BA126" s="130"/>
      <c r="BB126" s="130"/>
      <c r="BC126" s="130"/>
      <c r="BD126" s="130"/>
      <c r="BE126" s="130"/>
      <c r="BF126" s="130"/>
      <c r="BG126" s="130"/>
      <c r="BH126" s="130"/>
      <c r="BI126" s="130"/>
      <c r="BJ126" s="130"/>
      <c r="BK126" s="130"/>
    </row>
    <row r="127" spans="13:63" s="32" customFormat="1" x14ac:dyDescent="0.2">
      <c r="M127" s="33"/>
      <c r="S127" s="33"/>
      <c r="AB127" s="130"/>
      <c r="AC127" s="130"/>
      <c r="AD127" s="130"/>
      <c r="AE127" s="130"/>
      <c r="AF127" s="130"/>
      <c r="AG127" s="130"/>
      <c r="AH127" s="130"/>
      <c r="AI127" s="130"/>
      <c r="AJ127" s="130"/>
      <c r="AK127" s="130"/>
      <c r="AL127" s="130"/>
      <c r="AM127" s="130"/>
      <c r="AN127" s="130"/>
      <c r="AO127" s="130"/>
      <c r="AP127" s="130"/>
      <c r="AQ127" s="130"/>
      <c r="AR127" s="130"/>
      <c r="AS127" s="130"/>
      <c r="AT127" s="130"/>
      <c r="AU127" s="130"/>
      <c r="AV127" s="130"/>
      <c r="AW127" s="130"/>
      <c r="AX127" s="130"/>
      <c r="AY127" s="130"/>
      <c r="AZ127" s="130"/>
      <c r="BA127" s="130"/>
      <c r="BB127" s="130"/>
      <c r="BC127" s="130"/>
      <c r="BD127" s="130"/>
      <c r="BE127" s="130"/>
      <c r="BF127" s="130"/>
      <c r="BG127" s="130"/>
      <c r="BH127" s="130"/>
      <c r="BI127" s="130"/>
      <c r="BJ127" s="130"/>
      <c r="BK127" s="130"/>
    </row>
    <row r="128" spans="13:63" s="32" customFormat="1" x14ac:dyDescent="0.2">
      <c r="M128" s="33"/>
      <c r="S128" s="33"/>
      <c r="AB128" s="130"/>
      <c r="AC128" s="130"/>
      <c r="AD128" s="130"/>
      <c r="AE128" s="130"/>
      <c r="AF128" s="130"/>
      <c r="AG128" s="130"/>
      <c r="AH128" s="130"/>
      <c r="AI128" s="130"/>
      <c r="AJ128" s="130"/>
      <c r="AK128" s="130"/>
      <c r="AL128" s="130"/>
      <c r="AM128" s="130"/>
      <c r="AN128" s="130"/>
      <c r="AO128" s="130"/>
      <c r="AP128" s="130"/>
      <c r="AQ128" s="130"/>
      <c r="AR128" s="130"/>
      <c r="AS128" s="130"/>
      <c r="AT128" s="130"/>
      <c r="AU128" s="130"/>
      <c r="AV128" s="130"/>
      <c r="AW128" s="130"/>
      <c r="AX128" s="130"/>
      <c r="AY128" s="130"/>
      <c r="AZ128" s="130"/>
      <c r="BA128" s="130"/>
      <c r="BB128" s="130"/>
      <c r="BC128" s="130"/>
      <c r="BD128" s="130"/>
      <c r="BE128" s="130"/>
      <c r="BF128" s="130"/>
      <c r="BG128" s="130"/>
      <c r="BH128" s="130"/>
      <c r="BI128" s="130"/>
      <c r="BJ128" s="130"/>
      <c r="BK128" s="130"/>
    </row>
    <row r="129" spans="13:63" s="32" customFormat="1" x14ac:dyDescent="0.2">
      <c r="M129" s="33"/>
      <c r="S129" s="33"/>
      <c r="AB129" s="130"/>
      <c r="AC129" s="130"/>
      <c r="AD129" s="130"/>
      <c r="AE129" s="130"/>
      <c r="AF129" s="130"/>
      <c r="AG129" s="130"/>
      <c r="AH129" s="130"/>
      <c r="AI129" s="130"/>
      <c r="AJ129" s="130"/>
      <c r="AK129" s="130"/>
      <c r="AL129" s="130"/>
      <c r="AM129" s="130"/>
      <c r="AN129" s="130"/>
      <c r="AO129" s="130"/>
      <c r="AP129" s="130"/>
      <c r="AQ129" s="130"/>
      <c r="AR129" s="130"/>
      <c r="AS129" s="130"/>
      <c r="AT129" s="130"/>
      <c r="AU129" s="130"/>
      <c r="AV129" s="130"/>
      <c r="AW129" s="130"/>
      <c r="AX129" s="130"/>
      <c r="AY129" s="130"/>
      <c r="AZ129" s="130"/>
      <c r="BA129" s="130"/>
      <c r="BB129" s="130"/>
      <c r="BC129" s="130"/>
      <c r="BD129" s="130"/>
      <c r="BE129" s="130"/>
      <c r="BF129" s="130"/>
      <c r="BG129" s="130"/>
      <c r="BH129" s="130"/>
      <c r="BI129" s="130"/>
      <c r="BJ129" s="130"/>
      <c r="BK129" s="130"/>
    </row>
    <row r="130" spans="13:63" s="32" customFormat="1" x14ac:dyDescent="0.2">
      <c r="M130" s="33"/>
      <c r="S130" s="33"/>
      <c r="AB130" s="130"/>
      <c r="AC130" s="130"/>
      <c r="AD130" s="130"/>
      <c r="AE130" s="130"/>
      <c r="AF130" s="130"/>
      <c r="AG130" s="130"/>
      <c r="AH130" s="130"/>
      <c r="AI130" s="130"/>
      <c r="AJ130" s="130"/>
      <c r="AK130" s="130"/>
      <c r="AL130" s="130"/>
      <c r="AM130" s="130"/>
      <c r="AN130" s="130"/>
      <c r="AO130" s="130"/>
      <c r="AP130" s="130"/>
      <c r="AQ130" s="130"/>
      <c r="AR130" s="130"/>
      <c r="AS130" s="130"/>
      <c r="AT130" s="130"/>
      <c r="AU130" s="130"/>
      <c r="AV130" s="130"/>
      <c r="AW130" s="130"/>
      <c r="AX130" s="130"/>
      <c r="AY130" s="130"/>
      <c r="AZ130" s="130"/>
      <c r="BA130" s="130"/>
      <c r="BB130" s="130"/>
      <c r="BC130" s="130"/>
      <c r="BD130" s="130"/>
      <c r="BE130" s="130"/>
      <c r="BF130" s="130"/>
      <c r="BG130" s="130"/>
      <c r="BH130" s="130"/>
      <c r="BI130" s="130"/>
      <c r="BJ130" s="130"/>
      <c r="BK130" s="130"/>
    </row>
    <row r="131" spans="13:63" s="32" customFormat="1" x14ac:dyDescent="0.2">
      <c r="M131" s="33"/>
      <c r="S131" s="33"/>
      <c r="AB131" s="130"/>
      <c r="AC131" s="130"/>
      <c r="AD131" s="130"/>
      <c r="AE131" s="130"/>
      <c r="AF131" s="130"/>
      <c r="AG131" s="130"/>
      <c r="AH131" s="130"/>
      <c r="AI131" s="130"/>
      <c r="AJ131" s="130"/>
      <c r="AK131" s="130"/>
      <c r="AL131" s="130"/>
      <c r="AM131" s="130"/>
      <c r="AN131" s="130"/>
      <c r="AO131" s="130"/>
      <c r="AP131" s="130"/>
      <c r="AQ131" s="130"/>
      <c r="AR131" s="130"/>
      <c r="AS131" s="130"/>
      <c r="AT131" s="130"/>
      <c r="AU131" s="130"/>
      <c r="AV131" s="130"/>
      <c r="AW131" s="130"/>
      <c r="AX131" s="130"/>
      <c r="AY131" s="130"/>
      <c r="AZ131" s="130"/>
      <c r="BA131" s="130"/>
      <c r="BB131" s="130"/>
      <c r="BC131" s="130"/>
      <c r="BD131" s="130"/>
      <c r="BE131" s="130"/>
      <c r="BF131" s="130"/>
      <c r="BG131" s="130"/>
      <c r="BH131" s="130"/>
      <c r="BI131" s="130"/>
      <c r="BJ131" s="130"/>
      <c r="BK131" s="130"/>
    </row>
    <row r="132" spans="13:63" s="32" customFormat="1" x14ac:dyDescent="0.2">
      <c r="M132" s="33"/>
      <c r="S132" s="33"/>
      <c r="AB132" s="130"/>
      <c r="AC132" s="130"/>
      <c r="AD132" s="130"/>
      <c r="AE132" s="130"/>
      <c r="AF132" s="130"/>
      <c r="AG132" s="130"/>
      <c r="AH132" s="130"/>
      <c r="AI132" s="130"/>
      <c r="AJ132" s="130"/>
      <c r="AK132" s="130"/>
      <c r="AL132" s="130"/>
      <c r="AM132" s="130"/>
      <c r="AN132" s="130"/>
      <c r="AO132" s="130"/>
      <c r="AP132" s="130"/>
      <c r="AQ132" s="130"/>
      <c r="AR132" s="130"/>
      <c r="AS132" s="130"/>
      <c r="AT132" s="130"/>
      <c r="AU132" s="130"/>
      <c r="AV132" s="130"/>
      <c r="AW132" s="130"/>
      <c r="AX132" s="130"/>
      <c r="AY132" s="130"/>
      <c r="AZ132" s="130"/>
      <c r="BA132" s="130"/>
      <c r="BB132" s="130"/>
      <c r="BC132" s="130"/>
      <c r="BD132" s="130"/>
      <c r="BE132" s="130"/>
      <c r="BF132" s="130"/>
      <c r="BG132" s="130"/>
      <c r="BH132" s="130"/>
      <c r="BI132" s="130"/>
      <c r="BJ132" s="130"/>
      <c r="BK132" s="130"/>
    </row>
    <row r="133" spans="13:63" s="32" customFormat="1" x14ac:dyDescent="0.2">
      <c r="M133" s="33"/>
      <c r="S133" s="33"/>
      <c r="AB133" s="130"/>
      <c r="AC133" s="130"/>
      <c r="AD133" s="130"/>
      <c r="AE133" s="130"/>
      <c r="AF133" s="130"/>
      <c r="AG133" s="130"/>
      <c r="AH133" s="130"/>
      <c r="AI133" s="130"/>
      <c r="AJ133" s="130"/>
      <c r="AK133" s="130"/>
      <c r="AL133" s="130"/>
      <c r="AM133" s="130"/>
      <c r="AN133" s="130"/>
      <c r="AO133" s="130"/>
      <c r="AP133" s="130"/>
      <c r="AQ133" s="130"/>
      <c r="AR133" s="130"/>
      <c r="AS133" s="130"/>
      <c r="AT133" s="130"/>
      <c r="AU133" s="130"/>
      <c r="AV133" s="130"/>
      <c r="AW133" s="130"/>
      <c r="AX133" s="130"/>
      <c r="AY133" s="130"/>
      <c r="AZ133" s="130"/>
      <c r="BA133" s="130"/>
      <c r="BB133" s="130"/>
      <c r="BC133" s="130"/>
      <c r="BD133" s="130"/>
      <c r="BE133" s="130"/>
      <c r="BF133" s="130"/>
      <c r="BG133" s="130"/>
      <c r="BH133" s="130"/>
      <c r="BI133" s="130"/>
      <c r="BJ133" s="130"/>
      <c r="BK133" s="130"/>
    </row>
    <row r="134" spans="13:63" s="32" customFormat="1" x14ac:dyDescent="0.2">
      <c r="M134" s="33"/>
      <c r="S134" s="33"/>
      <c r="AB134" s="130"/>
      <c r="AC134" s="130"/>
      <c r="AD134" s="130"/>
      <c r="AE134" s="130"/>
      <c r="AF134" s="130"/>
      <c r="AG134" s="130"/>
      <c r="AH134" s="130"/>
      <c r="AI134" s="130"/>
      <c r="AJ134" s="130"/>
      <c r="AK134" s="130"/>
      <c r="AL134" s="130"/>
      <c r="AM134" s="130"/>
      <c r="AN134" s="130"/>
      <c r="AO134" s="130"/>
      <c r="AP134" s="130"/>
      <c r="AQ134" s="130"/>
      <c r="AR134" s="130"/>
      <c r="AS134" s="130"/>
      <c r="AT134" s="130"/>
      <c r="AU134" s="130"/>
      <c r="AV134" s="130"/>
      <c r="AW134" s="130"/>
      <c r="AX134" s="130"/>
      <c r="AY134" s="130"/>
      <c r="AZ134" s="130"/>
      <c r="BA134" s="130"/>
      <c r="BB134" s="130"/>
      <c r="BC134" s="130"/>
      <c r="BD134" s="130"/>
      <c r="BE134" s="130"/>
      <c r="BF134" s="130"/>
      <c r="BG134" s="130"/>
      <c r="BH134" s="130"/>
      <c r="BI134" s="130"/>
      <c r="BJ134" s="130"/>
      <c r="BK134" s="130"/>
    </row>
    <row r="135" spans="13:63" s="32" customFormat="1" x14ac:dyDescent="0.2">
      <c r="M135" s="33"/>
      <c r="S135" s="33"/>
      <c r="AB135" s="130"/>
      <c r="AC135" s="130"/>
      <c r="AD135" s="130"/>
      <c r="AE135" s="130"/>
      <c r="AF135" s="130"/>
      <c r="AG135" s="130"/>
      <c r="AH135" s="130"/>
      <c r="AI135" s="130"/>
      <c r="AJ135" s="130"/>
      <c r="AK135" s="130"/>
      <c r="AL135" s="130"/>
      <c r="AM135" s="130"/>
      <c r="AN135" s="130"/>
      <c r="AO135" s="130"/>
      <c r="AP135" s="130"/>
      <c r="AQ135" s="130"/>
      <c r="AR135" s="130"/>
      <c r="AS135" s="130"/>
      <c r="AT135" s="130"/>
      <c r="AU135" s="130"/>
      <c r="AV135" s="130"/>
      <c r="AW135" s="130"/>
      <c r="AX135" s="130"/>
      <c r="AY135" s="130"/>
      <c r="AZ135" s="130"/>
      <c r="BA135" s="130"/>
      <c r="BB135" s="130"/>
      <c r="BC135" s="130"/>
      <c r="BD135" s="130"/>
      <c r="BE135" s="130"/>
      <c r="BF135" s="130"/>
      <c r="BG135" s="130"/>
      <c r="BH135" s="130"/>
      <c r="BI135" s="130"/>
      <c r="BJ135" s="130"/>
      <c r="BK135" s="130"/>
    </row>
    <row r="136" spans="13:63" s="32" customFormat="1" x14ac:dyDescent="0.2">
      <c r="M136" s="33"/>
      <c r="S136" s="33"/>
      <c r="AB136" s="130"/>
      <c r="AC136" s="130"/>
      <c r="AD136" s="130"/>
      <c r="AE136" s="130"/>
      <c r="AF136" s="130"/>
      <c r="AG136" s="130"/>
      <c r="AH136" s="130"/>
      <c r="AI136" s="130"/>
      <c r="AJ136" s="130"/>
      <c r="AK136" s="130"/>
      <c r="AL136" s="130"/>
      <c r="AM136" s="130"/>
      <c r="AN136" s="130"/>
      <c r="AO136" s="130"/>
      <c r="AP136" s="130"/>
      <c r="AQ136" s="130"/>
      <c r="AR136" s="130"/>
      <c r="AS136" s="130"/>
      <c r="AT136" s="130"/>
      <c r="AU136" s="130"/>
      <c r="AV136" s="130"/>
      <c r="AW136" s="130"/>
      <c r="AX136" s="130"/>
      <c r="AY136" s="130"/>
      <c r="AZ136" s="130"/>
      <c r="BA136" s="130"/>
      <c r="BB136" s="130"/>
      <c r="BC136" s="130"/>
      <c r="BD136" s="130"/>
      <c r="BE136" s="130"/>
      <c r="BF136" s="130"/>
      <c r="BG136" s="130"/>
      <c r="BH136" s="130"/>
      <c r="BI136" s="130"/>
      <c r="BJ136" s="130"/>
      <c r="BK136" s="130"/>
    </row>
    <row r="137" spans="13:63" s="32" customFormat="1" x14ac:dyDescent="0.2">
      <c r="M137" s="33"/>
      <c r="S137" s="33"/>
      <c r="AB137" s="130"/>
      <c r="AC137" s="130"/>
      <c r="AD137" s="130"/>
      <c r="AE137" s="130"/>
      <c r="AF137" s="130"/>
      <c r="AG137" s="130"/>
      <c r="AH137" s="130"/>
      <c r="AI137" s="130"/>
      <c r="AJ137" s="130"/>
      <c r="AK137" s="130"/>
      <c r="AL137" s="130"/>
      <c r="AM137" s="130"/>
      <c r="AN137" s="130"/>
      <c r="AO137" s="130"/>
      <c r="AP137" s="130"/>
      <c r="AQ137" s="130"/>
      <c r="AR137" s="130"/>
      <c r="AS137" s="130"/>
      <c r="AT137" s="130"/>
      <c r="AU137" s="130"/>
      <c r="AV137" s="130"/>
      <c r="AW137" s="130"/>
      <c r="AX137" s="130"/>
      <c r="AY137" s="130"/>
      <c r="AZ137" s="130"/>
      <c r="BA137" s="130"/>
      <c r="BB137" s="130"/>
      <c r="BC137" s="130"/>
      <c r="BD137" s="130"/>
      <c r="BE137" s="130"/>
      <c r="BF137" s="130"/>
      <c r="BG137" s="130"/>
      <c r="BH137" s="130"/>
      <c r="BI137" s="130"/>
      <c r="BJ137" s="130"/>
      <c r="BK137" s="130"/>
    </row>
    <row r="138" spans="13:63" s="32" customFormat="1" x14ac:dyDescent="0.2">
      <c r="M138" s="33"/>
      <c r="S138" s="33"/>
      <c r="AB138" s="130"/>
      <c r="AC138" s="130"/>
      <c r="AD138" s="130"/>
      <c r="AE138" s="130"/>
      <c r="AF138" s="130"/>
      <c r="AG138" s="130"/>
      <c r="AH138" s="130"/>
      <c r="AI138" s="130"/>
      <c r="AJ138" s="130"/>
      <c r="AK138" s="130"/>
      <c r="AL138" s="130"/>
      <c r="AM138" s="130"/>
      <c r="AN138" s="130"/>
      <c r="AO138" s="130"/>
      <c r="AP138" s="130"/>
      <c r="AQ138" s="130"/>
      <c r="AR138" s="130"/>
      <c r="AS138" s="130"/>
      <c r="AT138" s="130"/>
      <c r="AU138" s="130"/>
      <c r="AV138" s="130"/>
      <c r="AW138" s="130"/>
      <c r="AX138" s="130"/>
      <c r="AY138" s="130"/>
      <c r="AZ138" s="130"/>
      <c r="BA138" s="130"/>
      <c r="BB138" s="130"/>
      <c r="BC138" s="130"/>
      <c r="BD138" s="130"/>
      <c r="BE138" s="130"/>
      <c r="BF138" s="130"/>
      <c r="BG138" s="130"/>
      <c r="BH138" s="130"/>
      <c r="BI138" s="130"/>
      <c r="BJ138" s="130"/>
      <c r="BK138" s="130"/>
    </row>
    <row r="139" spans="13:63" s="32" customFormat="1" x14ac:dyDescent="0.2">
      <c r="M139" s="33"/>
      <c r="S139" s="33"/>
      <c r="AB139" s="130"/>
      <c r="AC139" s="130"/>
      <c r="AD139" s="130"/>
      <c r="AE139" s="130"/>
      <c r="AF139" s="130"/>
      <c r="AG139" s="130"/>
      <c r="AH139" s="130"/>
      <c r="AI139" s="130"/>
      <c r="AJ139" s="130"/>
      <c r="AK139" s="130"/>
      <c r="AL139" s="130"/>
      <c r="AM139" s="130"/>
      <c r="AN139" s="130"/>
      <c r="AO139" s="130"/>
      <c r="AP139" s="130"/>
      <c r="AQ139" s="130"/>
      <c r="AR139" s="130"/>
      <c r="AS139" s="130"/>
      <c r="AT139" s="130"/>
      <c r="AU139" s="130"/>
      <c r="AV139" s="130"/>
      <c r="AW139" s="130"/>
      <c r="AX139" s="130"/>
      <c r="AY139" s="130"/>
      <c r="AZ139" s="130"/>
      <c r="BA139" s="130"/>
      <c r="BB139" s="130"/>
      <c r="BC139" s="130"/>
      <c r="BD139" s="130"/>
      <c r="BE139" s="130"/>
      <c r="BF139" s="130"/>
      <c r="BG139" s="130"/>
      <c r="BH139" s="130"/>
      <c r="BI139" s="130"/>
      <c r="BJ139" s="130"/>
      <c r="BK139" s="130"/>
    </row>
    <row r="140" spans="13:63" s="32" customFormat="1" x14ac:dyDescent="0.2">
      <c r="M140" s="33"/>
      <c r="S140" s="33"/>
      <c r="AB140" s="130"/>
      <c r="AC140" s="130"/>
      <c r="AD140" s="130"/>
      <c r="AE140" s="130"/>
      <c r="AF140" s="130"/>
      <c r="AG140" s="130"/>
      <c r="AH140" s="130"/>
      <c r="AI140" s="130"/>
      <c r="AJ140" s="130"/>
      <c r="AK140" s="130"/>
      <c r="AL140" s="130"/>
      <c r="AM140" s="130"/>
      <c r="AN140" s="130"/>
      <c r="AO140" s="130"/>
      <c r="AP140" s="130"/>
      <c r="AQ140" s="130"/>
      <c r="AR140" s="130"/>
      <c r="AS140" s="130"/>
      <c r="AT140" s="130"/>
      <c r="AU140" s="130"/>
      <c r="AV140" s="130"/>
      <c r="AW140" s="130"/>
      <c r="AX140" s="130"/>
      <c r="AY140" s="130"/>
      <c r="AZ140" s="130"/>
      <c r="BA140" s="130"/>
      <c r="BB140" s="130"/>
      <c r="BC140" s="130"/>
      <c r="BD140" s="130"/>
      <c r="BE140" s="130"/>
      <c r="BF140" s="130"/>
      <c r="BG140" s="130"/>
      <c r="BH140" s="130"/>
      <c r="BI140" s="130"/>
      <c r="BJ140" s="130"/>
      <c r="BK140" s="130"/>
    </row>
    <row r="141" spans="13:63" s="32" customFormat="1" x14ac:dyDescent="0.2">
      <c r="M141" s="33"/>
      <c r="S141" s="33"/>
      <c r="AB141" s="130"/>
      <c r="AC141" s="130"/>
      <c r="AD141" s="130"/>
      <c r="AE141" s="130"/>
      <c r="AF141" s="130"/>
      <c r="AG141" s="130"/>
      <c r="AH141" s="130"/>
      <c r="AI141" s="130"/>
      <c r="AJ141" s="130"/>
      <c r="AK141" s="130"/>
      <c r="AL141" s="130"/>
      <c r="AM141" s="130"/>
      <c r="AN141" s="130"/>
      <c r="AO141" s="130"/>
      <c r="AP141" s="130"/>
      <c r="AQ141" s="130"/>
      <c r="AR141" s="130"/>
      <c r="AS141" s="130"/>
      <c r="AT141" s="130"/>
      <c r="AU141" s="130"/>
      <c r="AV141" s="130"/>
      <c r="AW141" s="130"/>
      <c r="AX141" s="130"/>
      <c r="AY141" s="130"/>
      <c r="AZ141" s="130"/>
      <c r="BA141" s="130"/>
      <c r="BB141" s="130"/>
      <c r="BC141" s="130"/>
      <c r="BD141" s="130"/>
      <c r="BE141" s="130"/>
      <c r="BF141" s="130"/>
      <c r="BG141" s="130"/>
      <c r="BH141" s="130"/>
      <c r="BI141" s="130"/>
      <c r="BJ141" s="130"/>
      <c r="BK141" s="130"/>
    </row>
    <row r="142" spans="13:63" s="32" customFormat="1" x14ac:dyDescent="0.2">
      <c r="M142" s="33"/>
      <c r="S142" s="33"/>
      <c r="AB142" s="130"/>
      <c r="AC142" s="130"/>
      <c r="AD142" s="130"/>
      <c r="AE142" s="130"/>
      <c r="AF142" s="130"/>
      <c r="AG142" s="130"/>
      <c r="AH142" s="130"/>
      <c r="AI142" s="130"/>
      <c r="AJ142" s="130"/>
      <c r="AK142" s="130"/>
      <c r="AL142" s="130"/>
      <c r="AM142" s="130"/>
      <c r="AN142" s="130"/>
      <c r="AO142" s="130"/>
      <c r="AP142" s="130"/>
      <c r="AQ142" s="130"/>
      <c r="AR142" s="130"/>
      <c r="AS142" s="130"/>
      <c r="AT142" s="130"/>
      <c r="AU142" s="130"/>
      <c r="AV142" s="130"/>
      <c r="AW142" s="130"/>
      <c r="AX142" s="130"/>
      <c r="AY142" s="130"/>
      <c r="AZ142" s="130"/>
      <c r="BA142" s="130"/>
      <c r="BB142" s="130"/>
      <c r="BC142" s="130"/>
      <c r="BD142" s="130"/>
      <c r="BE142" s="130"/>
      <c r="BF142" s="130"/>
      <c r="BG142" s="130"/>
      <c r="BH142" s="130"/>
      <c r="BI142" s="130"/>
      <c r="BJ142" s="130"/>
      <c r="BK142" s="130"/>
    </row>
    <row r="143" spans="13:63" s="32" customFormat="1" x14ac:dyDescent="0.2">
      <c r="M143" s="33"/>
      <c r="S143" s="33"/>
      <c r="AB143" s="130"/>
      <c r="AC143" s="130"/>
      <c r="AD143" s="130"/>
      <c r="AE143" s="130"/>
      <c r="AF143" s="130"/>
      <c r="AG143" s="130"/>
      <c r="AH143" s="130"/>
      <c r="AI143" s="130"/>
      <c r="AJ143" s="130"/>
      <c r="AK143" s="130"/>
      <c r="AL143" s="130"/>
      <c r="AM143" s="130"/>
      <c r="AN143" s="130"/>
      <c r="AO143" s="130"/>
      <c r="AP143" s="130"/>
      <c r="AQ143" s="130"/>
      <c r="AR143" s="130"/>
      <c r="AS143" s="130"/>
      <c r="AT143" s="130"/>
      <c r="AU143" s="130"/>
      <c r="AV143" s="130"/>
      <c r="AW143" s="130"/>
      <c r="AX143" s="130"/>
      <c r="AY143" s="130"/>
      <c r="AZ143" s="130"/>
      <c r="BA143" s="130"/>
      <c r="BB143" s="130"/>
      <c r="BC143" s="130"/>
      <c r="BD143" s="130"/>
      <c r="BE143" s="130"/>
      <c r="BF143" s="130"/>
      <c r="BG143" s="130"/>
      <c r="BH143" s="130"/>
      <c r="BI143" s="130"/>
      <c r="BJ143" s="130"/>
      <c r="BK143" s="130"/>
    </row>
    <row r="144" spans="13:63" s="32" customFormat="1" x14ac:dyDescent="0.2">
      <c r="M144" s="33"/>
      <c r="S144" s="33"/>
      <c r="AB144" s="130"/>
      <c r="AC144" s="130"/>
      <c r="AD144" s="130"/>
      <c r="AE144" s="130"/>
      <c r="AF144" s="130"/>
      <c r="AG144" s="130"/>
      <c r="AH144" s="130"/>
      <c r="AI144" s="130"/>
      <c r="AJ144" s="130"/>
      <c r="AK144" s="130"/>
      <c r="AL144" s="130"/>
      <c r="AM144" s="130"/>
      <c r="AN144" s="130"/>
      <c r="AO144" s="130"/>
      <c r="AP144" s="130"/>
      <c r="AQ144" s="130"/>
      <c r="AR144" s="130"/>
      <c r="AS144" s="130"/>
      <c r="AT144" s="130"/>
      <c r="AU144" s="130"/>
      <c r="AV144" s="130"/>
      <c r="AW144" s="130"/>
      <c r="AX144" s="130"/>
      <c r="AY144" s="130"/>
      <c r="AZ144" s="130"/>
      <c r="BA144" s="130"/>
      <c r="BB144" s="130"/>
      <c r="BC144" s="130"/>
      <c r="BD144" s="130"/>
      <c r="BE144" s="130"/>
      <c r="BF144" s="130"/>
      <c r="BG144" s="130"/>
      <c r="BH144" s="130"/>
      <c r="BI144" s="130"/>
      <c r="BJ144" s="130"/>
      <c r="BK144" s="130"/>
    </row>
    <row r="145" spans="13:63" s="32" customFormat="1" x14ac:dyDescent="0.2">
      <c r="M145" s="33"/>
      <c r="S145" s="33"/>
      <c r="AB145" s="130"/>
      <c r="AC145" s="130"/>
      <c r="AD145" s="130"/>
      <c r="AE145" s="130"/>
      <c r="AF145" s="130"/>
      <c r="AG145" s="130"/>
      <c r="AH145" s="130"/>
      <c r="AI145" s="130"/>
      <c r="AJ145" s="130"/>
      <c r="AK145" s="130"/>
      <c r="AL145" s="130"/>
      <c r="AM145" s="130"/>
      <c r="AN145" s="130"/>
      <c r="AO145" s="130"/>
      <c r="AP145" s="130"/>
      <c r="AQ145" s="130"/>
      <c r="AR145" s="130"/>
      <c r="AS145" s="130"/>
      <c r="AT145" s="130"/>
      <c r="AU145" s="130"/>
      <c r="AV145" s="130"/>
      <c r="AW145" s="130"/>
      <c r="AX145" s="130"/>
      <c r="AY145" s="130"/>
      <c r="AZ145" s="130"/>
      <c r="BA145" s="130"/>
      <c r="BB145" s="130"/>
      <c r="BC145" s="130"/>
      <c r="BD145" s="130"/>
      <c r="BE145" s="130"/>
      <c r="BF145" s="130"/>
      <c r="BG145" s="130"/>
      <c r="BH145" s="130"/>
      <c r="BI145" s="130"/>
      <c r="BJ145" s="130"/>
      <c r="BK145" s="130"/>
    </row>
    <row r="146" spans="13:63" s="32" customFormat="1" x14ac:dyDescent="0.2">
      <c r="M146" s="33"/>
      <c r="S146" s="33"/>
      <c r="AB146" s="130"/>
      <c r="AC146" s="130"/>
      <c r="AD146" s="130"/>
      <c r="AE146" s="130"/>
      <c r="AF146" s="130"/>
      <c r="AG146" s="130"/>
      <c r="AH146" s="130"/>
      <c r="AI146" s="130"/>
      <c r="AJ146" s="130"/>
      <c r="AK146" s="130"/>
      <c r="AL146" s="130"/>
      <c r="AM146" s="130"/>
      <c r="AN146" s="130"/>
      <c r="AO146" s="130"/>
      <c r="AP146" s="130"/>
      <c r="AQ146" s="130"/>
      <c r="AR146" s="130"/>
      <c r="AS146" s="130"/>
      <c r="AT146" s="130"/>
      <c r="AU146" s="130"/>
      <c r="AV146" s="130"/>
      <c r="AW146" s="130"/>
      <c r="AX146" s="130"/>
      <c r="AY146" s="130"/>
      <c r="AZ146" s="130"/>
      <c r="BA146" s="130"/>
      <c r="BB146" s="130"/>
      <c r="BC146" s="130"/>
      <c r="BD146" s="130"/>
      <c r="BE146" s="130"/>
      <c r="BF146" s="130"/>
      <c r="BG146" s="130"/>
      <c r="BH146" s="130"/>
      <c r="BI146" s="130"/>
      <c r="BJ146" s="130"/>
      <c r="BK146" s="130"/>
    </row>
    <row r="147" spans="13:63" s="32" customFormat="1" x14ac:dyDescent="0.2">
      <c r="M147" s="33"/>
      <c r="S147" s="33"/>
      <c r="AB147" s="130"/>
      <c r="AC147" s="130"/>
      <c r="AD147" s="130"/>
      <c r="AE147" s="130"/>
      <c r="AF147" s="130"/>
      <c r="AG147" s="130"/>
      <c r="AH147" s="130"/>
      <c r="AI147" s="130"/>
      <c r="AJ147" s="130"/>
      <c r="AK147" s="130"/>
      <c r="AL147" s="130"/>
      <c r="AM147" s="130"/>
      <c r="AN147" s="130"/>
      <c r="AO147" s="130"/>
      <c r="AP147" s="130"/>
      <c r="AQ147" s="130"/>
      <c r="AR147" s="130"/>
      <c r="AS147" s="130"/>
      <c r="AT147" s="130"/>
      <c r="AU147" s="130"/>
      <c r="AV147" s="130"/>
      <c r="AW147" s="130"/>
      <c r="AX147" s="130"/>
      <c r="AY147" s="130"/>
      <c r="AZ147" s="130"/>
      <c r="BA147" s="130"/>
      <c r="BB147" s="130"/>
      <c r="BC147" s="130"/>
      <c r="BD147" s="130"/>
      <c r="BE147" s="130"/>
      <c r="BF147" s="130"/>
      <c r="BG147" s="130"/>
      <c r="BH147" s="130"/>
      <c r="BI147" s="130"/>
      <c r="BJ147" s="130"/>
      <c r="BK147" s="130"/>
    </row>
    <row r="148" spans="13:63" s="32" customFormat="1" x14ac:dyDescent="0.2">
      <c r="M148" s="33"/>
      <c r="S148" s="33"/>
      <c r="AB148" s="130"/>
      <c r="AC148" s="130"/>
      <c r="AD148" s="130"/>
      <c r="AE148" s="130"/>
      <c r="AF148" s="130"/>
      <c r="AG148" s="130"/>
      <c r="AH148" s="130"/>
      <c r="AI148" s="130"/>
      <c r="AJ148" s="130"/>
      <c r="AK148" s="130"/>
      <c r="AL148" s="130"/>
      <c r="AM148" s="130"/>
      <c r="AN148" s="130"/>
      <c r="AO148" s="130"/>
      <c r="AP148" s="130"/>
      <c r="AQ148" s="130"/>
      <c r="AR148" s="130"/>
      <c r="AS148" s="130"/>
      <c r="AT148" s="130"/>
      <c r="AU148" s="130"/>
      <c r="AV148" s="130"/>
      <c r="AW148" s="130"/>
      <c r="AX148" s="130"/>
      <c r="AY148" s="130"/>
      <c r="AZ148" s="130"/>
      <c r="BA148" s="130"/>
      <c r="BB148" s="130"/>
      <c r="BC148" s="130"/>
      <c r="BD148" s="130"/>
      <c r="BE148" s="130"/>
      <c r="BF148" s="130"/>
      <c r="BG148" s="130"/>
      <c r="BH148" s="130"/>
      <c r="BI148" s="130"/>
      <c r="BJ148" s="130"/>
      <c r="BK148" s="130"/>
    </row>
    <row r="149" spans="13:63" s="32" customFormat="1" x14ac:dyDescent="0.2">
      <c r="M149" s="33"/>
      <c r="S149" s="33"/>
      <c r="AB149" s="130"/>
      <c r="AC149" s="130"/>
      <c r="AD149" s="130"/>
      <c r="AE149" s="130"/>
      <c r="AF149" s="130"/>
      <c r="AG149" s="130"/>
      <c r="AH149" s="130"/>
      <c r="AI149" s="130"/>
      <c r="AJ149" s="130"/>
      <c r="AK149" s="130"/>
      <c r="AL149" s="130"/>
      <c r="AM149" s="130"/>
      <c r="AN149" s="130"/>
      <c r="AO149" s="130"/>
      <c r="AP149" s="130"/>
      <c r="AQ149" s="130"/>
      <c r="AR149" s="130"/>
      <c r="AS149" s="130"/>
      <c r="AT149" s="130"/>
      <c r="AU149" s="130"/>
      <c r="AV149" s="130"/>
      <c r="AW149" s="130"/>
      <c r="AX149" s="130"/>
      <c r="AY149" s="130"/>
      <c r="AZ149" s="130"/>
      <c r="BA149" s="130"/>
      <c r="BB149" s="130"/>
      <c r="BC149" s="130"/>
      <c r="BD149" s="130"/>
      <c r="BE149" s="130"/>
      <c r="BF149" s="130"/>
      <c r="BG149" s="130"/>
      <c r="BH149" s="130"/>
      <c r="BI149" s="130"/>
      <c r="BJ149" s="130"/>
      <c r="BK149" s="130"/>
    </row>
    <row r="150" spans="13:63" s="32" customFormat="1" x14ac:dyDescent="0.2">
      <c r="M150" s="33"/>
      <c r="S150" s="33"/>
      <c r="AB150" s="130"/>
      <c r="AC150" s="130"/>
      <c r="AD150" s="130"/>
      <c r="AE150" s="130"/>
      <c r="AF150" s="130"/>
      <c r="AG150" s="130"/>
      <c r="AH150" s="130"/>
      <c r="AI150" s="130"/>
      <c r="AJ150" s="130"/>
      <c r="AK150" s="130"/>
      <c r="AL150" s="130"/>
      <c r="AM150" s="130"/>
      <c r="AN150" s="130"/>
      <c r="AO150" s="130"/>
      <c r="AP150" s="130"/>
      <c r="AQ150" s="130"/>
      <c r="AR150" s="130"/>
      <c r="AS150" s="130"/>
      <c r="AT150" s="130"/>
      <c r="AU150" s="130"/>
      <c r="AV150" s="130"/>
      <c r="AW150" s="130"/>
      <c r="AX150" s="130"/>
      <c r="AY150" s="130"/>
      <c r="AZ150" s="130"/>
      <c r="BA150" s="130"/>
      <c r="BB150" s="130"/>
      <c r="BC150" s="130"/>
      <c r="BD150" s="130"/>
      <c r="BE150" s="130"/>
      <c r="BF150" s="130"/>
      <c r="BG150" s="130"/>
      <c r="BH150" s="130"/>
      <c r="BI150" s="130"/>
      <c r="BJ150" s="130"/>
      <c r="BK150" s="130"/>
    </row>
    <row r="151" spans="13:63" s="32" customFormat="1" x14ac:dyDescent="0.2">
      <c r="M151" s="33"/>
      <c r="S151" s="33"/>
      <c r="AB151" s="130"/>
      <c r="AC151" s="130"/>
      <c r="AD151" s="130"/>
      <c r="AE151" s="130"/>
      <c r="AF151" s="130"/>
      <c r="AG151" s="130"/>
      <c r="AH151" s="130"/>
      <c r="AI151" s="130"/>
      <c r="AJ151" s="130"/>
      <c r="AK151" s="130"/>
      <c r="AL151" s="130"/>
      <c r="AM151" s="130"/>
      <c r="AN151" s="130"/>
      <c r="AO151" s="130"/>
      <c r="AP151" s="130"/>
      <c r="AQ151" s="130"/>
      <c r="AR151" s="130"/>
      <c r="AS151" s="130"/>
      <c r="AT151" s="130"/>
      <c r="AU151" s="130"/>
      <c r="AV151" s="130"/>
      <c r="AW151" s="130"/>
      <c r="AX151" s="130"/>
      <c r="AY151" s="130"/>
      <c r="AZ151" s="130"/>
      <c r="BA151" s="130"/>
      <c r="BB151" s="130"/>
      <c r="BC151" s="130"/>
      <c r="BD151" s="130"/>
      <c r="BE151" s="130"/>
      <c r="BF151" s="130"/>
      <c r="BG151" s="130"/>
      <c r="BH151" s="130"/>
      <c r="BI151" s="130"/>
      <c r="BJ151" s="130"/>
      <c r="BK151" s="130"/>
    </row>
    <row r="152" spans="13:63" s="32" customFormat="1" x14ac:dyDescent="0.2">
      <c r="M152" s="33"/>
      <c r="S152" s="33"/>
      <c r="AB152" s="130"/>
      <c r="AC152" s="130"/>
      <c r="AD152" s="130"/>
      <c r="AE152" s="130"/>
      <c r="AF152" s="130"/>
      <c r="AG152" s="130"/>
      <c r="AH152" s="130"/>
      <c r="AI152" s="130"/>
      <c r="AJ152" s="130"/>
      <c r="AK152" s="130"/>
      <c r="AL152" s="130"/>
      <c r="AM152" s="130"/>
      <c r="AN152" s="130"/>
      <c r="AO152" s="130"/>
      <c r="AP152" s="130"/>
      <c r="AQ152" s="130"/>
      <c r="AR152" s="130"/>
      <c r="AS152" s="130"/>
      <c r="AT152" s="130"/>
      <c r="AU152" s="130"/>
      <c r="AV152" s="130"/>
      <c r="AW152" s="130"/>
      <c r="AX152" s="130"/>
      <c r="AY152" s="130"/>
      <c r="AZ152" s="130"/>
      <c r="BA152" s="130"/>
      <c r="BB152" s="130"/>
      <c r="BC152" s="130"/>
      <c r="BD152" s="130"/>
      <c r="BE152" s="130"/>
      <c r="BF152" s="130"/>
      <c r="BG152" s="130"/>
      <c r="BH152" s="130"/>
      <c r="BI152" s="130"/>
      <c r="BJ152" s="130"/>
      <c r="BK152" s="130"/>
    </row>
    <row r="153" spans="13:63" s="32" customFormat="1" x14ac:dyDescent="0.2">
      <c r="M153" s="33"/>
      <c r="S153" s="33"/>
      <c r="AB153" s="130"/>
      <c r="AC153" s="130"/>
      <c r="AD153" s="130"/>
      <c r="AE153" s="130"/>
      <c r="AF153" s="130"/>
      <c r="AG153" s="130"/>
      <c r="AH153" s="130"/>
      <c r="AI153" s="130"/>
      <c r="AJ153" s="130"/>
      <c r="AK153" s="130"/>
      <c r="AL153" s="130"/>
      <c r="AM153" s="130"/>
      <c r="AN153" s="130"/>
      <c r="AO153" s="130"/>
      <c r="AP153" s="130"/>
      <c r="AQ153" s="130"/>
      <c r="AR153" s="130"/>
      <c r="AS153" s="130"/>
      <c r="AT153" s="130"/>
      <c r="AU153" s="130"/>
      <c r="AV153" s="130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130"/>
    </row>
    <row r="154" spans="13:63" s="32" customFormat="1" x14ac:dyDescent="0.2">
      <c r="M154" s="33"/>
      <c r="S154" s="33"/>
      <c r="AB154" s="130"/>
      <c r="AC154" s="130"/>
      <c r="AD154" s="130"/>
      <c r="AE154" s="130"/>
      <c r="AF154" s="130"/>
      <c r="AG154" s="130"/>
      <c r="AH154" s="130"/>
      <c r="AI154" s="130"/>
      <c r="AJ154" s="130"/>
      <c r="AK154" s="130"/>
      <c r="AL154" s="130"/>
      <c r="AM154" s="130"/>
      <c r="AN154" s="130"/>
      <c r="AO154" s="130"/>
      <c r="AP154" s="130"/>
      <c r="AQ154" s="130"/>
      <c r="AR154" s="130"/>
      <c r="AS154" s="130"/>
      <c r="AT154" s="130"/>
      <c r="AU154" s="130"/>
      <c r="AV154" s="130"/>
      <c r="AW154" s="130"/>
      <c r="AX154" s="130"/>
      <c r="AY154" s="130"/>
      <c r="AZ154" s="130"/>
      <c r="BA154" s="130"/>
      <c r="BB154" s="130"/>
      <c r="BC154" s="130"/>
      <c r="BD154" s="130"/>
      <c r="BE154" s="130"/>
      <c r="BF154" s="130"/>
      <c r="BG154" s="130"/>
      <c r="BH154" s="130"/>
      <c r="BI154" s="130"/>
      <c r="BJ154" s="130"/>
      <c r="BK154" s="130"/>
    </row>
    <row r="155" spans="13:63" s="32" customFormat="1" x14ac:dyDescent="0.2">
      <c r="M155" s="33"/>
      <c r="S155" s="33"/>
      <c r="AB155" s="130"/>
      <c r="AC155" s="130"/>
      <c r="AD155" s="130"/>
      <c r="AE155" s="130"/>
      <c r="AF155" s="130"/>
      <c r="AG155" s="130"/>
      <c r="AH155" s="130"/>
      <c r="AI155" s="130"/>
      <c r="AJ155" s="130"/>
      <c r="AK155" s="130"/>
      <c r="AL155" s="130"/>
      <c r="AM155" s="130"/>
      <c r="AN155" s="130"/>
      <c r="AO155" s="130"/>
      <c r="AP155" s="130"/>
      <c r="AQ155" s="130"/>
      <c r="AR155" s="130"/>
      <c r="AS155" s="130"/>
      <c r="AT155" s="130"/>
      <c r="AU155" s="130"/>
      <c r="AV155" s="130"/>
      <c r="AW155" s="130"/>
      <c r="AX155" s="130"/>
      <c r="AY155" s="130"/>
      <c r="AZ155" s="130"/>
      <c r="BA155" s="130"/>
      <c r="BB155" s="130"/>
      <c r="BC155" s="130"/>
      <c r="BD155" s="130"/>
      <c r="BE155" s="130"/>
      <c r="BF155" s="130"/>
      <c r="BG155" s="130"/>
      <c r="BH155" s="130"/>
      <c r="BI155" s="130"/>
      <c r="BJ155" s="130"/>
      <c r="BK155" s="130"/>
    </row>
    <row r="156" spans="13:63" s="32" customFormat="1" x14ac:dyDescent="0.2">
      <c r="M156" s="33"/>
      <c r="S156" s="33"/>
      <c r="AB156" s="130"/>
      <c r="AC156" s="130"/>
      <c r="AD156" s="130"/>
      <c r="AE156" s="130"/>
      <c r="AF156" s="130"/>
      <c r="AG156" s="130"/>
      <c r="AH156" s="130"/>
      <c r="AI156" s="130"/>
      <c r="AJ156" s="130"/>
      <c r="AK156" s="130"/>
      <c r="AL156" s="130"/>
      <c r="AM156" s="130"/>
      <c r="AN156" s="130"/>
      <c r="AO156" s="130"/>
      <c r="AP156" s="130"/>
      <c r="AQ156" s="130"/>
      <c r="AR156" s="130"/>
      <c r="AS156" s="130"/>
      <c r="AT156" s="130"/>
      <c r="AU156" s="130"/>
      <c r="AV156" s="130"/>
      <c r="AW156" s="130"/>
      <c r="AX156" s="130"/>
      <c r="AY156" s="130"/>
      <c r="AZ156" s="130"/>
      <c r="BA156" s="130"/>
      <c r="BB156" s="130"/>
      <c r="BC156" s="130"/>
      <c r="BD156" s="130"/>
      <c r="BE156" s="130"/>
      <c r="BF156" s="130"/>
      <c r="BG156" s="130"/>
      <c r="BH156" s="130"/>
      <c r="BI156" s="130"/>
      <c r="BJ156" s="130"/>
      <c r="BK156" s="130"/>
    </row>
    <row r="157" spans="13:63" s="32" customFormat="1" x14ac:dyDescent="0.2">
      <c r="M157" s="33"/>
      <c r="S157" s="33"/>
      <c r="AB157" s="130"/>
      <c r="AC157" s="130"/>
      <c r="AD157" s="130"/>
      <c r="AE157" s="130"/>
      <c r="AF157" s="130"/>
      <c r="AG157" s="130"/>
      <c r="AH157" s="130"/>
      <c r="AI157" s="130"/>
      <c r="AJ157" s="130"/>
      <c r="AK157" s="130"/>
      <c r="AL157" s="130"/>
      <c r="AM157" s="130"/>
      <c r="AN157" s="130"/>
      <c r="AO157" s="130"/>
      <c r="AP157" s="130"/>
      <c r="AQ157" s="130"/>
      <c r="AR157" s="130"/>
      <c r="AS157" s="130"/>
      <c r="AT157" s="130"/>
      <c r="AU157" s="130"/>
      <c r="AV157" s="130"/>
      <c r="AW157" s="130"/>
      <c r="AX157" s="130"/>
      <c r="AY157" s="130"/>
      <c r="AZ157" s="130"/>
      <c r="BA157" s="130"/>
      <c r="BB157" s="130"/>
      <c r="BC157" s="130"/>
      <c r="BD157" s="130"/>
      <c r="BE157" s="130"/>
      <c r="BF157" s="130"/>
      <c r="BG157" s="130"/>
      <c r="BH157" s="130"/>
      <c r="BI157" s="130"/>
      <c r="BJ157" s="130"/>
      <c r="BK157" s="130"/>
    </row>
    <row r="158" spans="13:63" s="32" customFormat="1" x14ac:dyDescent="0.2">
      <c r="M158" s="33"/>
      <c r="S158" s="33"/>
      <c r="AB158" s="130"/>
      <c r="AC158" s="130"/>
      <c r="AD158" s="130"/>
      <c r="AE158" s="130"/>
      <c r="AF158" s="130"/>
      <c r="AG158" s="130"/>
      <c r="AH158" s="130"/>
      <c r="AI158" s="130"/>
      <c r="AJ158" s="130"/>
      <c r="AK158" s="130"/>
      <c r="AL158" s="130"/>
      <c r="AM158" s="130"/>
      <c r="AN158" s="130"/>
      <c r="AO158" s="130"/>
      <c r="AP158" s="130"/>
      <c r="AQ158" s="130"/>
      <c r="AR158" s="130"/>
      <c r="AS158" s="130"/>
      <c r="AT158" s="130"/>
      <c r="AU158" s="130"/>
      <c r="AV158" s="130"/>
      <c r="AW158" s="130"/>
      <c r="AX158" s="130"/>
      <c r="AY158" s="130"/>
      <c r="AZ158" s="130"/>
      <c r="BA158" s="130"/>
      <c r="BB158" s="130"/>
      <c r="BC158" s="130"/>
      <c r="BD158" s="130"/>
      <c r="BE158" s="130"/>
      <c r="BF158" s="130"/>
      <c r="BG158" s="130"/>
      <c r="BH158" s="130"/>
      <c r="BI158" s="130"/>
      <c r="BJ158" s="130"/>
      <c r="BK158" s="130"/>
    </row>
    <row r="159" spans="13:63" s="32" customFormat="1" x14ac:dyDescent="0.2">
      <c r="M159" s="33"/>
      <c r="S159" s="33"/>
      <c r="AB159" s="130"/>
      <c r="AC159" s="130"/>
      <c r="AD159" s="130"/>
      <c r="AE159" s="130"/>
      <c r="AF159" s="130"/>
      <c r="AG159" s="130"/>
      <c r="AH159" s="130"/>
      <c r="AI159" s="130"/>
      <c r="AJ159" s="130"/>
      <c r="AK159" s="130"/>
      <c r="AL159" s="130"/>
      <c r="AM159" s="130"/>
      <c r="AN159" s="130"/>
      <c r="AO159" s="130"/>
      <c r="AP159" s="130"/>
      <c r="AQ159" s="130"/>
      <c r="AR159" s="130"/>
      <c r="AS159" s="130"/>
      <c r="AT159" s="130"/>
      <c r="AU159" s="130"/>
      <c r="AV159" s="130"/>
      <c r="AW159" s="130"/>
      <c r="AX159" s="130"/>
      <c r="AY159" s="130"/>
      <c r="AZ159" s="130"/>
      <c r="BA159" s="130"/>
      <c r="BB159" s="130"/>
      <c r="BC159" s="130"/>
      <c r="BD159" s="130"/>
      <c r="BE159" s="130"/>
      <c r="BF159" s="130"/>
      <c r="BG159" s="130"/>
      <c r="BH159" s="130"/>
      <c r="BI159" s="130"/>
      <c r="BJ159" s="130"/>
      <c r="BK159" s="130"/>
    </row>
    <row r="160" spans="13:63" s="32" customFormat="1" x14ac:dyDescent="0.2">
      <c r="M160" s="33"/>
      <c r="S160" s="33"/>
      <c r="AB160" s="130"/>
      <c r="AC160" s="130"/>
      <c r="AD160" s="130"/>
      <c r="AE160" s="130"/>
      <c r="AF160" s="130"/>
      <c r="AG160" s="130"/>
      <c r="AH160" s="130"/>
      <c r="AI160" s="130"/>
      <c r="AJ160" s="130"/>
      <c r="AK160" s="130"/>
      <c r="AL160" s="130"/>
      <c r="AM160" s="130"/>
      <c r="AN160" s="130"/>
      <c r="AO160" s="130"/>
      <c r="AP160" s="130"/>
      <c r="AQ160" s="130"/>
      <c r="AR160" s="130"/>
      <c r="AS160" s="130"/>
      <c r="AT160" s="130"/>
      <c r="AU160" s="130"/>
      <c r="AV160" s="130"/>
      <c r="AW160" s="130"/>
      <c r="AX160" s="130"/>
      <c r="AY160" s="130"/>
      <c r="AZ160" s="130"/>
      <c r="BA160" s="130"/>
      <c r="BB160" s="130"/>
      <c r="BC160" s="130"/>
      <c r="BD160" s="130"/>
      <c r="BE160" s="130"/>
      <c r="BF160" s="130"/>
      <c r="BG160" s="130"/>
      <c r="BH160" s="130"/>
      <c r="BI160" s="130"/>
      <c r="BJ160" s="130"/>
      <c r="BK160" s="130"/>
    </row>
    <row r="161" spans="13:63" s="32" customFormat="1" x14ac:dyDescent="0.2">
      <c r="M161" s="33"/>
      <c r="S161" s="33"/>
      <c r="AB161" s="130"/>
      <c r="AC161" s="130"/>
      <c r="AD161" s="130"/>
      <c r="AE161" s="130"/>
      <c r="AF161" s="130"/>
      <c r="AG161" s="130"/>
      <c r="AH161" s="130"/>
      <c r="AI161" s="130"/>
      <c r="AJ161" s="130"/>
      <c r="AK161" s="130"/>
      <c r="AL161" s="130"/>
      <c r="AM161" s="130"/>
      <c r="AN161" s="130"/>
      <c r="AO161" s="130"/>
      <c r="AP161" s="130"/>
      <c r="AQ161" s="130"/>
      <c r="AR161" s="130"/>
      <c r="AS161" s="130"/>
      <c r="AT161" s="130"/>
      <c r="AU161" s="130"/>
      <c r="AV161" s="130"/>
      <c r="AW161" s="130"/>
      <c r="AX161" s="130"/>
      <c r="AY161" s="130"/>
      <c r="AZ161" s="130"/>
      <c r="BA161" s="130"/>
      <c r="BB161" s="130"/>
      <c r="BC161" s="130"/>
      <c r="BD161" s="130"/>
      <c r="BE161" s="130"/>
      <c r="BF161" s="130"/>
      <c r="BG161" s="130"/>
      <c r="BH161" s="130"/>
      <c r="BI161" s="130"/>
      <c r="BJ161" s="130"/>
      <c r="BK161" s="130"/>
    </row>
    <row r="162" spans="13:63" s="32" customFormat="1" x14ac:dyDescent="0.2">
      <c r="M162" s="33"/>
      <c r="S162" s="33"/>
      <c r="AB162" s="130"/>
      <c r="AC162" s="130"/>
      <c r="AD162" s="130"/>
      <c r="AE162" s="130"/>
      <c r="AF162" s="130"/>
      <c r="AG162" s="130"/>
      <c r="AH162" s="130"/>
      <c r="AI162" s="130"/>
      <c r="AJ162" s="130"/>
      <c r="AK162" s="130"/>
      <c r="AL162" s="130"/>
      <c r="AM162" s="130"/>
      <c r="AN162" s="130"/>
      <c r="AO162" s="130"/>
      <c r="AP162" s="130"/>
      <c r="AQ162" s="130"/>
      <c r="AR162" s="130"/>
      <c r="AS162" s="130"/>
      <c r="AT162" s="130"/>
      <c r="AU162" s="130"/>
      <c r="AV162" s="130"/>
      <c r="AW162" s="130"/>
      <c r="AX162" s="130"/>
      <c r="AY162" s="130"/>
      <c r="AZ162" s="130"/>
      <c r="BA162" s="130"/>
      <c r="BB162" s="130"/>
      <c r="BC162" s="130"/>
      <c r="BD162" s="130"/>
      <c r="BE162" s="130"/>
      <c r="BF162" s="130"/>
      <c r="BG162" s="130"/>
      <c r="BH162" s="130"/>
      <c r="BI162" s="130"/>
      <c r="BJ162" s="130"/>
      <c r="BK162" s="130"/>
    </row>
    <row r="163" spans="13:63" s="32" customFormat="1" x14ac:dyDescent="0.2">
      <c r="M163" s="33"/>
      <c r="S163" s="33"/>
      <c r="AB163" s="130"/>
      <c r="AC163" s="130"/>
      <c r="AD163" s="130"/>
      <c r="AE163" s="130"/>
      <c r="AF163" s="130"/>
      <c r="AG163" s="130"/>
      <c r="AH163" s="130"/>
      <c r="AI163" s="130"/>
      <c r="AJ163" s="130"/>
      <c r="AK163" s="130"/>
      <c r="AL163" s="130"/>
      <c r="AM163" s="130"/>
      <c r="AN163" s="130"/>
      <c r="AO163" s="130"/>
      <c r="AP163" s="130"/>
      <c r="AQ163" s="130"/>
      <c r="AR163" s="130"/>
      <c r="AS163" s="130"/>
      <c r="AT163" s="130"/>
      <c r="AU163" s="130"/>
      <c r="AV163" s="130"/>
      <c r="AW163" s="130"/>
      <c r="AX163" s="130"/>
      <c r="AY163" s="130"/>
      <c r="AZ163" s="130"/>
      <c r="BA163" s="130"/>
      <c r="BB163" s="130"/>
      <c r="BC163" s="130"/>
      <c r="BD163" s="130"/>
      <c r="BE163" s="130"/>
      <c r="BF163" s="130"/>
      <c r="BG163" s="130"/>
      <c r="BH163" s="130"/>
      <c r="BI163" s="130"/>
      <c r="BJ163" s="130"/>
      <c r="BK163" s="130"/>
    </row>
    <row r="164" spans="13:63" s="32" customFormat="1" x14ac:dyDescent="0.2">
      <c r="M164" s="33"/>
      <c r="S164" s="33"/>
      <c r="AB164" s="130"/>
      <c r="AC164" s="130"/>
      <c r="AD164" s="130"/>
      <c r="AE164" s="130"/>
      <c r="AF164" s="130"/>
      <c r="AG164" s="130"/>
      <c r="AH164" s="130"/>
      <c r="AI164" s="130"/>
      <c r="AJ164" s="130"/>
      <c r="AK164" s="130"/>
      <c r="AL164" s="130"/>
      <c r="AM164" s="130"/>
      <c r="AN164" s="130"/>
      <c r="AO164" s="130"/>
      <c r="AP164" s="130"/>
      <c r="AQ164" s="130"/>
      <c r="AR164" s="130"/>
      <c r="AS164" s="130"/>
      <c r="AT164" s="130"/>
      <c r="AU164" s="130"/>
      <c r="AV164" s="130"/>
      <c r="AW164" s="130"/>
      <c r="AX164" s="130"/>
      <c r="AY164" s="130"/>
      <c r="AZ164" s="130"/>
      <c r="BA164" s="130"/>
      <c r="BB164" s="130"/>
      <c r="BC164" s="130"/>
      <c r="BD164" s="130"/>
      <c r="BE164" s="130"/>
      <c r="BF164" s="130"/>
      <c r="BG164" s="130"/>
      <c r="BH164" s="130"/>
      <c r="BI164" s="130"/>
      <c r="BJ164" s="130"/>
      <c r="BK164" s="130"/>
    </row>
    <row r="165" spans="13:63" s="32" customFormat="1" x14ac:dyDescent="0.2">
      <c r="M165" s="33"/>
      <c r="S165" s="33"/>
      <c r="AB165" s="130"/>
      <c r="AC165" s="130"/>
      <c r="AD165" s="130"/>
      <c r="AE165" s="130"/>
      <c r="AF165" s="130"/>
      <c r="AG165" s="130"/>
      <c r="AH165" s="130"/>
      <c r="AI165" s="130"/>
      <c r="AJ165" s="130"/>
      <c r="AK165" s="130"/>
      <c r="AL165" s="130"/>
      <c r="AM165" s="130"/>
      <c r="AN165" s="130"/>
      <c r="AO165" s="130"/>
      <c r="AP165" s="130"/>
      <c r="AQ165" s="130"/>
      <c r="AR165" s="130"/>
      <c r="AS165" s="130"/>
      <c r="AT165" s="130"/>
      <c r="AU165" s="130"/>
      <c r="AV165" s="130"/>
      <c r="AW165" s="130"/>
      <c r="AX165" s="130"/>
      <c r="AY165" s="130"/>
      <c r="AZ165" s="130"/>
      <c r="BA165" s="130"/>
      <c r="BB165" s="130"/>
      <c r="BC165" s="130"/>
      <c r="BD165" s="130"/>
      <c r="BE165" s="130"/>
      <c r="BF165" s="130"/>
      <c r="BG165" s="130"/>
      <c r="BH165" s="130"/>
      <c r="BI165" s="130"/>
      <c r="BJ165" s="130"/>
      <c r="BK165" s="130"/>
    </row>
    <row r="166" spans="13:63" s="32" customFormat="1" x14ac:dyDescent="0.2">
      <c r="M166" s="33"/>
      <c r="S166" s="33"/>
      <c r="AB166" s="130"/>
      <c r="AC166" s="130"/>
      <c r="AD166" s="130"/>
      <c r="AE166" s="130"/>
      <c r="AF166" s="130"/>
      <c r="AG166" s="130"/>
      <c r="AH166" s="130"/>
      <c r="AI166" s="130"/>
      <c r="AJ166" s="130"/>
      <c r="AK166" s="130"/>
      <c r="AL166" s="130"/>
      <c r="AM166" s="130"/>
      <c r="AN166" s="130"/>
      <c r="AO166" s="130"/>
      <c r="AP166" s="130"/>
      <c r="AQ166" s="130"/>
      <c r="AR166" s="130"/>
      <c r="AS166" s="130"/>
      <c r="AT166" s="130"/>
      <c r="AU166" s="130"/>
      <c r="AV166" s="130"/>
      <c r="AW166" s="130"/>
      <c r="AX166" s="130"/>
      <c r="AY166" s="130"/>
      <c r="AZ166" s="130"/>
      <c r="BA166" s="130"/>
      <c r="BB166" s="130"/>
      <c r="BC166" s="130"/>
      <c r="BD166" s="130"/>
      <c r="BE166" s="130"/>
      <c r="BF166" s="130"/>
      <c r="BG166" s="130"/>
      <c r="BH166" s="130"/>
      <c r="BI166" s="130"/>
      <c r="BJ166" s="130"/>
      <c r="BK166" s="130"/>
    </row>
    <row r="167" spans="13:63" s="32" customFormat="1" x14ac:dyDescent="0.2">
      <c r="M167" s="33"/>
      <c r="S167" s="33"/>
      <c r="AB167" s="130"/>
      <c r="AC167" s="130"/>
      <c r="AD167" s="130"/>
      <c r="AE167" s="130"/>
      <c r="AF167" s="130"/>
      <c r="AG167" s="130"/>
      <c r="AH167" s="130"/>
      <c r="AI167" s="130"/>
      <c r="AJ167" s="130"/>
      <c r="AK167" s="130"/>
      <c r="AL167" s="130"/>
      <c r="AM167" s="130"/>
      <c r="AN167" s="130"/>
      <c r="AO167" s="130"/>
      <c r="AP167" s="130"/>
      <c r="AQ167" s="130"/>
      <c r="AR167" s="130"/>
      <c r="AS167" s="130"/>
      <c r="AT167" s="130"/>
      <c r="AU167" s="130"/>
      <c r="AV167" s="130"/>
      <c r="AW167" s="130"/>
      <c r="AX167" s="130"/>
      <c r="AY167" s="130"/>
      <c r="AZ167" s="130"/>
      <c r="BA167" s="130"/>
      <c r="BB167" s="130"/>
      <c r="BC167" s="130"/>
      <c r="BD167" s="130"/>
      <c r="BE167" s="130"/>
      <c r="BF167" s="130"/>
      <c r="BG167" s="130"/>
      <c r="BH167" s="130"/>
      <c r="BI167" s="130"/>
      <c r="BJ167" s="130"/>
      <c r="BK167" s="130"/>
    </row>
    <row r="168" spans="13:63" s="32" customFormat="1" x14ac:dyDescent="0.2">
      <c r="M168" s="33"/>
      <c r="S168" s="33"/>
      <c r="AB168" s="130"/>
      <c r="AC168" s="130"/>
      <c r="AD168" s="130"/>
      <c r="AE168" s="130"/>
      <c r="AF168" s="130"/>
      <c r="AG168" s="130"/>
      <c r="AH168" s="130"/>
      <c r="AI168" s="130"/>
      <c r="AJ168" s="130"/>
      <c r="AK168" s="130"/>
      <c r="AL168" s="130"/>
      <c r="AM168" s="130"/>
      <c r="AN168" s="130"/>
      <c r="AO168" s="130"/>
      <c r="AP168" s="130"/>
      <c r="AQ168" s="130"/>
      <c r="AR168" s="130"/>
      <c r="AS168" s="130"/>
      <c r="AT168" s="130"/>
      <c r="AU168" s="130"/>
      <c r="AV168" s="130"/>
      <c r="AW168" s="130"/>
      <c r="AX168" s="130"/>
      <c r="AY168" s="130"/>
      <c r="AZ168" s="130"/>
      <c r="BA168" s="130"/>
      <c r="BB168" s="130"/>
      <c r="BC168" s="130"/>
      <c r="BD168" s="130"/>
      <c r="BE168" s="130"/>
      <c r="BF168" s="130"/>
      <c r="BG168" s="130"/>
      <c r="BH168" s="130"/>
      <c r="BI168" s="130"/>
      <c r="BJ168" s="130"/>
      <c r="BK168" s="130"/>
    </row>
    <row r="169" spans="13:63" s="32" customFormat="1" x14ac:dyDescent="0.2">
      <c r="M169" s="33"/>
      <c r="S169" s="33"/>
      <c r="AB169" s="130"/>
      <c r="AC169" s="130"/>
      <c r="AD169" s="130"/>
      <c r="AE169" s="130"/>
      <c r="AF169" s="130"/>
      <c r="AG169" s="130"/>
      <c r="AH169" s="130"/>
      <c r="AI169" s="130"/>
      <c r="AJ169" s="130"/>
      <c r="AK169" s="130"/>
      <c r="AL169" s="130"/>
      <c r="AM169" s="130"/>
      <c r="AN169" s="130"/>
      <c r="AO169" s="130"/>
      <c r="AP169" s="130"/>
      <c r="AQ169" s="130"/>
      <c r="AR169" s="130"/>
      <c r="AS169" s="130"/>
      <c r="AT169" s="130"/>
      <c r="AU169" s="130"/>
      <c r="AV169" s="130"/>
      <c r="AW169" s="130"/>
      <c r="AX169" s="130"/>
      <c r="AY169" s="130"/>
      <c r="AZ169" s="130"/>
      <c r="BA169" s="130"/>
      <c r="BB169" s="130"/>
      <c r="BC169" s="130"/>
      <c r="BD169" s="130"/>
      <c r="BE169" s="130"/>
      <c r="BF169" s="130"/>
      <c r="BG169" s="130"/>
      <c r="BH169" s="130"/>
      <c r="BI169" s="130"/>
      <c r="BJ169" s="130"/>
      <c r="BK169" s="130"/>
    </row>
    <row r="170" spans="13:63" s="32" customFormat="1" x14ac:dyDescent="0.2">
      <c r="M170" s="33"/>
      <c r="S170" s="33"/>
      <c r="AB170" s="130"/>
      <c r="AC170" s="130"/>
      <c r="AD170" s="130"/>
      <c r="AE170" s="130"/>
      <c r="AF170" s="130"/>
      <c r="AG170" s="130"/>
      <c r="AH170" s="130"/>
      <c r="AI170" s="130"/>
      <c r="AJ170" s="130"/>
      <c r="AK170" s="130"/>
      <c r="AL170" s="130"/>
      <c r="AM170" s="130"/>
      <c r="AN170" s="130"/>
      <c r="AO170" s="130"/>
      <c r="AP170" s="130"/>
      <c r="AQ170" s="130"/>
      <c r="AR170" s="130"/>
      <c r="AS170" s="130"/>
      <c r="AT170" s="130"/>
      <c r="AU170" s="130"/>
      <c r="AV170" s="130"/>
      <c r="AW170" s="130"/>
      <c r="AX170" s="130"/>
      <c r="AY170" s="130"/>
      <c r="AZ170" s="130"/>
      <c r="BA170" s="130"/>
      <c r="BB170" s="130"/>
      <c r="BC170" s="130"/>
      <c r="BD170" s="130"/>
      <c r="BE170" s="130"/>
      <c r="BF170" s="130"/>
      <c r="BG170" s="130"/>
      <c r="BH170" s="130"/>
      <c r="BI170" s="130"/>
      <c r="BJ170" s="130"/>
      <c r="BK170" s="130"/>
    </row>
    <row r="171" spans="13:63" s="32" customFormat="1" x14ac:dyDescent="0.2">
      <c r="M171" s="33"/>
      <c r="S171" s="33"/>
      <c r="AB171" s="130"/>
      <c r="AC171" s="130"/>
      <c r="AD171" s="130"/>
      <c r="AE171" s="130"/>
      <c r="AF171" s="130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0"/>
      <c r="AQ171" s="130"/>
      <c r="AR171" s="130"/>
      <c r="AS171" s="130"/>
      <c r="AT171" s="130"/>
      <c r="AU171" s="130"/>
      <c r="AV171" s="130"/>
      <c r="AW171" s="130"/>
      <c r="AX171" s="130"/>
      <c r="AY171" s="130"/>
      <c r="AZ171" s="130"/>
      <c r="BA171" s="130"/>
      <c r="BB171" s="130"/>
      <c r="BC171" s="130"/>
      <c r="BD171" s="130"/>
      <c r="BE171" s="130"/>
      <c r="BF171" s="130"/>
      <c r="BG171" s="130"/>
      <c r="BH171" s="130"/>
      <c r="BI171" s="130"/>
      <c r="BJ171" s="130"/>
      <c r="BK171" s="130"/>
    </row>
    <row r="172" spans="13:63" s="32" customFormat="1" x14ac:dyDescent="0.2">
      <c r="M172" s="33"/>
      <c r="S172" s="33"/>
      <c r="AB172" s="130"/>
      <c r="AC172" s="130"/>
      <c r="AD172" s="130"/>
      <c r="AE172" s="130"/>
      <c r="AF172" s="130"/>
      <c r="AG172" s="130"/>
      <c r="AH172" s="130"/>
      <c r="AI172" s="130"/>
      <c r="AJ172" s="130"/>
      <c r="AK172" s="130"/>
      <c r="AL172" s="130"/>
      <c r="AM172" s="130"/>
      <c r="AN172" s="130"/>
      <c r="AO172" s="130"/>
      <c r="AP172" s="130"/>
      <c r="AQ172" s="130"/>
      <c r="AR172" s="130"/>
      <c r="AS172" s="130"/>
      <c r="AT172" s="130"/>
      <c r="AU172" s="130"/>
      <c r="AV172" s="130"/>
      <c r="AW172" s="130"/>
      <c r="AX172" s="130"/>
      <c r="AY172" s="130"/>
      <c r="AZ172" s="130"/>
      <c r="BA172" s="130"/>
      <c r="BB172" s="130"/>
      <c r="BC172" s="130"/>
      <c r="BD172" s="130"/>
      <c r="BE172" s="130"/>
      <c r="BF172" s="130"/>
      <c r="BG172" s="130"/>
      <c r="BH172" s="130"/>
      <c r="BI172" s="130"/>
      <c r="BJ172" s="130"/>
      <c r="BK172" s="130"/>
    </row>
    <row r="173" spans="13:63" s="32" customFormat="1" x14ac:dyDescent="0.2">
      <c r="M173" s="33"/>
      <c r="S173" s="33"/>
      <c r="AB173" s="130"/>
      <c r="AC173" s="130"/>
      <c r="AD173" s="130"/>
      <c r="AE173" s="130"/>
      <c r="AF173" s="130"/>
      <c r="AG173" s="130"/>
      <c r="AH173" s="130"/>
      <c r="AI173" s="130"/>
      <c r="AJ173" s="130"/>
      <c r="AK173" s="130"/>
      <c r="AL173" s="130"/>
      <c r="AM173" s="130"/>
      <c r="AN173" s="130"/>
      <c r="AO173" s="130"/>
      <c r="AP173" s="130"/>
      <c r="AQ173" s="130"/>
      <c r="AR173" s="130"/>
      <c r="AS173" s="130"/>
      <c r="AT173" s="130"/>
      <c r="AU173" s="130"/>
      <c r="AV173" s="130"/>
      <c r="AW173" s="130"/>
      <c r="AX173" s="130"/>
      <c r="AY173" s="130"/>
      <c r="AZ173" s="130"/>
      <c r="BA173" s="130"/>
      <c r="BB173" s="130"/>
      <c r="BC173" s="130"/>
      <c r="BD173" s="130"/>
      <c r="BE173" s="130"/>
      <c r="BF173" s="130"/>
      <c r="BG173" s="130"/>
      <c r="BH173" s="130"/>
      <c r="BI173" s="130"/>
      <c r="BJ173" s="130"/>
      <c r="BK173" s="130"/>
    </row>
    <row r="174" spans="13:63" s="32" customFormat="1" x14ac:dyDescent="0.2">
      <c r="M174" s="33"/>
      <c r="S174" s="33"/>
      <c r="AB174" s="130"/>
      <c r="AC174" s="130"/>
      <c r="AD174" s="130"/>
      <c r="AE174" s="130"/>
      <c r="AF174" s="130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0"/>
      <c r="AQ174" s="130"/>
      <c r="AR174" s="130"/>
      <c r="AS174" s="130"/>
      <c r="AT174" s="130"/>
      <c r="AU174" s="130"/>
      <c r="AV174" s="130"/>
      <c r="AW174" s="130"/>
      <c r="AX174" s="130"/>
      <c r="AY174" s="130"/>
      <c r="AZ174" s="130"/>
      <c r="BA174" s="130"/>
      <c r="BB174" s="130"/>
      <c r="BC174" s="130"/>
      <c r="BD174" s="130"/>
      <c r="BE174" s="130"/>
      <c r="BF174" s="130"/>
      <c r="BG174" s="130"/>
      <c r="BH174" s="130"/>
      <c r="BI174" s="130"/>
      <c r="BJ174" s="130"/>
      <c r="BK174" s="130"/>
    </row>
    <row r="175" spans="13:63" s="32" customFormat="1" x14ac:dyDescent="0.2">
      <c r="M175" s="33"/>
      <c r="S175" s="33"/>
      <c r="AB175" s="130"/>
      <c r="AC175" s="130"/>
      <c r="AD175" s="130"/>
      <c r="AE175" s="130"/>
      <c r="AF175" s="130"/>
      <c r="AG175" s="130"/>
      <c r="AH175" s="130"/>
      <c r="AI175" s="130"/>
      <c r="AJ175" s="130"/>
      <c r="AK175" s="130"/>
      <c r="AL175" s="130"/>
      <c r="AM175" s="130"/>
      <c r="AN175" s="130"/>
      <c r="AO175" s="130"/>
      <c r="AP175" s="130"/>
      <c r="AQ175" s="130"/>
      <c r="AR175" s="130"/>
      <c r="AS175" s="130"/>
      <c r="AT175" s="130"/>
      <c r="AU175" s="130"/>
      <c r="AV175" s="130"/>
      <c r="AW175" s="130"/>
      <c r="AX175" s="130"/>
      <c r="AY175" s="130"/>
      <c r="AZ175" s="130"/>
      <c r="BA175" s="130"/>
      <c r="BB175" s="130"/>
      <c r="BC175" s="130"/>
      <c r="BD175" s="130"/>
      <c r="BE175" s="130"/>
      <c r="BF175" s="130"/>
      <c r="BG175" s="130"/>
      <c r="BH175" s="130"/>
      <c r="BI175" s="130"/>
      <c r="BJ175" s="130"/>
      <c r="BK175" s="130"/>
    </row>
    <row r="176" spans="13:63" s="32" customFormat="1" x14ac:dyDescent="0.2">
      <c r="M176" s="33"/>
      <c r="S176" s="33"/>
      <c r="AB176" s="130"/>
      <c r="AC176" s="130"/>
      <c r="AD176" s="130"/>
      <c r="AE176" s="130"/>
      <c r="AF176" s="130"/>
      <c r="AG176" s="130"/>
      <c r="AH176" s="130"/>
      <c r="AI176" s="130"/>
      <c r="AJ176" s="130"/>
      <c r="AK176" s="130"/>
      <c r="AL176" s="130"/>
      <c r="AM176" s="130"/>
      <c r="AN176" s="130"/>
      <c r="AO176" s="130"/>
      <c r="AP176" s="130"/>
      <c r="AQ176" s="130"/>
      <c r="AR176" s="130"/>
      <c r="AS176" s="130"/>
      <c r="AT176" s="130"/>
      <c r="AU176" s="130"/>
      <c r="AV176" s="130"/>
      <c r="AW176" s="130"/>
      <c r="AX176" s="130"/>
      <c r="AY176" s="130"/>
      <c r="AZ176" s="130"/>
      <c r="BA176" s="130"/>
      <c r="BB176" s="130"/>
      <c r="BC176" s="130"/>
      <c r="BD176" s="130"/>
      <c r="BE176" s="130"/>
      <c r="BF176" s="130"/>
      <c r="BG176" s="130"/>
      <c r="BH176" s="130"/>
      <c r="BI176" s="130"/>
      <c r="BJ176" s="130"/>
      <c r="BK176" s="130"/>
    </row>
    <row r="177" spans="13:63" s="32" customFormat="1" x14ac:dyDescent="0.2">
      <c r="M177" s="33"/>
      <c r="S177" s="33"/>
      <c r="AB177" s="130"/>
      <c r="AC177" s="130"/>
      <c r="AD177" s="130"/>
      <c r="AE177" s="130"/>
      <c r="AF177" s="130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0"/>
      <c r="AQ177" s="130"/>
      <c r="AR177" s="130"/>
      <c r="AS177" s="130"/>
      <c r="AT177" s="130"/>
      <c r="AU177" s="130"/>
      <c r="AV177" s="130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130"/>
    </row>
    <row r="178" spans="13:63" s="32" customFormat="1" x14ac:dyDescent="0.2">
      <c r="M178" s="33"/>
      <c r="S178" s="33"/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30"/>
      <c r="AN178" s="130"/>
      <c r="AO178" s="130"/>
      <c r="AP178" s="130"/>
      <c r="AQ178" s="130"/>
      <c r="AR178" s="130"/>
      <c r="AS178" s="130"/>
      <c r="AT178" s="130"/>
      <c r="AU178" s="130"/>
      <c r="AV178" s="130"/>
      <c r="AW178" s="130"/>
      <c r="AX178" s="130"/>
      <c r="AY178" s="130"/>
      <c r="AZ178" s="130"/>
      <c r="BA178" s="130"/>
      <c r="BB178" s="130"/>
      <c r="BC178" s="130"/>
      <c r="BD178" s="130"/>
      <c r="BE178" s="130"/>
      <c r="BF178" s="130"/>
      <c r="BG178" s="130"/>
      <c r="BH178" s="130"/>
      <c r="BI178" s="130"/>
      <c r="BJ178" s="130"/>
      <c r="BK178" s="130"/>
    </row>
    <row r="179" spans="13:63" s="32" customFormat="1" x14ac:dyDescent="0.2">
      <c r="M179" s="33"/>
      <c r="S179" s="33"/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0"/>
      <c r="AL179" s="130"/>
      <c r="AM179" s="130"/>
      <c r="AN179" s="130"/>
      <c r="AO179" s="130"/>
      <c r="AP179" s="130"/>
      <c r="AQ179" s="130"/>
      <c r="AR179" s="130"/>
      <c r="AS179" s="130"/>
      <c r="AT179" s="130"/>
      <c r="AU179" s="130"/>
      <c r="AV179" s="130"/>
      <c r="AW179" s="130"/>
      <c r="AX179" s="130"/>
      <c r="AY179" s="130"/>
      <c r="AZ179" s="130"/>
      <c r="BA179" s="130"/>
      <c r="BB179" s="130"/>
      <c r="BC179" s="130"/>
      <c r="BD179" s="130"/>
      <c r="BE179" s="130"/>
      <c r="BF179" s="130"/>
      <c r="BG179" s="130"/>
      <c r="BH179" s="130"/>
      <c r="BI179" s="130"/>
      <c r="BJ179" s="130"/>
      <c r="BK179" s="130"/>
    </row>
    <row r="180" spans="13:63" s="32" customFormat="1" x14ac:dyDescent="0.2">
      <c r="M180" s="33"/>
      <c r="S180" s="33"/>
      <c r="AB180" s="130"/>
      <c r="AC180" s="130"/>
      <c r="AD180" s="130"/>
      <c r="AE180" s="130"/>
      <c r="AF180" s="130"/>
      <c r="AG180" s="130"/>
      <c r="AH180" s="130"/>
      <c r="AI180" s="130"/>
      <c r="AJ180" s="130"/>
      <c r="AK180" s="130"/>
      <c r="AL180" s="130"/>
      <c r="AM180" s="130"/>
      <c r="AN180" s="130"/>
      <c r="AO180" s="130"/>
      <c r="AP180" s="130"/>
      <c r="AQ180" s="130"/>
      <c r="AR180" s="130"/>
      <c r="AS180" s="130"/>
      <c r="AT180" s="130"/>
      <c r="AU180" s="130"/>
      <c r="AV180" s="130"/>
      <c r="AW180" s="130"/>
      <c r="AX180" s="130"/>
      <c r="AY180" s="130"/>
      <c r="AZ180" s="130"/>
      <c r="BA180" s="130"/>
      <c r="BB180" s="130"/>
      <c r="BC180" s="130"/>
      <c r="BD180" s="130"/>
      <c r="BE180" s="130"/>
      <c r="BF180" s="130"/>
      <c r="BG180" s="130"/>
      <c r="BH180" s="130"/>
      <c r="BI180" s="130"/>
      <c r="BJ180" s="130"/>
      <c r="BK180" s="130"/>
    </row>
    <row r="181" spans="13:63" s="32" customFormat="1" x14ac:dyDescent="0.2">
      <c r="M181" s="33"/>
      <c r="S181" s="33"/>
      <c r="AB181" s="130"/>
      <c r="AC181" s="130"/>
      <c r="AD181" s="130"/>
      <c r="AE181" s="130"/>
      <c r="AF181" s="130"/>
      <c r="AG181" s="130"/>
      <c r="AH181" s="130"/>
      <c r="AI181" s="130"/>
      <c r="AJ181" s="130"/>
      <c r="AK181" s="130"/>
      <c r="AL181" s="130"/>
      <c r="AM181" s="130"/>
      <c r="AN181" s="130"/>
      <c r="AO181" s="130"/>
      <c r="AP181" s="130"/>
      <c r="AQ181" s="130"/>
      <c r="AR181" s="130"/>
      <c r="AS181" s="130"/>
      <c r="AT181" s="130"/>
      <c r="AU181" s="130"/>
      <c r="AV181" s="130"/>
      <c r="AW181" s="130"/>
      <c r="AX181" s="130"/>
      <c r="AY181" s="130"/>
      <c r="AZ181" s="130"/>
      <c r="BA181" s="130"/>
      <c r="BB181" s="130"/>
      <c r="BC181" s="130"/>
      <c r="BD181" s="130"/>
      <c r="BE181" s="130"/>
      <c r="BF181" s="130"/>
      <c r="BG181" s="130"/>
      <c r="BH181" s="130"/>
      <c r="BI181" s="130"/>
      <c r="BJ181" s="130"/>
      <c r="BK181" s="130"/>
    </row>
    <row r="182" spans="13:63" s="32" customFormat="1" x14ac:dyDescent="0.2">
      <c r="M182" s="33"/>
      <c r="S182" s="33"/>
      <c r="AB182" s="130"/>
      <c r="AC182" s="130"/>
      <c r="AD182" s="130"/>
      <c r="AE182" s="130"/>
      <c r="AF182" s="130"/>
      <c r="AG182" s="130"/>
      <c r="AH182" s="130"/>
      <c r="AI182" s="130"/>
      <c r="AJ182" s="130"/>
      <c r="AK182" s="130"/>
      <c r="AL182" s="130"/>
      <c r="AM182" s="130"/>
      <c r="AN182" s="130"/>
      <c r="AO182" s="130"/>
      <c r="AP182" s="130"/>
      <c r="AQ182" s="130"/>
      <c r="AR182" s="130"/>
      <c r="AS182" s="130"/>
      <c r="AT182" s="130"/>
      <c r="AU182" s="130"/>
      <c r="AV182" s="130"/>
      <c r="AW182" s="130"/>
      <c r="AX182" s="130"/>
      <c r="AY182" s="130"/>
      <c r="AZ182" s="130"/>
      <c r="BA182" s="130"/>
      <c r="BB182" s="130"/>
      <c r="BC182" s="130"/>
      <c r="BD182" s="130"/>
      <c r="BE182" s="130"/>
      <c r="BF182" s="130"/>
      <c r="BG182" s="130"/>
      <c r="BH182" s="130"/>
      <c r="BI182" s="130"/>
      <c r="BJ182" s="130"/>
      <c r="BK182" s="130"/>
    </row>
    <row r="183" spans="13:63" s="32" customFormat="1" x14ac:dyDescent="0.2">
      <c r="M183" s="33"/>
      <c r="S183" s="33"/>
      <c r="AB183" s="130"/>
      <c r="AC183" s="130"/>
      <c r="AD183" s="130"/>
      <c r="AE183" s="130"/>
      <c r="AF183" s="130"/>
      <c r="AG183" s="130"/>
      <c r="AH183" s="130"/>
      <c r="AI183" s="130"/>
      <c r="AJ183" s="130"/>
      <c r="AK183" s="130"/>
      <c r="AL183" s="130"/>
      <c r="AM183" s="130"/>
      <c r="AN183" s="130"/>
      <c r="AO183" s="130"/>
      <c r="AP183" s="130"/>
      <c r="AQ183" s="130"/>
      <c r="AR183" s="130"/>
      <c r="AS183" s="130"/>
      <c r="AT183" s="130"/>
      <c r="AU183" s="130"/>
      <c r="AV183" s="130"/>
      <c r="AW183" s="130"/>
      <c r="AX183" s="130"/>
      <c r="AY183" s="130"/>
      <c r="AZ183" s="130"/>
      <c r="BA183" s="130"/>
      <c r="BB183" s="130"/>
      <c r="BC183" s="130"/>
      <c r="BD183" s="130"/>
      <c r="BE183" s="130"/>
      <c r="BF183" s="130"/>
      <c r="BG183" s="130"/>
      <c r="BH183" s="130"/>
      <c r="BI183" s="130"/>
      <c r="BJ183" s="130"/>
      <c r="BK183" s="130"/>
    </row>
    <row r="184" spans="13:63" s="32" customFormat="1" x14ac:dyDescent="0.2">
      <c r="M184" s="33"/>
      <c r="S184" s="33"/>
      <c r="AB184" s="130"/>
      <c r="AC184" s="130"/>
      <c r="AD184" s="130"/>
      <c r="AE184" s="130"/>
      <c r="AF184" s="130"/>
      <c r="AG184" s="130"/>
      <c r="AH184" s="130"/>
      <c r="AI184" s="130"/>
      <c r="AJ184" s="130"/>
      <c r="AK184" s="130"/>
      <c r="AL184" s="130"/>
      <c r="AM184" s="130"/>
      <c r="AN184" s="130"/>
      <c r="AO184" s="130"/>
      <c r="AP184" s="130"/>
      <c r="AQ184" s="130"/>
      <c r="AR184" s="130"/>
      <c r="AS184" s="130"/>
      <c r="AT184" s="130"/>
      <c r="AU184" s="130"/>
      <c r="AV184" s="130"/>
      <c r="AW184" s="130"/>
      <c r="AX184" s="130"/>
      <c r="AY184" s="130"/>
      <c r="AZ184" s="130"/>
      <c r="BA184" s="130"/>
      <c r="BB184" s="130"/>
      <c r="BC184" s="130"/>
      <c r="BD184" s="130"/>
      <c r="BE184" s="130"/>
      <c r="BF184" s="130"/>
      <c r="BG184" s="130"/>
      <c r="BH184" s="130"/>
      <c r="BI184" s="130"/>
      <c r="BJ184" s="130"/>
      <c r="BK184" s="130"/>
    </row>
    <row r="185" spans="13:63" s="32" customFormat="1" x14ac:dyDescent="0.2">
      <c r="M185" s="33"/>
      <c r="S185" s="33"/>
      <c r="AB185" s="130"/>
      <c r="AC185" s="130"/>
      <c r="AD185" s="130"/>
      <c r="AE185" s="130"/>
      <c r="AF185" s="130"/>
      <c r="AG185" s="130"/>
      <c r="AH185" s="130"/>
      <c r="AI185" s="130"/>
      <c r="AJ185" s="130"/>
      <c r="AK185" s="130"/>
      <c r="AL185" s="130"/>
      <c r="AM185" s="130"/>
      <c r="AN185" s="130"/>
      <c r="AO185" s="130"/>
      <c r="AP185" s="130"/>
      <c r="AQ185" s="130"/>
      <c r="AR185" s="130"/>
      <c r="AS185" s="130"/>
      <c r="AT185" s="130"/>
      <c r="AU185" s="130"/>
      <c r="AV185" s="130"/>
      <c r="AW185" s="130"/>
      <c r="AX185" s="130"/>
      <c r="AY185" s="130"/>
      <c r="AZ185" s="130"/>
      <c r="BA185" s="130"/>
      <c r="BB185" s="130"/>
      <c r="BC185" s="130"/>
      <c r="BD185" s="130"/>
      <c r="BE185" s="130"/>
      <c r="BF185" s="130"/>
      <c r="BG185" s="130"/>
      <c r="BH185" s="130"/>
      <c r="BI185" s="130"/>
      <c r="BJ185" s="130"/>
      <c r="BK185" s="130"/>
    </row>
    <row r="186" spans="13:63" s="32" customFormat="1" x14ac:dyDescent="0.2">
      <c r="M186" s="33"/>
      <c r="S186" s="33"/>
      <c r="AB186" s="130"/>
      <c r="AC186" s="130"/>
      <c r="AD186" s="130"/>
      <c r="AE186" s="130"/>
      <c r="AF186" s="130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0"/>
      <c r="AQ186" s="130"/>
      <c r="AR186" s="130"/>
      <c r="AS186" s="130"/>
      <c r="AT186" s="130"/>
      <c r="AU186" s="130"/>
      <c r="AV186" s="130"/>
      <c r="AW186" s="130"/>
      <c r="AX186" s="130"/>
      <c r="AY186" s="130"/>
      <c r="AZ186" s="130"/>
      <c r="BA186" s="130"/>
      <c r="BB186" s="130"/>
      <c r="BC186" s="130"/>
      <c r="BD186" s="130"/>
      <c r="BE186" s="130"/>
      <c r="BF186" s="130"/>
      <c r="BG186" s="130"/>
      <c r="BH186" s="130"/>
      <c r="BI186" s="130"/>
      <c r="BJ186" s="130"/>
      <c r="BK186" s="130"/>
    </row>
    <row r="187" spans="13:63" s="32" customFormat="1" x14ac:dyDescent="0.2">
      <c r="M187" s="33"/>
      <c r="S187" s="33"/>
      <c r="AB187" s="130"/>
      <c r="AC187" s="130"/>
      <c r="AD187" s="130"/>
      <c r="AE187" s="130"/>
      <c r="AF187" s="130"/>
      <c r="AG187" s="130"/>
      <c r="AH187" s="130"/>
      <c r="AI187" s="130"/>
      <c r="AJ187" s="130"/>
      <c r="AK187" s="130"/>
      <c r="AL187" s="130"/>
      <c r="AM187" s="130"/>
      <c r="AN187" s="130"/>
      <c r="AO187" s="130"/>
      <c r="AP187" s="130"/>
      <c r="AQ187" s="130"/>
      <c r="AR187" s="130"/>
      <c r="AS187" s="130"/>
      <c r="AT187" s="130"/>
      <c r="AU187" s="130"/>
      <c r="AV187" s="130"/>
      <c r="AW187" s="130"/>
      <c r="AX187" s="130"/>
      <c r="AY187" s="130"/>
      <c r="AZ187" s="130"/>
      <c r="BA187" s="130"/>
      <c r="BB187" s="130"/>
      <c r="BC187" s="130"/>
      <c r="BD187" s="130"/>
      <c r="BE187" s="130"/>
      <c r="BF187" s="130"/>
      <c r="BG187" s="130"/>
      <c r="BH187" s="130"/>
      <c r="BI187" s="130"/>
      <c r="BJ187" s="130"/>
      <c r="BK187" s="130"/>
    </row>
    <row r="188" spans="13:63" s="32" customFormat="1" x14ac:dyDescent="0.2">
      <c r="M188" s="33"/>
      <c r="S188" s="33"/>
      <c r="AB188" s="130"/>
      <c r="AC188" s="130"/>
      <c r="AD188" s="130"/>
      <c r="AE188" s="130"/>
      <c r="AF188" s="130"/>
      <c r="AG188" s="130"/>
      <c r="AH188" s="130"/>
      <c r="AI188" s="130"/>
      <c r="AJ188" s="130"/>
      <c r="AK188" s="130"/>
      <c r="AL188" s="130"/>
      <c r="AM188" s="130"/>
      <c r="AN188" s="130"/>
      <c r="AO188" s="130"/>
      <c r="AP188" s="130"/>
      <c r="AQ188" s="130"/>
      <c r="AR188" s="130"/>
      <c r="AS188" s="130"/>
      <c r="AT188" s="130"/>
      <c r="AU188" s="130"/>
      <c r="AV188" s="130"/>
      <c r="AW188" s="130"/>
      <c r="AX188" s="130"/>
      <c r="AY188" s="130"/>
      <c r="AZ188" s="130"/>
      <c r="BA188" s="130"/>
      <c r="BB188" s="130"/>
      <c r="BC188" s="130"/>
      <c r="BD188" s="130"/>
      <c r="BE188" s="130"/>
      <c r="BF188" s="130"/>
      <c r="BG188" s="130"/>
      <c r="BH188" s="130"/>
      <c r="BI188" s="130"/>
      <c r="BJ188" s="130"/>
      <c r="BK188" s="130"/>
    </row>
    <row r="189" spans="13:63" s="32" customFormat="1" x14ac:dyDescent="0.2">
      <c r="M189" s="33"/>
      <c r="S189" s="33"/>
      <c r="AB189" s="130"/>
      <c r="AC189" s="130"/>
      <c r="AD189" s="130"/>
      <c r="AE189" s="130"/>
      <c r="AF189" s="130"/>
      <c r="AG189" s="130"/>
      <c r="AH189" s="130"/>
      <c r="AI189" s="130"/>
      <c r="AJ189" s="130"/>
      <c r="AK189" s="130"/>
      <c r="AL189" s="130"/>
      <c r="AM189" s="130"/>
      <c r="AN189" s="130"/>
      <c r="AO189" s="130"/>
      <c r="AP189" s="130"/>
      <c r="AQ189" s="130"/>
      <c r="AR189" s="130"/>
      <c r="AS189" s="130"/>
      <c r="AT189" s="130"/>
      <c r="AU189" s="130"/>
      <c r="AV189" s="130"/>
      <c r="AW189" s="130"/>
      <c r="AX189" s="130"/>
      <c r="AY189" s="130"/>
      <c r="AZ189" s="130"/>
      <c r="BA189" s="130"/>
      <c r="BB189" s="130"/>
      <c r="BC189" s="130"/>
      <c r="BD189" s="130"/>
      <c r="BE189" s="130"/>
      <c r="BF189" s="130"/>
      <c r="BG189" s="130"/>
      <c r="BH189" s="130"/>
      <c r="BI189" s="130"/>
      <c r="BJ189" s="130"/>
      <c r="BK189" s="130"/>
    </row>
    <row r="190" spans="13:63" s="32" customFormat="1" x14ac:dyDescent="0.2">
      <c r="M190" s="33"/>
      <c r="S190" s="33"/>
      <c r="AB190" s="130"/>
      <c r="AC190" s="130"/>
      <c r="AD190" s="130"/>
      <c r="AE190" s="130"/>
      <c r="AF190" s="130"/>
      <c r="AG190" s="130"/>
      <c r="AH190" s="130"/>
      <c r="AI190" s="130"/>
      <c r="AJ190" s="130"/>
      <c r="AK190" s="130"/>
      <c r="AL190" s="130"/>
      <c r="AM190" s="130"/>
      <c r="AN190" s="130"/>
      <c r="AO190" s="130"/>
      <c r="AP190" s="130"/>
      <c r="AQ190" s="130"/>
      <c r="AR190" s="130"/>
      <c r="AS190" s="130"/>
      <c r="AT190" s="130"/>
      <c r="AU190" s="130"/>
      <c r="AV190" s="130"/>
      <c r="AW190" s="130"/>
      <c r="AX190" s="130"/>
      <c r="AY190" s="130"/>
      <c r="AZ190" s="130"/>
      <c r="BA190" s="130"/>
      <c r="BB190" s="130"/>
      <c r="BC190" s="130"/>
      <c r="BD190" s="130"/>
      <c r="BE190" s="130"/>
      <c r="BF190" s="130"/>
      <c r="BG190" s="130"/>
      <c r="BH190" s="130"/>
      <c r="BI190" s="130"/>
      <c r="BJ190" s="130"/>
      <c r="BK190" s="130"/>
    </row>
    <row r="191" spans="13:63" s="32" customFormat="1" x14ac:dyDescent="0.2">
      <c r="M191" s="33"/>
      <c r="S191" s="33"/>
      <c r="AB191" s="130"/>
      <c r="AC191" s="130"/>
      <c r="AD191" s="130"/>
      <c r="AE191" s="130"/>
      <c r="AF191" s="130"/>
      <c r="AG191" s="130"/>
      <c r="AH191" s="130"/>
      <c r="AI191" s="130"/>
      <c r="AJ191" s="130"/>
      <c r="AK191" s="130"/>
      <c r="AL191" s="130"/>
      <c r="AM191" s="130"/>
      <c r="AN191" s="130"/>
      <c r="AO191" s="130"/>
      <c r="AP191" s="130"/>
      <c r="AQ191" s="130"/>
      <c r="AR191" s="130"/>
      <c r="AS191" s="130"/>
      <c r="AT191" s="130"/>
      <c r="AU191" s="130"/>
      <c r="AV191" s="130"/>
      <c r="AW191" s="130"/>
      <c r="AX191" s="130"/>
      <c r="AY191" s="130"/>
      <c r="AZ191" s="130"/>
      <c r="BA191" s="130"/>
      <c r="BB191" s="130"/>
      <c r="BC191" s="130"/>
      <c r="BD191" s="130"/>
      <c r="BE191" s="130"/>
      <c r="BF191" s="130"/>
      <c r="BG191" s="130"/>
      <c r="BH191" s="130"/>
      <c r="BI191" s="130"/>
      <c r="BJ191" s="130"/>
      <c r="BK191" s="130"/>
    </row>
    <row r="192" spans="13:63" s="32" customFormat="1" x14ac:dyDescent="0.2">
      <c r="M192" s="33"/>
      <c r="S192" s="33"/>
      <c r="AB192" s="130"/>
      <c r="AC192" s="130"/>
      <c r="AD192" s="130"/>
      <c r="AE192" s="130"/>
      <c r="AF192" s="130"/>
      <c r="AG192" s="130"/>
      <c r="AH192" s="130"/>
      <c r="AI192" s="130"/>
      <c r="AJ192" s="130"/>
      <c r="AK192" s="130"/>
      <c r="AL192" s="130"/>
      <c r="AM192" s="130"/>
      <c r="AN192" s="130"/>
      <c r="AO192" s="130"/>
      <c r="AP192" s="130"/>
      <c r="AQ192" s="130"/>
      <c r="AR192" s="130"/>
      <c r="AS192" s="130"/>
      <c r="AT192" s="130"/>
      <c r="AU192" s="130"/>
      <c r="AV192" s="130"/>
      <c r="AW192" s="130"/>
      <c r="AX192" s="130"/>
      <c r="AY192" s="130"/>
      <c r="AZ192" s="130"/>
      <c r="BA192" s="130"/>
      <c r="BB192" s="130"/>
      <c r="BC192" s="130"/>
      <c r="BD192" s="130"/>
      <c r="BE192" s="130"/>
      <c r="BF192" s="130"/>
      <c r="BG192" s="130"/>
      <c r="BH192" s="130"/>
      <c r="BI192" s="130"/>
      <c r="BJ192" s="130"/>
      <c r="BK192" s="130"/>
    </row>
    <row r="193" spans="13:63" s="32" customFormat="1" x14ac:dyDescent="0.2">
      <c r="M193" s="33"/>
      <c r="S193" s="33"/>
      <c r="AB193" s="130"/>
      <c r="AC193" s="130"/>
      <c r="AD193" s="130"/>
      <c r="AE193" s="130"/>
      <c r="AF193" s="130"/>
      <c r="AG193" s="130"/>
      <c r="AH193" s="130"/>
      <c r="AI193" s="130"/>
      <c r="AJ193" s="130"/>
      <c r="AK193" s="130"/>
      <c r="AL193" s="130"/>
      <c r="AM193" s="130"/>
      <c r="AN193" s="130"/>
      <c r="AO193" s="130"/>
      <c r="AP193" s="130"/>
      <c r="AQ193" s="130"/>
      <c r="AR193" s="130"/>
      <c r="AS193" s="130"/>
      <c r="AT193" s="130"/>
      <c r="AU193" s="130"/>
      <c r="AV193" s="130"/>
      <c r="AW193" s="130"/>
      <c r="AX193" s="130"/>
      <c r="AY193" s="130"/>
      <c r="AZ193" s="130"/>
      <c r="BA193" s="130"/>
      <c r="BB193" s="130"/>
      <c r="BC193" s="130"/>
      <c r="BD193" s="130"/>
      <c r="BE193" s="130"/>
      <c r="BF193" s="130"/>
      <c r="BG193" s="130"/>
      <c r="BH193" s="130"/>
      <c r="BI193" s="130"/>
      <c r="BJ193" s="130"/>
      <c r="BK193" s="130"/>
    </row>
    <row r="194" spans="13:63" s="32" customFormat="1" x14ac:dyDescent="0.2">
      <c r="M194" s="33"/>
      <c r="S194" s="33"/>
      <c r="AB194" s="130"/>
      <c r="AC194" s="130"/>
      <c r="AD194" s="130"/>
      <c r="AE194" s="130"/>
      <c r="AF194" s="130"/>
      <c r="AG194" s="130"/>
      <c r="AH194" s="130"/>
      <c r="AI194" s="130"/>
      <c r="AJ194" s="130"/>
      <c r="AK194" s="130"/>
      <c r="AL194" s="130"/>
      <c r="AM194" s="130"/>
      <c r="AN194" s="130"/>
      <c r="AO194" s="130"/>
      <c r="AP194" s="130"/>
      <c r="AQ194" s="130"/>
      <c r="AR194" s="130"/>
      <c r="AS194" s="130"/>
      <c r="AT194" s="130"/>
      <c r="AU194" s="130"/>
      <c r="AV194" s="130"/>
      <c r="AW194" s="130"/>
      <c r="AX194" s="130"/>
      <c r="AY194" s="130"/>
      <c r="AZ194" s="130"/>
      <c r="BA194" s="130"/>
      <c r="BB194" s="130"/>
      <c r="BC194" s="130"/>
      <c r="BD194" s="130"/>
      <c r="BE194" s="130"/>
      <c r="BF194" s="130"/>
      <c r="BG194" s="130"/>
      <c r="BH194" s="130"/>
      <c r="BI194" s="130"/>
      <c r="BJ194" s="130"/>
      <c r="BK194" s="130"/>
    </row>
    <row r="195" spans="13:63" s="32" customFormat="1" x14ac:dyDescent="0.2">
      <c r="M195" s="33"/>
      <c r="S195" s="33"/>
      <c r="AB195" s="130"/>
      <c r="AC195" s="130"/>
      <c r="AD195" s="130"/>
      <c r="AE195" s="130"/>
      <c r="AF195" s="130"/>
      <c r="AG195" s="130"/>
      <c r="AH195" s="130"/>
      <c r="AI195" s="130"/>
      <c r="AJ195" s="130"/>
      <c r="AK195" s="130"/>
      <c r="AL195" s="130"/>
      <c r="AM195" s="130"/>
      <c r="AN195" s="130"/>
      <c r="AO195" s="130"/>
      <c r="AP195" s="130"/>
      <c r="AQ195" s="130"/>
      <c r="AR195" s="130"/>
      <c r="AS195" s="130"/>
      <c r="AT195" s="130"/>
      <c r="AU195" s="130"/>
      <c r="AV195" s="130"/>
      <c r="AW195" s="130"/>
      <c r="AX195" s="130"/>
      <c r="AY195" s="130"/>
      <c r="AZ195" s="130"/>
      <c r="BA195" s="130"/>
      <c r="BB195" s="130"/>
      <c r="BC195" s="130"/>
      <c r="BD195" s="130"/>
      <c r="BE195" s="130"/>
      <c r="BF195" s="130"/>
      <c r="BG195" s="130"/>
      <c r="BH195" s="130"/>
      <c r="BI195" s="130"/>
      <c r="BJ195" s="130"/>
      <c r="BK195" s="130"/>
    </row>
    <row r="196" spans="13:63" s="32" customFormat="1" x14ac:dyDescent="0.2">
      <c r="M196" s="33"/>
      <c r="S196" s="33"/>
      <c r="AB196" s="130"/>
      <c r="AC196" s="130"/>
      <c r="AD196" s="130"/>
      <c r="AE196" s="130"/>
      <c r="AF196" s="130"/>
      <c r="AG196" s="130"/>
      <c r="AH196" s="130"/>
      <c r="AI196" s="130"/>
      <c r="AJ196" s="130"/>
      <c r="AK196" s="130"/>
      <c r="AL196" s="130"/>
      <c r="AM196" s="130"/>
      <c r="AN196" s="130"/>
      <c r="AO196" s="130"/>
      <c r="AP196" s="130"/>
      <c r="AQ196" s="130"/>
      <c r="AR196" s="130"/>
      <c r="AS196" s="130"/>
      <c r="AT196" s="130"/>
      <c r="AU196" s="130"/>
      <c r="AV196" s="130"/>
      <c r="AW196" s="130"/>
      <c r="AX196" s="130"/>
      <c r="AY196" s="130"/>
      <c r="AZ196" s="130"/>
      <c r="BA196" s="130"/>
      <c r="BB196" s="130"/>
      <c r="BC196" s="130"/>
      <c r="BD196" s="130"/>
      <c r="BE196" s="130"/>
      <c r="BF196" s="130"/>
      <c r="BG196" s="130"/>
      <c r="BH196" s="130"/>
      <c r="BI196" s="130"/>
      <c r="BJ196" s="130"/>
      <c r="BK196" s="130"/>
    </row>
    <row r="197" spans="13:63" s="32" customFormat="1" x14ac:dyDescent="0.2">
      <c r="M197" s="33"/>
      <c r="S197" s="33"/>
      <c r="AB197" s="130"/>
      <c r="AC197" s="130"/>
      <c r="AD197" s="130"/>
      <c r="AE197" s="130"/>
      <c r="AF197" s="130"/>
      <c r="AG197" s="130"/>
      <c r="AH197" s="130"/>
      <c r="AI197" s="130"/>
      <c r="AJ197" s="130"/>
      <c r="AK197" s="130"/>
      <c r="AL197" s="130"/>
      <c r="AM197" s="130"/>
      <c r="AN197" s="130"/>
      <c r="AO197" s="130"/>
      <c r="AP197" s="130"/>
      <c r="AQ197" s="130"/>
      <c r="AR197" s="130"/>
      <c r="AS197" s="130"/>
      <c r="AT197" s="130"/>
      <c r="AU197" s="130"/>
      <c r="AV197" s="130"/>
      <c r="AW197" s="130"/>
      <c r="AX197" s="130"/>
      <c r="AY197" s="130"/>
      <c r="AZ197" s="130"/>
      <c r="BA197" s="130"/>
      <c r="BB197" s="130"/>
      <c r="BC197" s="130"/>
      <c r="BD197" s="130"/>
      <c r="BE197" s="130"/>
      <c r="BF197" s="130"/>
      <c r="BG197" s="130"/>
      <c r="BH197" s="130"/>
      <c r="BI197" s="130"/>
      <c r="BJ197" s="130"/>
      <c r="BK197" s="130"/>
    </row>
    <row r="198" spans="13:63" s="32" customFormat="1" x14ac:dyDescent="0.2">
      <c r="M198" s="33"/>
      <c r="S198" s="33"/>
      <c r="AB198" s="130"/>
      <c r="AC198" s="130"/>
      <c r="AD198" s="130"/>
      <c r="AE198" s="130"/>
      <c r="AF198" s="130"/>
      <c r="AG198" s="130"/>
      <c r="AH198" s="130"/>
      <c r="AI198" s="130"/>
      <c r="AJ198" s="130"/>
      <c r="AK198" s="130"/>
      <c r="AL198" s="130"/>
      <c r="AM198" s="130"/>
      <c r="AN198" s="130"/>
      <c r="AO198" s="130"/>
      <c r="AP198" s="130"/>
      <c r="AQ198" s="130"/>
      <c r="AR198" s="130"/>
      <c r="AS198" s="130"/>
      <c r="AT198" s="130"/>
      <c r="AU198" s="130"/>
      <c r="AV198" s="130"/>
      <c r="AW198" s="130"/>
      <c r="AX198" s="130"/>
      <c r="AY198" s="130"/>
      <c r="AZ198" s="130"/>
      <c r="BA198" s="130"/>
      <c r="BB198" s="130"/>
      <c r="BC198" s="130"/>
      <c r="BD198" s="130"/>
      <c r="BE198" s="130"/>
      <c r="BF198" s="130"/>
      <c r="BG198" s="130"/>
      <c r="BH198" s="130"/>
      <c r="BI198" s="130"/>
      <c r="BJ198" s="130"/>
      <c r="BK198" s="130"/>
    </row>
    <row r="199" spans="13:63" s="32" customFormat="1" x14ac:dyDescent="0.2">
      <c r="M199" s="33"/>
      <c r="S199" s="33"/>
      <c r="AB199" s="130"/>
      <c r="AC199" s="130"/>
      <c r="AD199" s="130"/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0"/>
      <c r="AP199" s="130"/>
      <c r="AQ199" s="130"/>
      <c r="AR199" s="130"/>
      <c r="AS199" s="130"/>
      <c r="AT199" s="130"/>
      <c r="AU199" s="130"/>
      <c r="AV199" s="130"/>
      <c r="AW199" s="130"/>
      <c r="AX199" s="130"/>
      <c r="AY199" s="130"/>
      <c r="AZ199" s="130"/>
      <c r="BA199" s="130"/>
      <c r="BB199" s="130"/>
      <c r="BC199" s="130"/>
      <c r="BD199" s="130"/>
      <c r="BE199" s="130"/>
      <c r="BF199" s="130"/>
      <c r="BG199" s="130"/>
      <c r="BH199" s="130"/>
      <c r="BI199" s="130"/>
      <c r="BJ199" s="130"/>
      <c r="BK199" s="130"/>
    </row>
    <row r="200" spans="13:63" s="32" customFormat="1" x14ac:dyDescent="0.2">
      <c r="M200" s="33"/>
      <c r="S200" s="33"/>
      <c r="AB200" s="130"/>
      <c r="AC200" s="130"/>
      <c r="AD200" s="130"/>
      <c r="AE200" s="130"/>
      <c r="AF200" s="130"/>
      <c r="AG200" s="130"/>
      <c r="AH200" s="130"/>
      <c r="AI200" s="130"/>
      <c r="AJ200" s="130"/>
      <c r="AK200" s="130"/>
      <c r="AL200" s="130"/>
      <c r="AM200" s="130"/>
      <c r="AN200" s="130"/>
      <c r="AO200" s="130"/>
      <c r="AP200" s="130"/>
      <c r="AQ200" s="130"/>
      <c r="AR200" s="130"/>
      <c r="AS200" s="130"/>
      <c r="AT200" s="130"/>
      <c r="AU200" s="130"/>
      <c r="AV200" s="130"/>
      <c r="AW200" s="130"/>
      <c r="AX200" s="130"/>
      <c r="AY200" s="130"/>
      <c r="AZ200" s="130"/>
      <c r="BA200" s="130"/>
      <c r="BB200" s="130"/>
      <c r="BC200" s="130"/>
      <c r="BD200" s="130"/>
      <c r="BE200" s="130"/>
      <c r="BF200" s="130"/>
      <c r="BG200" s="130"/>
      <c r="BH200" s="130"/>
      <c r="BI200" s="130"/>
      <c r="BJ200" s="130"/>
      <c r="BK200" s="130"/>
    </row>
    <row r="201" spans="13:63" s="32" customFormat="1" x14ac:dyDescent="0.2">
      <c r="M201" s="33"/>
      <c r="S201" s="33"/>
      <c r="AB201" s="130"/>
      <c r="AC201" s="130"/>
      <c r="AD201" s="130"/>
      <c r="AE201" s="130"/>
      <c r="AF201" s="130"/>
      <c r="AG201" s="130"/>
      <c r="AH201" s="130"/>
      <c r="AI201" s="130"/>
      <c r="AJ201" s="130"/>
      <c r="AK201" s="130"/>
      <c r="AL201" s="130"/>
      <c r="AM201" s="130"/>
      <c r="AN201" s="130"/>
      <c r="AO201" s="130"/>
      <c r="AP201" s="130"/>
      <c r="AQ201" s="130"/>
      <c r="AR201" s="130"/>
      <c r="AS201" s="130"/>
      <c r="AT201" s="130"/>
      <c r="AU201" s="130"/>
      <c r="AV201" s="130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130"/>
    </row>
    <row r="202" spans="13:63" s="32" customFormat="1" x14ac:dyDescent="0.2">
      <c r="M202" s="33"/>
      <c r="S202" s="33"/>
      <c r="AB202" s="130"/>
      <c r="AC202" s="130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0"/>
      <c r="AQ202" s="130"/>
      <c r="AR202" s="130"/>
      <c r="AS202" s="130"/>
      <c r="AT202" s="130"/>
      <c r="AU202" s="130"/>
      <c r="AV202" s="130"/>
      <c r="AW202" s="130"/>
      <c r="AX202" s="130"/>
      <c r="AY202" s="130"/>
      <c r="AZ202" s="130"/>
      <c r="BA202" s="130"/>
      <c r="BB202" s="130"/>
      <c r="BC202" s="130"/>
      <c r="BD202" s="130"/>
      <c r="BE202" s="130"/>
      <c r="BF202" s="130"/>
      <c r="BG202" s="130"/>
      <c r="BH202" s="130"/>
      <c r="BI202" s="130"/>
      <c r="BJ202" s="130"/>
      <c r="BK202" s="130"/>
    </row>
    <row r="203" spans="13:63" s="32" customFormat="1" x14ac:dyDescent="0.2">
      <c r="M203" s="33"/>
      <c r="S203" s="33"/>
      <c r="AB203" s="130"/>
      <c r="AC203" s="130"/>
      <c r="AD203" s="130"/>
      <c r="AE203" s="130"/>
      <c r="AF203" s="130"/>
      <c r="AG203" s="130"/>
      <c r="AH203" s="130"/>
      <c r="AI203" s="130"/>
      <c r="AJ203" s="130"/>
      <c r="AK203" s="130"/>
      <c r="AL203" s="130"/>
      <c r="AM203" s="130"/>
      <c r="AN203" s="130"/>
      <c r="AO203" s="130"/>
      <c r="AP203" s="130"/>
      <c r="AQ203" s="130"/>
      <c r="AR203" s="130"/>
      <c r="AS203" s="130"/>
      <c r="AT203" s="130"/>
      <c r="AU203" s="130"/>
      <c r="AV203" s="130"/>
      <c r="AW203" s="130"/>
      <c r="AX203" s="130"/>
      <c r="AY203" s="130"/>
      <c r="AZ203" s="130"/>
      <c r="BA203" s="130"/>
      <c r="BB203" s="130"/>
      <c r="BC203" s="130"/>
      <c r="BD203" s="130"/>
      <c r="BE203" s="130"/>
      <c r="BF203" s="130"/>
      <c r="BG203" s="130"/>
      <c r="BH203" s="130"/>
      <c r="BI203" s="130"/>
      <c r="BJ203" s="130"/>
      <c r="BK203" s="130"/>
    </row>
    <row r="204" spans="13:63" s="32" customFormat="1" x14ac:dyDescent="0.2">
      <c r="M204" s="33"/>
      <c r="S204" s="33"/>
      <c r="AB204" s="130"/>
      <c r="AC204" s="130"/>
      <c r="AD204" s="130"/>
      <c r="AE204" s="130"/>
      <c r="AF204" s="130"/>
      <c r="AG204" s="130"/>
      <c r="AH204" s="130"/>
      <c r="AI204" s="130"/>
      <c r="AJ204" s="130"/>
      <c r="AK204" s="130"/>
      <c r="AL204" s="130"/>
      <c r="AM204" s="130"/>
      <c r="AN204" s="130"/>
      <c r="AO204" s="130"/>
      <c r="AP204" s="130"/>
      <c r="AQ204" s="130"/>
      <c r="AR204" s="130"/>
      <c r="AS204" s="130"/>
      <c r="AT204" s="130"/>
      <c r="AU204" s="130"/>
      <c r="AV204" s="130"/>
      <c r="AW204" s="130"/>
      <c r="AX204" s="130"/>
      <c r="AY204" s="130"/>
      <c r="AZ204" s="130"/>
      <c r="BA204" s="130"/>
      <c r="BB204" s="130"/>
      <c r="BC204" s="130"/>
      <c r="BD204" s="130"/>
      <c r="BE204" s="130"/>
      <c r="BF204" s="130"/>
      <c r="BG204" s="130"/>
      <c r="BH204" s="130"/>
      <c r="BI204" s="130"/>
      <c r="BJ204" s="130"/>
      <c r="BK204" s="130"/>
    </row>
    <row r="205" spans="13:63" s="32" customFormat="1" x14ac:dyDescent="0.2">
      <c r="M205" s="33"/>
      <c r="S205" s="33"/>
      <c r="AB205" s="130"/>
      <c r="AC205" s="130"/>
      <c r="AD205" s="130"/>
      <c r="AE205" s="130"/>
      <c r="AF205" s="130"/>
      <c r="AG205" s="130"/>
      <c r="AH205" s="130"/>
      <c r="AI205" s="130"/>
      <c r="AJ205" s="130"/>
      <c r="AK205" s="130"/>
      <c r="AL205" s="130"/>
      <c r="AM205" s="130"/>
      <c r="AN205" s="130"/>
      <c r="AO205" s="130"/>
      <c r="AP205" s="130"/>
      <c r="AQ205" s="130"/>
      <c r="AR205" s="130"/>
      <c r="AS205" s="130"/>
      <c r="AT205" s="130"/>
      <c r="AU205" s="130"/>
      <c r="AV205" s="130"/>
      <c r="AW205" s="130"/>
      <c r="AX205" s="130"/>
      <c r="AY205" s="130"/>
      <c r="AZ205" s="130"/>
      <c r="BA205" s="130"/>
      <c r="BB205" s="130"/>
      <c r="BC205" s="130"/>
      <c r="BD205" s="130"/>
      <c r="BE205" s="130"/>
      <c r="BF205" s="130"/>
      <c r="BG205" s="130"/>
      <c r="BH205" s="130"/>
      <c r="BI205" s="130"/>
      <c r="BJ205" s="130"/>
      <c r="BK205" s="130"/>
    </row>
    <row r="206" spans="13:63" s="32" customFormat="1" x14ac:dyDescent="0.2">
      <c r="M206" s="33"/>
      <c r="S206" s="33"/>
      <c r="AB206" s="130"/>
      <c r="AC206" s="130"/>
      <c r="AD206" s="130"/>
      <c r="AE206" s="130"/>
      <c r="AF206" s="130"/>
      <c r="AG206" s="130"/>
      <c r="AH206" s="130"/>
      <c r="AI206" s="130"/>
      <c r="AJ206" s="130"/>
      <c r="AK206" s="130"/>
      <c r="AL206" s="130"/>
      <c r="AM206" s="130"/>
      <c r="AN206" s="130"/>
      <c r="AO206" s="130"/>
      <c r="AP206" s="130"/>
      <c r="AQ206" s="130"/>
      <c r="AR206" s="130"/>
      <c r="AS206" s="130"/>
      <c r="AT206" s="130"/>
      <c r="AU206" s="130"/>
      <c r="AV206" s="130"/>
      <c r="AW206" s="130"/>
      <c r="AX206" s="130"/>
      <c r="AY206" s="130"/>
      <c r="AZ206" s="130"/>
      <c r="BA206" s="130"/>
      <c r="BB206" s="130"/>
      <c r="BC206" s="130"/>
      <c r="BD206" s="130"/>
      <c r="BE206" s="130"/>
      <c r="BF206" s="130"/>
      <c r="BG206" s="130"/>
      <c r="BH206" s="130"/>
      <c r="BI206" s="130"/>
      <c r="BJ206" s="130"/>
      <c r="BK206" s="130"/>
    </row>
    <row r="207" spans="13:63" s="32" customFormat="1" x14ac:dyDescent="0.2">
      <c r="M207" s="33"/>
      <c r="S207" s="33"/>
      <c r="AB207" s="130"/>
      <c r="AC207" s="130"/>
      <c r="AD207" s="130"/>
      <c r="AE207" s="130"/>
      <c r="AF207" s="130"/>
      <c r="AG207" s="130"/>
      <c r="AH207" s="130"/>
      <c r="AI207" s="130"/>
      <c r="AJ207" s="130"/>
      <c r="AK207" s="130"/>
      <c r="AL207" s="130"/>
      <c r="AM207" s="130"/>
      <c r="AN207" s="130"/>
      <c r="AO207" s="130"/>
      <c r="AP207" s="130"/>
      <c r="AQ207" s="130"/>
      <c r="AR207" s="130"/>
      <c r="AS207" s="130"/>
      <c r="AT207" s="130"/>
      <c r="AU207" s="130"/>
      <c r="AV207" s="130"/>
      <c r="AW207" s="130"/>
      <c r="AX207" s="130"/>
      <c r="AY207" s="130"/>
      <c r="AZ207" s="130"/>
      <c r="BA207" s="130"/>
      <c r="BB207" s="130"/>
      <c r="BC207" s="130"/>
      <c r="BD207" s="130"/>
      <c r="BE207" s="130"/>
      <c r="BF207" s="130"/>
      <c r="BG207" s="130"/>
      <c r="BH207" s="130"/>
      <c r="BI207" s="130"/>
      <c r="BJ207" s="130"/>
      <c r="BK207" s="130"/>
    </row>
    <row r="208" spans="13:63" s="32" customFormat="1" x14ac:dyDescent="0.2">
      <c r="M208" s="33"/>
      <c r="S208" s="33"/>
      <c r="AB208" s="130"/>
      <c r="AC208" s="130"/>
      <c r="AD208" s="130"/>
      <c r="AE208" s="130"/>
      <c r="AF208" s="130"/>
      <c r="AG208" s="130"/>
      <c r="AH208" s="130"/>
      <c r="AI208" s="130"/>
      <c r="AJ208" s="130"/>
      <c r="AK208" s="130"/>
      <c r="AL208" s="130"/>
      <c r="AM208" s="130"/>
      <c r="AN208" s="130"/>
      <c r="AO208" s="130"/>
      <c r="AP208" s="130"/>
      <c r="AQ208" s="130"/>
      <c r="AR208" s="130"/>
      <c r="AS208" s="130"/>
      <c r="AT208" s="130"/>
      <c r="AU208" s="130"/>
      <c r="AV208" s="130"/>
      <c r="AW208" s="130"/>
      <c r="AX208" s="130"/>
      <c r="AY208" s="130"/>
      <c r="AZ208" s="130"/>
      <c r="BA208" s="130"/>
      <c r="BB208" s="130"/>
      <c r="BC208" s="130"/>
      <c r="BD208" s="130"/>
      <c r="BE208" s="130"/>
      <c r="BF208" s="130"/>
      <c r="BG208" s="130"/>
      <c r="BH208" s="130"/>
      <c r="BI208" s="130"/>
      <c r="BJ208" s="130"/>
      <c r="BK208" s="130"/>
    </row>
    <row r="209" spans="13:63" s="32" customFormat="1" x14ac:dyDescent="0.2">
      <c r="M209" s="33"/>
      <c r="S209" s="33"/>
      <c r="AB209" s="130"/>
      <c r="AC209" s="130"/>
      <c r="AD209" s="130"/>
      <c r="AE209" s="130"/>
      <c r="AF209" s="130"/>
      <c r="AG209" s="130"/>
      <c r="AH209" s="130"/>
      <c r="AI209" s="130"/>
      <c r="AJ209" s="130"/>
      <c r="AK209" s="130"/>
      <c r="AL209" s="130"/>
      <c r="AM209" s="130"/>
      <c r="AN209" s="130"/>
      <c r="AO209" s="130"/>
      <c r="AP209" s="130"/>
      <c r="AQ209" s="130"/>
      <c r="AR209" s="130"/>
      <c r="AS209" s="130"/>
      <c r="AT209" s="130"/>
      <c r="AU209" s="130"/>
      <c r="AV209" s="130"/>
      <c r="AW209" s="130"/>
      <c r="AX209" s="130"/>
      <c r="AY209" s="130"/>
      <c r="AZ209" s="130"/>
      <c r="BA209" s="130"/>
      <c r="BB209" s="130"/>
      <c r="BC209" s="130"/>
      <c r="BD209" s="130"/>
      <c r="BE209" s="130"/>
      <c r="BF209" s="130"/>
      <c r="BG209" s="130"/>
      <c r="BH209" s="130"/>
      <c r="BI209" s="130"/>
      <c r="BJ209" s="130"/>
      <c r="BK209" s="130"/>
    </row>
    <row r="210" spans="13:63" s="32" customFormat="1" x14ac:dyDescent="0.2">
      <c r="M210" s="33"/>
      <c r="S210" s="33"/>
      <c r="AB210" s="130"/>
      <c r="AC210" s="130"/>
      <c r="AD210" s="130"/>
      <c r="AE210" s="130"/>
      <c r="AF210" s="130"/>
      <c r="AG210" s="130"/>
      <c r="AH210" s="130"/>
      <c r="AI210" s="130"/>
      <c r="AJ210" s="130"/>
      <c r="AK210" s="130"/>
      <c r="AL210" s="130"/>
      <c r="AM210" s="130"/>
      <c r="AN210" s="130"/>
      <c r="AO210" s="130"/>
      <c r="AP210" s="130"/>
      <c r="AQ210" s="130"/>
      <c r="AR210" s="130"/>
      <c r="AS210" s="130"/>
      <c r="AT210" s="130"/>
      <c r="AU210" s="130"/>
      <c r="AV210" s="130"/>
      <c r="AW210" s="130"/>
      <c r="AX210" s="130"/>
      <c r="AY210" s="130"/>
      <c r="AZ210" s="130"/>
      <c r="BA210" s="130"/>
      <c r="BB210" s="130"/>
      <c r="BC210" s="130"/>
      <c r="BD210" s="130"/>
      <c r="BE210" s="130"/>
      <c r="BF210" s="130"/>
      <c r="BG210" s="130"/>
      <c r="BH210" s="130"/>
      <c r="BI210" s="130"/>
      <c r="BJ210" s="130"/>
      <c r="BK210" s="130"/>
    </row>
    <row r="211" spans="13:63" s="32" customFormat="1" x14ac:dyDescent="0.2">
      <c r="M211" s="33"/>
      <c r="S211" s="33"/>
      <c r="AB211" s="130"/>
      <c r="AC211" s="130"/>
      <c r="AD211" s="130"/>
      <c r="AE211" s="130"/>
      <c r="AF211" s="130"/>
      <c r="AG211" s="130"/>
      <c r="AH211" s="130"/>
      <c r="AI211" s="130"/>
      <c r="AJ211" s="130"/>
      <c r="AK211" s="130"/>
      <c r="AL211" s="130"/>
      <c r="AM211" s="130"/>
      <c r="AN211" s="130"/>
      <c r="AO211" s="130"/>
      <c r="AP211" s="130"/>
      <c r="AQ211" s="130"/>
      <c r="AR211" s="130"/>
      <c r="AS211" s="130"/>
      <c r="AT211" s="130"/>
      <c r="AU211" s="130"/>
      <c r="AV211" s="130"/>
      <c r="AW211" s="130"/>
      <c r="AX211" s="130"/>
      <c r="AY211" s="130"/>
      <c r="AZ211" s="130"/>
      <c r="BA211" s="130"/>
      <c r="BB211" s="130"/>
      <c r="BC211" s="130"/>
      <c r="BD211" s="130"/>
      <c r="BE211" s="130"/>
      <c r="BF211" s="130"/>
      <c r="BG211" s="130"/>
      <c r="BH211" s="130"/>
      <c r="BI211" s="130"/>
      <c r="BJ211" s="130"/>
      <c r="BK211" s="130"/>
    </row>
    <row r="212" spans="13:63" s="32" customFormat="1" x14ac:dyDescent="0.2">
      <c r="M212" s="33"/>
      <c r="S212" s="33"/>
      <c r="AB212" s="130"/>
      <c r="AC212" s="130"/>
      <c r="AD212" s="130"/>
      <c r="AE212" s="130"/>
      <c r="AF212" s="130"/>
      <c r="AG212" s="130"/>
      <c r="AH212" s="130"/>
      <c r="AI212" s="130"/>
      <c r="AJ212" s="130"/>
      <c r="AK212" s="130"/>
      <c r="AL212" s="130"/>
      <c r="AM212" s="130"/>
      <c r="AN212" s="130"/>
      <c r="AO212" s="130"/>
      <c r="AP212" s="130"/>
      <c r="AQ212" s="130"/>
      <c r="AR212" s="130"/>
      <c r="AS212" s="130"/>
      <c r="AT212" s="130"/>
      <c r="AU212" s="130"/>
      <c r="AV212" s="130"/>
      <c r="AW212" s="130"/>
      <c r="AX212" s="130"/>
      <c r="AY212" s="130"/>
      <c r="AZ212" s="130"/>
      <c r="BA212" s="130"/>
      <c r="BB212" s="130"/>
      <c r="BC212" s="130"/>
      <c r="BD212" s="130"/>
      <c r="BE212" s="130"/>
      <c r="BF212" s="130"/>
      <c r="BG212" s="130"/>
      <c r="BH212" s="130"/>
      <c r="BI212" s="130"/>
      <c r="BJ212" s="130"/>
      <c r="BK212" s="130"/>
    </row>
    <row r="213" spans="13:63" s="32" customFormat="1" x14ac:dyDescent="0.2">
      <c r="M213" s="33"/>
      <c r="S213" s="33"/>
      <c r="AB213" s="130"/>
      <c r="AC213" s="130"/>
      <c r="AD213" s="130"/>
      <c r="AE213" s="130"/>
      <c r="AF213" s="130"/>
      <c r="AG213" s="130"/>
      <c r="AH213" s="130"/>
      <c r="AI213" s="130"/>
      <c r="AJ213" s="130"/>
      <c r="AK213" s="130"/>
      <c r="AL213" s="130"/>
      <c r="AM213" s="130"/>
      <c r="AN213" s="130"/>
      <c r="AO213" s="130"/>
      <c r="AP213" s="130"/>
      <c r="AQ213" s="130"/>
      <c r="AR213" s="130"/>
      <c r="AS213" s="130"/>
      <c r="AT213" s="130"/>
      <c r="AU213" s="130"/>
      <c r="AV213" s="130"/>
      <c r="AW213" s="130"/>
      <c r="AX213" s="130"/>
      <c r="AY213" s="130"/>
      <c r="AZ213" s="130"/>
      <c r="BA213" s="130"/>
      <c r="BB213" s="130"/>
      <c r="BC213" s="130"/>
      <c r="BD213" s="130"/>
      <c r="BE213" s="130"/>
      <c r="BF213" s="130"/>
      <c r="BG213" s="130"/>
      <c r="BH213" s="130"/>
      <c r="BI213" s="130"/>
      <c r="BJ213" s="130"/>
      <c r="BK213" s="130"/>
    </row>
    <row r="214" spans="13:63" s="32" customFormat="1" x14ac:dyDescent="0.2">
      <c r="M214" s="33"/>
      <c r="S214" s="33"/>
      <c r="AB214" s="130"/>
      <c r="AC214" s="130"/>
      <c r="AD214" s="130"/>
      <c r="AE214" s="130"/>
      <c r="AF214" s="130"/>
      <c r="AG214" s="130"/>
      <c r="AH214" s="130"/>
      <c r="AI214" s="130"/>
      <c r="AJ214" s="130"/>
      <c r="AK214" s="130"/>
      <c r="AL214" s="130"/>
      <c r="AM214" s="130"/>
      <c r="AN214" s="130"/>
      <c r="AO214" s="130"/>
      <c r="AP214" s="130"/>
      <c r="AQ214" s="130"/>
      <c r="AR214" s="130"/>
      <c r="AS214" s="130"/>
      <c r="AT214" s="130"/>
      <c r="AU214" s="130"/>
      <c r="AV214" s="130"/>
      <c r="AW214" s="130"/>
      <c r="AX214" s="130"/>
      <c r="AY214" s="130"/>
      <c r="AZ214" s="130"/>
      <c r="BA214" s="130"/>
      <c r="BB214" s="130"/>
      <c r="BC214" s="130"/>
      <c r="BD214" s="130"/>
      <c r="BE214" s="130"/>
      <c r="BF214" s="130"/>
      <c r="BG214" s="130"/>
      <c r="BH214" s="130"/>
      <c r="BI214" s="130"/>
      <c r="BJ214" s="130"/>
      <c r="BK214" s="130"/>
    </row>
    <row r="215" spans="13:63" s="32" customFormat="1" x14ac:dyDescent="0.2">
      <c r="M215" s="33"/>
      <c r="S215" s="33"/>
      <c r="AB215" s="130"/>
      <c r="AC215" s="130"/>
      <c r="AD215" s="130"/>
      <c r="AE215" s="130"/>
      <c r="AF215" s="130"/>
      <c r="AG215" s="130"/>
      <c r="AH215" s="130"/>
      <c r="AI215" s="130"/>
      <c r="AJ215" s="130"/>
      <c r="AK215" s="130"/>
      <c r="AL215" s="130"/>
      <c r="AM215" s="130"/>
      <c r="AN215" s="130"/>
      <c r="AO215" s="130"/>
      <c r="AP215" s="130"/>
      <c r="AQ215" s="130"/>
      <c r="AR215" s="130"/>
      <c r="AS215" s="130"/>
      <c r="AT215" s="130"/>
      <c r="AU215" s="130"/>
      <c r="AV215" s="130"/>
      <c r="AW215" s="130"/>
      <c r="AX215" s="130"/>
      <c r="AY215" s="130"/>
      <c r="AZ215" s="130"/>
      <c r="BA215" s="130"/>
      <c r="BB215" s="130"/>
      <c r="BC215" s="130"/>
      <c r="BD215" s="130"/>
      <c r="BE215" s="130"/>
      <c r="BF215" s="130"/>
      <c r="BG215" s="130"/>
      <c r="BH215" s="130"/>
      <c r="BI215" s="130"/>
      <c r="BJ215" s="130"/>
      <c r="BK215" s="130"/>
    </row>
    <row r="216" spans="13:63" s="32" customFormat="1" x14ac:dyDescent="0.2">
      <c r="M216" s="33"/>
      <c r="S216" s="33"/>
      <c r="AB216" s="130"/>
      <c r="AC216" s="130"/>
      <c r="AD216" s="130"/>
      <c r="AE216" s="130"/>
      <c r="AF216" s="130"/>
      <c r="AG216" s="130"/>
      <c r="AH216" s="130"/>
      <c r="AI216" s="130"/>
      <c r="AJ216" s="130"/>
      <c r="AK216" s="130"/>
      <c r="AL216" s="130"/>
      <c r="AM216" s="130"/>
      <c r="AN216" s="130"/>
      <c r="AO216" s="130"/>
      <c r="AP216" s="130"/>
      <c r="AQ216" s="130"/>
      <c r="AR216" s="130"/>
      <c r="AS216" s="130"/>
      <c r="AT216" s="130"/>
      <c r="AU216" s="130"/>
      <c r="AV216" s="130"/>
      <c r="AW216" s="130"/>
      <c r="AX216" s="130"/>
      <c r="AY216" s="130"/>
      <c r="AZ216" s="130"/>
      <c r="BA216" s="130"/>
      <c r="BB216" s="130"/>
      <c r="BC216" s="130"/>
      <c r="BD216" s="130"/>
      <c r="BE216" s="130"/>
      <c r="BF216" s="130"/>
      <c r="BG216" s="130"/>
      <c r="BH216" s="130"/>
      <c r="BI216" s="130"/>
      <c r="BJ216" s="130"/>
      <c r="BK216" s="130"/>
    </row>
    <row r="217" spans="13:63" s="32" customFormat="1" x14ac:dyDescent="0.2">
      <c r="M217" s="33"/>
      <c r="S217" s="33"/>
      <c r="AB217" s="130"/>
      <c r="AC217" s="130"/>
      <c r="AD217" s="130"/>
      <c r="AE217" s="130"/>
      <c r="AF217" s="130"/>
      <c r="AG217" s="130"/>
      <c r="AH217" s="130"/>
      <c r="AI217" s="130"/>
      <c r="AJ217" s="130"/>
      <c r="AK217" s="130"/>
      <c r="AL217" s="130"/>
      <c r="AM217" s="130"/>
      <c r="AN217" s="130"/>
      <c r="AO217" s="130"/>
      <c r="AP217" s="130"/>
      <c r="AQ217" s="130"/>
      <c r="AR217" s="130"/>
      <c r="AS217" s="130"/>
      <c r="AT217" s="130"/>
      <c r="AU217" s="130"/>
      <c r="AV217" s="130"/>
      <c r="AW217" s="130"/>
      <c r="AX217" s="130"/>
      <c r="AY217" s="130"/>
      <c r="AZ217" s="130"/>
      <c r="BA217" s="130"/>
      <c r="BB217" s="130"/>
      <c r="BC217" s="130"/>
      <c r="BD217" s="130"/>
      <c r="BE217" s="130"/>
      <c r="BF217" s="130"/>
      <c r="BG217" s="130"/>
      <c r="BH217" s="130"/>
      <c r="BI217" s="130"/>
      <c r="BJ217" s="130"/>
      <c r="BK217" s="130"/>
    </row>
    <row r="218" spans="13:63" s="32" customFormat="1" x14ac:dyDescent="0.2">
      <c r="M218" s="33"/>
      <c r="S218" s="33"/>
      <c r="AB218" s="130"/>
      <c r="AC218" s="130"/>
      <c r="AD218" s="130"/>
      <c r="AE218" s="130"/>
      <c r="AF218" s="130"/>
      <c r="AG218" s="130"/>
      <c r="AH218" s="130"/>
      <c r="AI218" s="130"/>
      <c r="AJ218" s="130"/>
      <c r="AK218" s="130"/>
      <c r="AL218" s="130"/>
      <c r="AM218" s="130"/>
      <c r="AN218" s="130"/>
      <c r="AO218" s="130"/>
      <c r="AP218" s="130"/>
      <c r="AQ218" s="130"/>
      <c r="AR218" s="130"/>
      <c r="AS218" s="130"/>
      <c r="AT218" s="130"/>
      <c r="AU218" s="130"/>
      <c r="AV218" s="130"/>
      <c r="AW218" s="130"/>
      <c r="AX218" s="130"/>
      <c r="AY218" s="130"/>
      <c r="AZ218" s="130"/>
      <c r="BA218" s="130"/>
      <c r="BB218" s="130"/>
      <c r="BC218" s="130"/>
      <c r="BD218" s="130"/>
      <c r="BE218" s="130"/>
      <c r="BF218" s="130"/>
      <c r="BG218" s="130"/>
      <c r="BH218" s="130"/>
      <c r="BI218" s="130"/>
      <c r="BJ218" s="130"/>
      <c r="BK218" s="130"/>
    </row>
    <row r="219" spans="13:63" s="32" customFormat="1" x14ac:dyDescent="0.2">
      <c r="M219" s="33"/>
      <c r="S219" s="33"/>
      <c r="AB219" s="130"/>
      <c r="AC219" s="130"/>
      <c r="AD219" s="130"/>
      <c r="AE219" s="130"/>
      <c r="AF219" s="130"/>
      <c r="AG219" s="130"/>
      <c r="AH219" s="130"/>
      <c r="AI219" s="130"/>
      <c r="AJ219" s="130"/>
      <c r="AK219" s="130"/>
      <c r="AL219" s="130"/>
      <c r="AM219" s="130"/>
      <c r="AN219" s="130"/>
      <c r="AO219" s="130"/>
      <c r="AP219" s="130"/>
      <c r="AQ219" s="130"/>
      <c r="AR219" s="130"/>
      <c r="AS219" s="130"/>
      <c r="AT219" s="130"/>
      <c r="AU219" s="130"/>
      <c r="AV219" s="130"/>
      <c r="AW219" s="130"/>
      <c r="AX219" s="130"/>
      <c r="AY219" s="130"/>
      <c r="AZ219" s="130"/>
      <c r="BA219" s="130"/>
      <c r="BB219" s="130"/>
      <c r="BC219" s="130"/>
      <c r="BD219" s="130"/>
      <c r="BE219" s="130"/>
      <c r="BF219" s="130"/>
      <c r="BG219" s="130"/>
      <c r="BH219" s="130"/>
      <c r="BI219" s="130"/>
      <c r="BJ219" s="130"/>
      <c r="BK219" s="130"/>
    </row>
    <row r="220" spans="13:63" s="32" customFormat="1" x14ac:dyDescent="0.2">
      <c r="M220" s="33"/>
      <c r="S220" s="33"/>
      <c r="AB220" s="130"/>
      <c r="AC220" s="130"/>
      <c r="AD220" s="130"/>
      <c r="AE220" s="130"/>
      <c r="AF220" s="130"/>
      <c r="AG220" s="130"/>
      <c r="AH220" s="130"/>
      <c r="AI220" s="130"/>
      <c r="AJ220" s="130"/>
      <c r="AK220" s="130"/>
      <c r="AL220" s="130"/>
      <c r="AM220" s="130"/>
      <c r="AN220" s="130"/>
      <c r="AO220" s="130"/>
      <c r="AP220" s="130"/>
      <c r="AQ220" s="130"/>
      <c r="AR220" s="130"/>
      <c r="AS220" s="130"/>
      <c r="AT220" s="130"/>
      <c r="AU220" s="130"/>
      <c r="AV220" s="130"/>
      <c r="AW220" s="130"/>
      <c r="AX220" s="130"/>
      <c r="AY220" s="130"/>
      <c r="AZ220" s="130"/>
      <c r="BA220" s="130"/>
      <c r="BB220" s="130"/>
      <c r="BC220" s="130"/>
      <c r="BD220" s="130"/>
      <c r="BE220" s="130"/>
      <c r="BF220" s="130"/>
      <c r="BG220" s="130"/>
      <c r="BH220" s="130"/>
      <c r="BI220" s="130"/>
      <c r="BJ220" s="130"/>
      <c r="BK220" s="130"/>
    </row>
    <row r="221" spans="13:63" s="32" customFormat="1" x14ac:dyDescent="0.2">
      <c r="M221" s="33"/>
      <c r="S221" s="33"/>
      <c r="AB221" s="130"/>
      <c r="AC221" s="130"/>
      <c r="AD221" s="130"/>
      <c r="AE221" s="130"/>
      <c r="AF221" s="130"/>
      <c r="AG221" s="130"/>
      <c r="AH221" s="130"/>
      <c r="AI221" s="130"/>
      <c r="AJ221" s="130"/>
      <c r="AK221" s="130"/>
      <c r="AL221" s="130"/>
      <c r="AM221" s="130"/>
      <c r="AN221" s="130"/>
      <c r="AO221" s="130"/>
      <c r="AP221" s="130"/>
      <c r="AQ221" s="130"/>
      <c r="AR221" s="130"/>
      <c r="AS221" s="130"/>
      <c r="AT221" s="130"/>
      <c r="AU221" s="130"/>
      <c r="AV221" s="130"/>
      <c r="AW221" s="130"/>
      <c r="AX221" s="130"/>
      <c r="AY221" s="130"/>
      <c r="AZ221" s="130"/>
      <c r="BA221" s="130"/>
      <c r="BB221" s="130"/>
      <c r="BC221" s="130"/>
      <c r="BD221" s="130"/>
      <c r="BE221" s="130"/>
      <c r="BF221" s="130"/>
      <c r="BG221" s="130"/>
      <c r="BH221" s="130"/>
      <c r="BI221" s="130"/>
      <c r="BJ221" s="130"/>
      <c r="BK221" s="130"/>
    </row>
    <row r="222" spans="13:63" s="32" customFormat="1" x14ac:dyDescent="0.2">
      <c r="M222" s="33"/>
      <c r="S222" s="33"/>
      <c r="AB222" s="130"/>
      <c r="AC222" s="130"/>
      <c r="AD222" s="130"/>
      <c r="AE222" s="130"/>
      <c r="AF222" s="130"/>
      <c r="AG222" s="130"/>
      <c r="AH222" s="130"/>
      <c r="AI222" s="130"/>
      <c r="AJ222" s="130"/>
      <c r="AK222" s="130"/>
      <c r="AL222" s="130"/>
      <c r="AM222" s="130"/>
      <c r="AN222" s="130"/>
      <c r="AO222" s="130"/>
      <c r="AP222" s="130"/>
      <c r="AQ222" s="130"/>
      <c r="AR222" s="130"/>
      <c r="AS222" s="130"/>
      <c r="AT222" s="130"/>
      <c r="AU222" s="130"/>
      <c r="AV222" s="130"/>
      <c r="AW222" s="130"/>
      <c r="AX222" s="130"/>
      <c r="AY222" s="130"/>
      <c r="AZ222" s="130"/>
      <c r="BA222" s="130"/>
      <c r="BB222" s="130"/>
      <c r="BC222" s="130"/>
      <c r="BD222" s="130"/>
      <c r="BE222" s="130"/>
      <c r="BF222" s="130"/>
      <c r="BG222" s="130"/>
      <c r="BH222" s="130"/>
      <c r="BI222" s="130"/>
      <c r="BJ222" s="130"/>
      <c r="BK222" s="130"/>
    </row>
    <row r="223" spans="13:63" s="32" customFormat="1" x14ac:dyDescent="0.2">
      <c r="M223" s="33"/>
      <c r="S223" s="33"/>
      <c r="AB223" s="130"/>
      <c r="AC223" s="130"/>
      <c r="AD223" s="130"/>
      <c r="AE223" s="130"/>
      <c r="AF223" s="130"/>
      <c r="AG223" s="130"/>
      <c r="AH223" s="130"/>
      <c r="AI223" s="130"/>
      <c r="AJ223" s="130"/>
      <c r="AK223" s="130"/>
      <c r="AL223" s="130"/>
      <c r="AM223" s="130"/>
      <c r="AN223" s="130"/>
      <c r="AO223" s="130"/>
      <c r="AP223" s="130"/>
      <c r="AQ223" s="130"/>
      <c r="AR223" s="130"/>
      <c r="AS223" s="130"/>
      <c r="AT223" s="130"/>
      <c r="AU223" s="130"/>
      <c r="AV223" s="130"/>
      <c r="AW223" s="130"/>
      <c r="AX223" s="130"/>
      <c r="AY223" s="130"/>
      <c r="AZ223" s="130"/>
      <c r="BA223" s="130"/>
      <c r="BB223" s="130"/>
      <c r="BC223" s="130"/>
      <c r="BD223" s="130"/>
      <c r="BE223" s="130"/>
      <c r="BF223" s="130"/>
      <c r="BG223" s="130"/>
      <c r="BH223" s="130"/>
      <c r="BI223" s="130"/>
      <c r="BJ223" s="130"/>
      <c r="BK223" s="130"/>
    </row>
    <row r="224" spans="13:63" s="32" customFormat="1" x14ac:dyDescent="0.2">
      <c r="M224" s="33"/>
      <c r="S224" s="33"/>
      <c r="AB224" s="130"/>
      <c r="AC224" s="130"/>
      <c r="AD224" s="130"/>
      <c r="AE224" s="130"/>
      <c r="AF224" s="130"/>
      <c r="AG224" s="130"/>
      <c r="AH224" s="130"/>
      <c r="AI224" s="130"/>
      <c r="AJ224" s="130"/>
      <c r="AK224" s="130"/>
      <c r="AL224" s="130"/>
      <c r="AM224" s="130"/>
      <c r="AN224" s="130"/>
      <c r="AO224" s="130"/>
      <c r="AP224" s="130"/>
      <c r="AQ224" s="130"/>
      <c r="AR224" s="130"/>
      <c r="AS224" s="130"/>
      <c r="AT224" s="130"/>
      <c r="AU224" s="130"/>
      <c r="AV224" s="130"/>
      <c r="AW224" s="130"/>
      <c r="AX224" s="130"/>
      <c r="AY224" s="130"/>
      <c r="AZ224" s="130"/>
      <c r="BA224" s="130"/>
      <c r="BB224" s="130"/>
      <c r="BC224" s="130"/>
      <c r="BD224" s="130"/>
      <c r="BE224" s="130"/>
      <c r="BF224" s="130"/>
      <c r="BG224" s="130"/>
      <c r="BH224" s="130"/>
      <c r="BI224" s="130"/>
      <c r="BJ224" s="130"/>
      <c r="BK224" s="130"/>
    </row>
    <row r="225" spans="13:63" s="32" customFormat="1" x14ac:dyDescent="0.2">
      <c r="M225" s="33"/>
      <c r="S225" s="33"/>
      <c r="AB225" s="130"/>
      <c r="AC225" s="130"/>
      <c r="AD225" s="130"/>
      <c r="AE225" s="130"/>
      <c r="AF225" s="130"/>
      <c r="AG225" s="130"/>
      <c r="AH225" s="130"/>
      <c r="AI225" s="130"/>
      <c r="AJ225" s="130"/>
      <c r="AK225" s="130"/>
      <c r="AL225" s="130"/>
      <c r="AM225" s="130"/>
      <c r="AN225" s="130"/>
      <c r="AO225" s="130"/>
      <c r="AP225" s="130"/>
      <c r="AQ225" s="130"/>
      <c r="AR225" s="130"/>
      <c r="AS225" s="130"/>
      <c r="AT225" s="130"/>
      <c r="AU225" s="130"/>
      <c r="AV225" s="130"/>
      <c r="AW225" s="130"/>
      <c r="AX225" s="130"/>
      <c r="AY225" s="130"/>
      <c r="AZ225" s="130"/>
      <c r="BA225" s="130"/>
      <c r="BB225" s="130"/>
      <c r="BC225" s="130"/>
      <c r="BD225" s="130"/>
      <c r="BE225" s="130"/>
      <c r="BF225" s="130"/>
      <c r="BG225" s="130"/>
      <c r="BH225" s="130"/>
      <c r="BI225" s="130"/>
      <c r="BJ225" s="130"/>
      <c r="BK225" s="130"/>
    </row>
    <row r="226" spans="13:63" s="32" customFormat="1" x14ac:dyDescent="0.2">
      <c r="M226" s="33"/>
      <c r="S226" s="33"/>
      <c r="AB226" s="130"/>
      <c r="AC226" s="130"/>
      <c r="AD226" s="130"/>
      <c r="AE226" s="130"/>
      <c r="AF226" s="130"/>
      <c r="AG226" s="130"/>
      <c r="AH226" s="130"/>
      <c r="AI226" s="130"/>
      <c r="AJ226" s="130"/>
      <c r="AK226" s="130"/>
      <c r="AL226" s="130"/>
      <c r="AM226" s="130"/>
      <c r="AN226" s="130"/>
      <c r="AO226" s="130"/>
      <c r="AP226" s="130"/>
      <c r="AQ226" s="130"/>
      <c r="AR226" s="130"/>
      <c r="AS226" s="130"/>
      <c r="AT226" s="130"/>
      <c r="AU226" s="130"/>
      <c r="AV226" s="130"/>
      <c r="AW226" s="130"/>
      <c r="AX226" s="130"/>
      <c r="AY226" s="130"/>
      <c r="AZ226" s="130"/>
      <c r="BA226" s="130"/>
      <c r="BB226" s="130"/>
      <c r="BC226" s="130"/>
      <c r="BD226" s="130"/>
      <c r="BE226" s="130"/>
      <c r="BF226" s="130"/>
      <c r="BG226" s="130"/>
      <c r="BH226" s="130"/>
      <c r="BI226" s="130"/>
      <c r="BJ226" s="130"/>
      <c r="BK226" s="130"/>
    </row>
    <row r="227" spans="13:63" s="32" customFormat="1" x14ac:dyDescent="0.2">
      <c r="M227" s="33"/>
      <c r="S227" s="33"/>
      <c r="AB227" s="130"/>
      <c r="AC227" s="130"/>
      <c r="AD227" s="130"/>
      <c r="AE227" s="130"/>
      <c r="AF227" s="130"/>
      <c r="AG227" s="130"/>
      <c r="AH227" s="130"/>
      <c r="AI227" s="130"/>
      <c r="AJ227" s="130"/>
      <c r="AK227" s="130"/>
      <c r="AL227" s="130"/>
      <c r="AM227" s="130"/>
      <c r="AN227" s="130"/>
      <c r="AO227" s="130"/>
      <c r="AP227" s="130"/>
      <c r="AQ227" s="130"/>
      <c r="AR227" s="130"/>
      <c r="AS227" s="130"/>
      <c r="AT227" s="130"/>
      <c r="AU227" s="130"/>
      <c r="AV227" s="130"/>
      <c r="AW227" s="130"/>
      <c r="AX227" s="130"/>
      <c r="AY227" s="130"/>
      <c r="AZ227" s="130"/>
      <c r="BA227" s="130"/>
      <c r="BB227" s="130"/>
      <c r="BC227" s="130"/>
      <c r="BD227" s="130"/>
      <c r="BE227" s="130"/>
      <c r="BF227" s="130"/>
      <c r="BG227" s="130"/>
      <c r="BH227" s="130"/>
      <c r="BI227" s="130"/>
      <c r="BJ227" s="130"/>
      <c r="BK227" s="130"/>
    </row>
    <row r="228" spans="13:63" s="32" customFormat="1" x14ac:dyDescent="0.2">
      <c r="M228" s="33"/>
      <c r="S228" s="33"/>
      <c r="AB228" s="130"/>
      <c r="AC228" s="130"/>
      <c r="AD228" s="130"/>
      <c r="AE228" s="130"/>
      <c r="AF228" s="130"/>
      <c r="AG228" s="130"/>
      <c r="AH228" s="130"/>
      <c r="AI228" s="130"/>
      <c r="AJ228" s="130"/>
      <c r="AK228" s="130"/>
      <c r="AL228" s="130"/>
      <c r="AM228" s="130"/>
      <c r="AN228" s="130"/>
      <c r="AO228" s="130"/>
      <c r="AP228" s="130"/>
      <c r="AQ228" s="130"/>
      <c r="AR228" s="130"/>
      <c r="AS228" s="130"/>
      <c r="AT228" s="130"/>
      <c r="AU228" s="130"/>
      <c r="AV228" s="130"/>
      <c r="AW228" s="130"/>
      <c r="AX228" s="130"/>
      <c r="AY228" s="130"/>
      <c r="AZ228" s="130"/>
      <c r="BA228" s="130"/>
      <c r="BB228" s="130"/>
      <c r="BC228" s="130"/>
      <c r="BD228" s="130"/>
      <c r="BE228" s="130"/>
      <c r="BF228" s="130"/>
      <c r="BG228" s="130"/>
      <c r="BH228" s="130"/>
      <c r="BI228" s="130"/>
      <c r="BJ228" s="130"/>
      <c r="BK228" s="130"/>
    </row>
    <row r="229" spans="13:63" s="32" customFormat="1" x14ac:dyDescent="0.2">
      <c r="M229" s="33"/>
      <c r="S229" s="33"/>
      <c r="AB229" s="130"/>
      <c r="AC229" s="130"/>
      <c r="AD229" s="130"/>
      <c r="AE229" s="130"/>
      <c r="AF229" s="130"/>
      <c r="AG229" s="130"/>
      <c r="AH229" s="130"/>
      <c r="AI229" s="130"/>
      <c r="AJ229" s="130"/>
      <c r="AK229" s="130"/>
      <c r="AL229" s="130"/>
      <c r="AM229" s="130"/>
      <c r="AN229" s="130"/>
      <c r="AO229" s="130"/>
      <c r="AP229" s="130"/>
      <c r="AQ229" s="130"/>
      <c r="AR229" s="130"/>
      <c r="AS229" s="130"/>
      <c r="AT229" s="130"/>
      <c r="AU229" s="130"/>
      <c r="AV229" s="130"/>
      <c r="AW229" s="130"/>
      <c r="AX229" s="130"/>
      <c r="AY229" s="130"/>
      <c r="AZ229" s="130"/>
      <c r="BA229" s="130"/>
      <c r="BB229" s="130"/>
      <c r="BC229" s="130"/>
      <c r="BD229" s="130"/>
      <c r="BE229" s="130"/>
      <c r="BF229" s="130"/>
      <c r="BG229" s="130"/>
      <c r="BH229" s="130"/>
      <c r="BI229" s="130"/>
      <c r="BJ229" s="130"/>
      <c r="BK229" s="130"/>
    </row>
    <row r="230" spans="13:63" s="32" customFormat="1" x14ac:dyDescent="0.2">
      <c r="M230" s="33"/>
      <c r="S230" s="33"/>
      <c r="AB230" s="130"/>
      <c r="AC230" s="130"/>
      <c r="AD230" s="130"/>
      <c r="AE230" s="130"/>
      <c r="AF230" s="130"/>
      <c r="AG230" s="130"/>
      <c r="AH230" s="130"/>
      <c r="AI230" s="130"/>
      <c r="AJ230" s="130"/>
      <c r="AK230" s="130"/>
      <c r="AL230" s="130"/>
      <c r="AM230" s="130"/>
      <c r="AN230" s="130"/>
      <c r="AO230" s="130"/>
      <c r="AP230" s="130"/>
      <c r="AQ230" s="130"/>
      <c r="AR230" s="130"/>
      <c r="AS230" s="130"/>
      <c r="AT230" s="130"/>
      <c r="AU230" s="130"/>
      <c r="AV230" s="130"/>
      <c r="AW230" s="130"/>
      <c r="AX230" s="130"/>
      <c r="AY230" s="130"/>
      <c r="AZ230" s="130"/>
      <c r="BA230" s="130"/>
      <c r="BB230" s="130"/>
      <c r="BC230" s="130"/>
      <c r="BD230" s="130"/>
      <c r="BE230" s="130"/>
      <c r="BF230" s="130"/>
      <c r="BG230" s="130"/>
      <c r="BH230" s="130"/>
      <c r="BI230" s="130"/>
      <c r="BJ230" s="130"/>
      <c r="BK230" s="130"/>
    </row>
    <row r="231" spans="13:63" s="32" customFormat="1" x14ac:dyDescent="0.2">
      <c r="M231" s="33"/>
      <c r="S231" s="33"/>
      <c r="AB231" s="130"/>
      <c r="AC231" s="130"/>
      <c r="AD231" s="130"/>
      <c r="AE231" s="130"/>
      <c r="AF231" s="130"/>
      <c r="AG231" s="130"/>
      <c r="AH231" s="130"/>
      <c r="AI231" s="130"/>
      <c r="AJ231" s="130"/>
      <c r="AK231" s="130"/>
      <c r="AL231" s="130"/>
      <c r="AM231" s="130"/>
      <c r="AN231" s="130"/>
      <c r="AO231" s="130"/>
      <c r="AP231" s="130"/>
      <c r="AQ231" s="130"/>
      <c r="AR231" s="130"/>
      <c r="AS231" s="130"/>
      <c r="AT231" s="130"/>
      <c r="AU231" s="130"/>
      <c r="AV231" s="130"/>
      <c r="AW231" s="130"/>
      <c r="AX231" s="130"/>
      <c r="AY231" s="130"/>
      <c r="AZ231" s="130"/>
      <c r="BA231" s="130"/>
      <c r="BB231" s="130"/>
      <c r="BC231" s="130"/>
      <c r="BD231" s="130"/>
      <c r="BE231" s="130"/>
      <c r="BF231" s="130"/>
      <c r="BG231" s="130"/>
      <c r="BH231" s="130"/>
      <c r="BI231" s="130"/>
      <c r="BJ231" s="130"/>
      <c r="BK231" s="130"/>
    </row>
    <row r="232" spans="13:63" s="32" customFormat="1" x14ac:dyDescent="0.2">
      <c r="M232" s="33"/>
      <c r="S232" s="33"/>
      <c r="AB232" s="130"/>
      <c r="AC232" s="130"/>
      <c r="AD232" s="130"/>
      <c r="AE232" s="130"/>
      <c r="AF232" s="130"/>
      <c r="AG232" s="130"/>
      <c r="AH232" s="130"/>
      <c r="AI232" s="130"/>
      <c r="AJ232" s="130"/>
      <c r="AK232" s="130"/>
      <c r="AL232" s="130"/>
      <c r="AM232" s="130"/>
      <c r="AN232" s="130"/>
      <c r="AO232" s="130"/>
      <c r="AP232" s="130"/>
      <c r="AQ232" s="130"/>
      <c r="AR232" s="130"/>
      <c r="AS232" s="130"/>
      <c r="AT232" s="130"/>
      <c r="AU232" s="130"/>
      <c r="AV232" s="130"/>
      <c r="AW232" s="130"/>
      <c r="AX232" s="130"/>
      <c r="AY232" s="130"/>
      <c r="AZ232" s="130"/>
      <c r="BA232" s="130"/>
      <c r="BB232" s="130"/>
      <c r="BC232" s="130"/>
      <c r="BD232" s="130"/>
      <c r="BE232" s="130"/>
      <c r="BF232" s="130"/>
      <c r="BG232" s="130"/>
      <c r="BH232" s="130"/>
      <c r="BI232" s="130"/>
      <c r="BJ232" s="130"/>
      <c r="BK232" s="130"/>
    </row>
    <row r="233" spans="13:63" s="32" customFormat="1" x14ac:dyDescent="0.2">
      <c r="M233" s="33"/>
      <c r="S233" s="33"/>
      <c r="AB233" s="130"/>
      <c r="AC233" s="130"/>
      <c r="AD233" s="130"/>
      <c r="AE233" s="130"/>
      <c r="AF233" s="130"/>
      <c r="AG233" s="130"/>
      <c r="AH233" s="130"/>
      <c r="AI233" s="130"/>
      <c r="AJ233" s="130"/>
      <c r="AK233" s="130"/>
      <c r="AL233" s="130"/>
      <c r="AM233" s="130"/>
      <c r="AN233" s="130"/>
      <c r="AO233" s="130"/>
      <c r="AP233" s="130"/>
      <c r="AQ233" s="130"/>
      <c r="AR233" s="130"/>
      <c r="AS233" s="130"/>
      <c r="AT233" s="130"/>
      <c r="AU233" s="130"/>
      <c r="AV233" s="130"/>
      <c r="AW233" s="130"/>
      <c r="AX233" s="130"/>
      <c r="AY233" s="130"/>
      <c r="AZ233" s="130"/>
      <c r="BA233" s="130"/>
      <c r="BB233" s="130"/>
      <c r="BC233" s="130"/>
      <c r="BD233" s="130"/>
      <c r="BE233" s="130"/>
      <c r="BF233" s="130"/>
      <c r="BG233" s="130"/>
      <c r="BH233" s="130"/>
      <c r="BI233" s="130"/>
      <c r="BJ233" s="130"/>
      <c r="BK233" s="130"/>
    </row>
    <row r="234" spans="13:63" s="32" customFormat="1" x14ac:dyDescent="0.2">
      <c r="M234" s="33"/>
      <c r="S234" s="33"/>
      <c r="AB234" s="130"/>
      <c r="AC234" s="130"/>
      <c r="AD234" s="130"/>
      <c r="AE234" s="130"/>
      <c r="AF234" s="130"/>
      <c r="AG234" s="130"/>
      <c r="AH234" s="130"/>
      <c r="AI234" s="130"/>
      <c r="AJ234" s="130"/>
      <c r="AK234" s="130"/>
      <c r="AL234" s="130"/>
      <c r="AM234" s="130"/>
      <c r="AN234" s="130"/>
      <c r="AO234" s="130"/>
      <c r="AP234" s="130"/>
      <c r="AQ234" s="130"/>
      <c r="AR234" s="130"/>
      <c r="AS234" s="130"/>
      <c r="AT234" s="130"/>
      <c r="AU234" s="130"/>
      <c r="AV234" s="130"/>
      <c r="AW234" s="130"/>
      <c r="AX234" s="130"/>
      <c r="AY234" s="130"/>
      <c r="AZ234" s="130"/>
      <c r="BA234" s="130"/>
      <c r="BB234" s="130"/>
      <c r="BC234" s="130"/>
      <c r="BD234" s="130"/>
      <c r="BE234" s="130"/>
      <c r="BF234" s="130"/>
      <c r="BG234" s="130"/>
      <c r="BH234" s="130"/>
      <c r="BI234" s="130"/>
      <c r="BJ234" s="130"/>
      <c r="BK234" s="130"/>
    </row>
    <row r="235" spans="13:63" s="32" customFormat="1" x14ac:dyDescent="0.2">
      <c r="M235" s="33"/>
      <c r="S235" s="33"/>
      <c r="AB235" s="130"/>
      <c r="AC235" s="130"/>
      <c r="AD235" s="130"/>
      <c r="AE235" s="130"/>
      <c r="AF235" s="130"/>
      <c r="AG235" s="130"/>
      <c r="AH235" s="130"/>
      <c r="AI235" s="130"/>
      <c r="AJ235" s="130"/>
      <c r="AK235" s="130"/>
      <c r="AL235" s="130"/>
      <c r="AM235" s="130"/>
      <c r="AN235" s="130"/>
      <c r="AO235" s="130"/>
      <c r="AP235" s="130"/>
      <c r="AQ235" s="130"/>
      <c r="AR235" s="130"/>
      <c r="AS235" s="130"/>
      <c r="AT235" s="130"/>
      <c r="AU235" s="130"/>
      <c r="AV235" s="130"/>
      <c r="AW235" s="130"/>
      <c r="AX235" s="130"/>
      <c r="AY235" s="130"/>
      <c r="AZ235" s="130"/>
      <c r="BA235" s="130"/>
      <c r="BB235" s="130"/>
      <c r="BC235" s="130"/>
      <c r="BD235" s="130"/>
      <c r="BE235" s="130"/>
      <c r="BF235" s="130"/>
      <c r="BG235" s="130"/>
      <c r="BH235" s="130"/>
      <c r="BI235" s="130"/>
      <c r="BJ235" s="130"/>
      <c r="BK235" s="130"/>
    </row>
    <row r="236" spans="13:63" s="32" customFormat="1" x14ac:dyDescent="0.2">
      <c r="M236" s="33"/>
      <c r="S236" s="33"/>
      <c r="AB236" s="130"/>
      <c r="AC236" s="130"/>
      <c r="AD236" s="130"/>
      <c r="AE236" s="130"/>
      <c r="AF236" s="130"/>
      <c r="AG236" s="130"/>
      <c r="AH236" s="130"/>
      <c r="AI236" s="130"/>
      <c r="AJ236" s="130"/>
      <c r="AK236" s="130"/>
      <c r="AL236" s="130"/>
      <c r="AM236" s="130"/>
      <c r="AN236" s="130"/>
      <c r="AO236" s="130"/>
      <c r="AP236" s="130"/>
      <c r="AQ236" s="130"/>
      <c r="AR236" s="130"/>
      <c r="AS236" s="130"/>
      <c r="AT236" s="130"/>
      <c r="AU236" s="130"/>
      <c r="AV236" s="130"/>
      <c r="AW236" s="130"/>
      <c r="AX236" s="130"/>
      <c r="AY236" s="130"/>
      <c r="AZ236" s="130"/>
      <c r="BA236" s="130"/>
      <c r="BB236" s="130"/>
      <c r="BC236" s="130"/>
      <c r="BD236" s="130"/>
      <c r="BE236" s="130"/>
      <c r="BF236" s="130"/>
      <c r="BG236" s="130"/>
      <c r="BH236" s="130"/>
      <c r="BI236" s="130"/>
      <c r="BJ236" s="130"/>
      <c r="BK236" s="130"/>
    </row>
    <row r="237" spans="13:63" s="32" customFormat="1" x14ac:dyDescent="0.2">
      <c r="M237" s="33"/>
      <c r="S237" s="33"/>
      <c r="AB237" s="130"/>
      <c r="AC237" s="130"/>
      <c r="AD237" s="130"/>
      <c r="AE237" s="130"/>
      <c r="AF237" s="130"/>
      <c r="AG237" s="130"/>
      <c r="AH237" s="130"/>
      <c r="AI237" s="130"/>
      <c r="AJ237" s="130"/>
      <c r="AK237" s="130"/>
      <c r="AL237" s="130"/>
      <c r="AM237" s="130"/>
      <c r="AN237" s="130"/>
      <c r="AO237" s="130"/>
      <c r="AP237" s="130"/>
      <c r="AQ237" s="130"/>
      <c r="AR237" s="130"/>
      <c r="AS237" s="130"/>
      <c r="AT237" s="130"/>
      <c r="AU237" s="130"/>
      <c r="AV237" s="130"/>
      <c r="AW237" s="130"/>
      <c r="AX237" s="130"/>
      <c r="AY237" s="130"/>
      <c r="AZ237" s="130"/>
      <c r="BA237" s="130"/>
      <c r="BB237" s="130"/>
      <c r="BC237" s="130"/>
      <c r="BD237" s="130"/>
      <c r="BE237" s="130"/>
      <c r="BF237" s="130"/>
      <c r="BG237" s="130"/>
      <c r="BH237" s="130"/>
      <c r="BI237" s="130"/>
      <c r="BJ237" s="130"/>
      <c r="BK237" s="130"/>
    </row>
    <row r="238" spans="13:63" s="32" customFormat="1" x14ac:dyDescent="0.2">
      <c r="M238" s="33"/>
      <c r="S238" s="33"/>
      <c r="AB238" s="130"/>
      <c r="AC238" s="130"/>
      <c r="AD238" s="130"/>
      <c r="AE238" s="130"/>
      <c r="AF238" s="130"/>
      <c r="AG238" s="130"/>
      <c r="AH238" s="130"/>
      <c r="AI238" s="130"/>
      <c r="AJ238" s="130"/>
      <c r="AK238" s="130"/>
      <c r="AL238" s="130"/>
      <c r="AM238" s="130"/>
      <c r="AN238" s="130"/>
      <c r="AO238" s="130"/>
      <c r="AP238" s="130"/>
      <c r="AQ238" s="130"/>
      <c r="AR238" s="130"/>
      <c r="AS238" s="130"/>
      <c r="AT238" s="130"/>
      <c r="AU238" s="130"/>
      <c r="AV238" s="130"/>
      <c r="AW238" s="130"/>
      <c r="AX238" s="130"/>
      <c r="AY238" s="130"/>
      <c r="AZ238" s="130"/>
      <c r="BA238" s="130"/>
      <c r="BB238" s="130"/>
      <c r="BC238" s="130"/>
      <c r="BD238" s="130"/>
      <c r="BE238" s="130"/>
      <c r="BF238" s="130"/>
      <c r="BG238" s="130"/>
      <c r="BH238" s="130"/>
      <c r="BI238" s="130"/>
      <c r="BJ238" s="130"/>
      <c r="BK238" s="130"/>
    </row>
    <row r="239" spans="13:63" s="32" customFormat="1" x14ac:dyDescent="0.2">
      <c r="M239" s="33"/>
      <c r="S239" s="33"/>
      <c r="AB239" s="130"/>
      <c r="AC239" s="130"/>
      <c r="AD239" s="130"/>
      <c r="AE239" s="130"/>
      <c r="AF239" s="130"/>
      <c r="AG239" s="130"/>
      <c r="AH239" s="130"/>
      <c r="AI239" s="130"/>
      <c r="AJ239" s="130"/>
      <c r="AK239" s="130"/>
      <c r="AL239" s="130"/>
      <c r="AM239" s="130"/>
      <c r="AN239" s="130"/>
      <c r="AO239" s="130"/>
      <c r="AP239" s="130"/>
      <c r="AQ239" s="130"/>
      <c r="AR239" s="130"/>
      <c r="AS239" s="130"/>
      <c r="AT239" s="130"/>
      <c r="AU239" s="130"/>
      <c r="AV239" s="130"/>
      <c r="AW239" s="130"/>
      <c r="AX239" s="130"/>
      <c r="AY239" s="130"/>
      <c r="AZ239" s="130"/>
      <c r="BA239" s="130"/>
      <c r="BB239" s="130"/>
      <c r="BC239" s="130"/>
      <c r="BD239" s="130"/>
      <c r="BE239" s="130"/>
      <c r="BF239" s="130"/>
      <c r="BG239" s="130"/>
      <c r="BH239" s="130"/>
      <c r="BI239" s="130"/>
      <c r="BJ239" s="130"/>
      <c r="BK239" s="130"/>
    </row>
    <row r="240" spans="13:63" s="32" customFormat="1" x14ac:dyDescent="0.2">
      <c r="M240" s="33"/>
      <c r="S240" s="33"/>
      <c r="AB240" s="130"/>
      <c r="AC240" s="130"/>
      <c r="AD240" s="130"/>
      <c r="AE240" s="130"/>
      <c r="AF240" s="130"/>
      <c r="AG240" s="130"/>
      <c r="AH240" s="130"/>
      <c r="AI240" s="130"/>
      <c r="AJ240" s="130"/>
      <c r="AK240" s="130"/>
      <c r="AL240" s="130"/>
      <c r="AM240" s="130"/>
      <c r="AN240" s="130"/>
      <c r="AO240" s="130"/>
      <c r="AP240" s="130"/>
      <c r="AQ240" s="130"/>
      <c r="AR240" s="130"/>
      <c r="AS240" s="130"/>
      <c r="AT240" s="130"/>
      <c r="AU240" s="130"/>
      <c r="AV240" s="130"/>
      <c r="AW240" s="130"/>
      <c r="AX240" s="130"/>
      <c r="AY240" s="130"/>
      <c r="AZ240" s="130"/>
      <c r="BA240" s="130"/>
      <c r="BB240" s="130"/>
      <c r="BC240" s="130"/>
      <c r="BD240" s="130"/>
      <c r="BE240" s="130"/>
      <c r="BF240" s="130"/>
      <c r="BG240" s="130"/>
      <c r="BH240" s="130"/>
      <c r="BI240" s="130"/>
      <c r="BJ240" s="130"/>
      <c r="BK240" s="130"/>
    </row>
    <row r="241" spans="13:63" s="32" customFormat="1" x14ac:dyDescent="0.2">
      <c r="M241" s="33"/>
      <c r="S241" s="33"/>
      <c r="AB241" s="130"/>
      <c r="AC241" s="130"/>
      <c r="AD241" s="130"/>
      <c r="AE241" s="130"/>
      <c r="AF241" s="130"/>
      <c r="AG241" s="130"/>
      <c r="AH241" s="130"/>
      <c r="AI241" s="130"/>
      <c r="AJ241" s="130"/>
      <c r="AK241" s="130"/>
      <c r="AL241" s="130"/>
      <c r="AM241" s="130"/>
      <c r="AN241" s="130"/>
      <c r="AO241" s="130"/>
      <c r="AP241" s="130"/>
      <c r="AQ241" s="130"/>
      <c r="AR241" s="130"/>
      <c r="AS241" s="130"/>
      <c r="AT241" s="130"/>
      <c r="AU241" s="130"/>
      <c r="AV241" s="130"/>
      <c r="AW241" s="130"/>
      <c r="AX241" s="130"/>
      <c r="AY241" s="130"/>
      <c r="AZ241" s="130"/>
      <c r="BA241" s="130"/>
      <c r="BB241" s="130"/>
      <c r="BC241" s="130"/>
      <c r="BD241" s="130"/>
      <c r="BE241" s="130"/>
      <c r="BF241" s="130"/>
      <c r="BG241" s="130"/>
      <c r="BH241" s="130"/>
      <c r="BI241" s="130"/>
      <c r="BJ241" s="130"/>
      <c r="BK241" s="130"/>
    </row>
    <row r="242" spans="13:63" s="32" customFormat="1" x14ac:dyDescent="0.2">
      <c r="M242" s="33"/>
      <c r="S242" s="33"/>
      <c r="AB242" s="130"/>
      <c r="AC242" s="130"/>
      <c r="AD242" s="130"/>
      <c r="AE242" s="130"/>
      <c r="AF242" s="130"/>
      <c r="AG242" s="130"/>
      <c r="AH242" s="130"/>
      <c r="AI242" s="130"/>
      <c r="AJ242" s="130"/>
      <c r="AK242" s="130"/>
      <c r="AL242" s="130"/>
      <c r="AM242" s="130"/>
      <c r="AN242" s="130"/>
      <c r="AO242" s="130"/>
      <c r="AP242" s="130"/>
      <c r="AQ242" s="130"/>
      <c r="AR242" s="130"/>
      <c r="AS242" s="130"/>
      <c r="AT242" s="130"/>
      <c r="AU242" s="130"/>
      <c r="AV242" s="130"/>
      <c r="AW242" s="130"/>
      <c r="AX242" s="130"/>
      <c r="AY242" s="130"/>
      <c r="AZ242" s="130"/>
      <c r="BA242" s="130"/>
      <c r="BB242" s="130"/>
      <c r="BC242" s="130"/>
      <c r="BD242" s="130"/>
      <c r="BE242" s="130"/>
      <c r="BF242" s="130"/>
      <c r="BG242" s="130"/>
      <c r="BH242" s="130"/>
      <c r="BI242" s="130"/>
      <c r="BJ242" s="130"/>
      <c r="BK242" s="130"/>
    </row>
    <row r="243" spans="13:63" s="32" customFormat="1" x14ac:dyDescent="0.2">
      <c r="M243" s="33"/>
      <c r="S243" s="33"/>
      <c r="AB243" s="130"/>
      <c r="AC243" s="130"/>
      <c r="AD243" s="130"/>
      <c r="AE243" s="130"/>
      <c r="AF243" s="130"/>
      <c r="AG243" s="130"/>
      <c r="AH243" s="130"/>
      <c r="AI243" s="130"/>
      <c r="AJ243" s="130"/>
      <c r="AK243" s="130"/>
      <c r="AL243" s="130"/>
      <c r="AM243" s="130"/>
      <c r="AN243" s="130"/>
      <c r="AO243" s="130"/>
      <c r="AP243" s="130"/>
      <c r="AQ243" s="130"/>
      <c r="AR243" s="130"/>
      <c r="AS243" s="130"/>
      <c r="AT243" s="130"/>
      <c r="AU243" s="130"/>
      <c r="AV243" s="130"/>
      <c r="AW243" s="130"/>
      <c r="AX243" s="130"/>
      <c r="AY243" s="130"/>
      <c r="AZ243" s="130"/>
      <c r="BA243" s="130"/>
      <c r="BB243" s="130"/>
      <c r="BC243" s="130"/>
      <c r="BD243" s="130"/>
      <c r="BE243" s="130"/>
      <c r="BF243" s="130"/>
      <c r="BG243" s="130"/>
      <c r="BH243" s="130"/>
      <c r="BI243" s="130"/>
      <c r="BJ243" s="130"/>
      <c r="BK243" s="130"/>
    </row>
    <row r="244" spans="13:63" s="32" customFormat="1" x14ac:dyDescent="0.2">
      <c r="M244" s="33"/>
      <c r="S244" s="33"/>
      <c r="AB244" s="130"/>
      <c r="AC244" s="130"/>
      <c r="AD244" s="130"/>
      <c r="AE244" s="130"/>
      <c r="AF244" s="130"/>
      <c r="AG244" s="130"/>
      <c r="AH244" s="130"/>
      <c r="AI244" s="130"/>
      <c r="AJ244" s="130"/>
      <c r="AK244" s="130"/>
      <c r="AL244" s="130"/>
      <c r="AM244" s="130"/>
      <c r="AN244" s="130"/>
      <c r="AO244" s="130"/>
      <c r="AP244" s="130"/>
      <c r="AQ244" s="130"/>
      <c r="AR244" s="130"/>
      <c r="AS244" s="130"/>
      <c r="AT244" s="130"/>
      <c r="AU244" s="130"/>
      <c r="AV244" s="130"/>
      <c r="AW244" s="130"/>
      <c r="AX244" s="130"/>
      <c r="AY244" s="130"/>
      <c r="AZ244" s="130"/>
      <c r="BA244" s="130"/>
      <c r="BB244" s="130"/>
      <c r="BC244" s="130"/>
      <c r="BD244" s="130"/>
      <c r="BE244" s="130"/>
      <c r="BF244" s="130"/>
      <c r="BG244" s="130"/>
      <c r="BH244" s="130"/>
      <c r="BI244" s="130"/>
      <c r="BJ244" s="130"/>
      <c r="BK244" s="130"/>
    </row>
    <row r="245" spans="13:63" s="32" customFormat="1" x14ac:dyDescent="0.2">
      <c r="M245" s="33"/>
      <c r="S245" s="33"/>
      <c r="AB245" s="130"/>
      <c r="AC245" s="130"/>
      <c r="AD245" s="130"/>
      <c r="AE245" s="130"/>
      <c r="AF245" s="130"/>
      <c r="AG245" s="130"/>
      <c r="AH245" s="130"/>
      <c r="AI245" s="130"/>
      <c r="AJ245" s="130"/>
      <c r="AK245" s="130"/>
      <c r="AL245" s="130"/>
      <c r="AM245" s="130"/>
      <c r="AN245" s="130"/>
      <c r="AO245" s="130"/>
      <c r="AP245" s="130"/>
      <c r="AQ245" s="130"/>
      <c r="AR245" s="130"/>
      <c r="AS245" s="130"/>
      <c r="AT245" s="130"/>
      <c r="AU245" s="130"/>
      <c r="AV245" s="130"/>
      <c r="AW245" s="130"/>
      <c r="AX245" s="130"/>
      <c r="AY245" s="130"/>
      <c r="AZ245" s="130"/>
      <c r="BA245" s="130"/>
      <c r="BB245" s="130"/>
      <c r="BC245" s="130"/>
      <c r="BD245" s="130"/>
      <c r="BE245" s="130"/>
      <c r="BF245" s="130"/>
      <c r="BG245" s="130"/>
      <c r="BH245" s="130"/>
      <c r="BI245" s="130"/>
      <c r="BJ245" s="130"/>
      <c r="BK245" s="130"/>
    </row>
    <row r="246" spans="13:63" s="32" customFormat="1" x14ac:dyDescent="0.2">
      <c r="M246" s="33"/>
      <c r="S246" s="33"/>
      <c r="AB246" s="130"/>
      <c r="AC246" s="130"/>
      <c r="AD246" s="130"/>
      <c r="AE246" s="130"/>
      <c r="AF246" s="130"/>
      <c r="AG246" s="130"/>
      <c r="AH246" s="130"/>
      <c r="AI246" s="130"/>
      <c r="AJ246" s="130"/>
      <c r="AK246" s="130"/>
      <c r="AL246" s="130"/>
      <c r="AM246" s="130"/>
      <c r="AN246" s="130"/>
      <c r="AO246" s="130"/>
      <c r="AP246" s="130"/>
      <c r="AQ246" s="130"/>
      <c r="AR246" s="130"/>
      <c r="AS246" s="130"/>
      <c r="AT246" s="130"/>
      <c r="AU246" s="130"/>
      <c r="AV246" s="130"/>
      <c r="AW246" s="130"/>
      <c r="AX246" s="130"/>
      <c r="AY246" s="130"/>
      <c r="AZ246" s="130"/>
      <c r="BA246" s="130"/>
      <c r="BB246" s="130"/>
      <c r="BC246" s="130"/>
      <c r="BD246" s="130"/>
      <c r="BE246" s="130"/>
      <c r="BF246" s="130"/>
      <c r="BG246" s="130"/>
      <c r="BH246" s="130"/>
      <c r="BI246" s="130"/>
      <c r="BJ246" s="130"/>
      <c r="BK246" s="130"/>
    </row>
    <row r="247" spans="13:63" s="32" customFormat="1" x14ac:dyDescent="0.2">
      <c r="M247" s="33"/>
      <c r="S247" s="33"/>
      <c r="AB247" s="130"/>
      <c r="AC247" s="130"/>
      <c r="AD247" s="130"/>
      <c r="AE247" s="130"/>
      <c r="AF247" s="130"/>
      <c r="AG247" s="130"/>
      <c r="AH247" s="130"/>
      <c r="AI247" s="130"/>
      <c r="AJ247" s="130"/>
      <c r="AK247" s="130"/>
      <c r="AL247" s="130"/>
      <c r="AM247" s="130"/>
      <c r="AN247" s="130"/>
      <c r="AO247" s="130"/>
      <c r="AP247" s="130"/>
      <c r="AQ247" s="130"/>
      <c r="AR247" s="130"/>
      <c r="AS247" s="130"/>
      <c r="AT247" s="130"/>
      <c r="AU247" s="130"/>
      <c r="AV247" s="130"/>
      <c r="AW247" s="130"/>
      <c r="AX247" s="130"/>
      <c r="AY247" s="130"/>
      <c r="AZ247" s="130"/>
      <c r="BA247" s="130"/>
      <c r="BB247" s="130"/>
      <c r="BC247" s="130"/>
      <c r="BD247" s="130"/>
      <c r="BE247" s="130"/>
      <c r="BF247" s="130"/>
      <c r="BG247" s="130"/>
      <c r="BH247" s="130"/>
      <c r="BI247" s="130"/>
      <c r="BJ247" s="130"/>
      <c r="BK247" s="130"/>
    </row>
    <row r="248" spans="13:63" s="32" customFormat="1" x14ac:dyDescent="0.2">
      <c r="M248" s="33"/>
      <c r="S248" s="33"/>
      <c r="AB248" s="130"/>
      <c r="AC248" s="130"/>
      <c r="AD248" s="130"/>
      <c r="AE248" s="130"/>
      <c r="AF248" s="130"/>
      <c r="AG248" s="130"/>
      <c r="AH248" s="130"/>
      <c r="AI248" s="130"/>
      <c r="AJ248" s="130"/>
      <c r="AK248" s="130"/>
      <c r="AL248" s="130"/>
      <c r="AM248" s="130"/>
      <c r="AN248" s="130"/>
      <c r="AO248" s="130"/>
      <c r="AP248" s="130"/>
      <c r="AQ248" s="130"/>
      <c r="AR248" s="130"/>
      <c r="AS248" s="130"/>
      <c r="AT248" s="130"/>
      <c r="AU248" s="130"/>
      <c r="AV248" s="130"/>
      <c r="AW248" s="130"/>
      <c r="AX248" s="130"/>
      <c r="AY248" s="130"/>
      <c r="AZ248" s="130"/>
      <c r="BA248" s="130"/>
      <c r="BB248" s="130"/>
      <c r="BC248" s="130"/>
      <c r="BD248" s="130"/>
      <c r="BE248" s="130"/>
      <c r="BF248" s="130"/>
      <c r="BG248" s="130"/>
      <c r="BH248" s="130"/>
      <c r="BI248" s="130"/>
      <c r="BJ248" s="130"/>
      <c r="BK248" s="130"/>
    </row>
    <row r="249" spans="13:63" s="32" customFormat="1" x14ac:dyDescent="0.2">
      <c r="M249" s="33"/>
      <c r="S249" s="33"/>
      <c r="AB249" s="130"/>
      <c r="AC249" s="130"/>
      <c r="AD249" s="130"/>
      <c r="AE249" s="130"/>
      <c r="AF249" s="130"/>
      <c r="AG249" s="130"/>
      <c r="AH249" s="130"/>
      <c r="AI249" s="130"/>
      <c r="AJ249" s="130"/>
      <c r="AK249" s="130"/>
      <c r="AL249" s="130"/>
      <c r="AM249" s="130"/>
      <c r="AN249" s="130"/>
      <c r="AO249" s="130"/>
      <c r="AP249" s="130"/>
      <c r="AQ249" s="130"/>
      <c r="AR249" s="130"/>
      <c r="AS249" s="130"/>
      <c r="AT249" s="130"/>
      <c r="AU249" s="130"/>
      <c r="AV249" s="130"/>
      <c r="AW249" s="130"/>
      <c r="AX249" s="130"/>
      <c r="AY249" s="130"/>
      <c r="AZ249" s="130"/>
      <c r="BA249" s="130"/>
      <c r="BB249" s="130"/>
      <c r="BC249" s="130"/>
      <c r="BD249" s="130"/>
      <c r="BE249" s="130"/>
      <c r="BF249" s="130"/>
      <c r="BG249" s="130"/>
      <c r="BH249" s="130"/>
      <c r="BI249" s="130"/>
      <c r="BJ249" s="130"/>
      <c r="BK249" s="130"/>
    </row>
    <row r="250" spans="13:63" s="32" customFormat="1" x14ac:dyDescent="0.2">
      <c r="M250" s="33"/>
      <c r="S250" s="33"/>
      <c r="AB250" s="130"/>
      <c r="AC250" s="130"/>
      <c r="AD250" s="130"/>
      <c r="AE250" s="130"/>
      <c r="AF250" s="130"/>
      <c r="AG250" s="130"/>
      <c r="AH250" s="130"/>
      <c r="AI250" s="130"/>
      <c r="AJ250" s="130"/>
      <c r="AK250" s="130"/>
      <c r="AL250" s="130"/>
      <c r="AM250" s="130"/>
      <c r="AN250" s="130"/>
      <c r="AO250" s="130"/>
      <c r="AP250" s="130"/>
      <c r="AQ250" s="130"/>
      <c r="AR250" s="130"/>
      <c r="AS250" s="130"/>
      <c r="AT250" s="130"/>
      <c r="AU250" s="130"/>
      <c r="AV250" s="130"/>
      <c r="AW250" s="130"/>
      <c r="AX250" s="130"/>
      <c r="AY250" s="130"/>
      <c r="AZ250" s="130"/>
      <c r="BA250" s="130"/>
      <c r="BB250" s="130"/>
      <c r="BC250" s="130"/>
      <c r="BD250" s="130"/>
      <c r="BE250" s="130"/>
      <c r="BF250" s="130"/>
      <c r="BG250" s="130"/>
      <c r="BH250" s="130"/>
      <c r="BI250" s="130"/>
      <c r="BJ250" s="130"/>
      <c r="BK250" s="130"/>
    </row>
    <row r="251" spans="13:63" s="32" customFormat="1" x14ac:dyDescent="0.2">
      <c r="M251" s="33"/>
      <c r="S251" s="33"/>
      <c r="AB251" s="130"/>
      <c r="AC251" s="130"/>
      <c r="AD251" s="130"/>
      <c r="AE251" s="130"/>
      <c r="AF251" s="130"/>
      <c r="AG251" s="130"/>
      <c r="AH251" s="130"/>
      <c r="AI251" s="130"/>
      <c r="AJ251" s="130"/>
      <c r="AK251" s="130"/>
      <c r="AL251" s="130"/>
      <c r="AM251" s="130"/>
      <c r="AN251" s="130"/>
      <c r="AO251" s="130"/>
      <c r="AP251" s="130"/>
      <c r="AQ251" s="130"/>
      <c r="AR251" s="130"/>
      <c r="AS251" s="130"/>
      <c r="AT251" s="130"/>
      <c r="AU251" s="130"/>
      <c r="AV251" s="130"/>
      <c r="AW251" s="130"/>
      <c r="AX251" s="130"/>
      <c r="AY251" s="130"/>
      <c r="AZ251" s="130"/>
      <c r="BA251" s="130"/>
      <c r="BB251" s="130"/>
      <c r="BC251" s="130"/>
      <c r="BD251" s="130"/>
      <c r="BE251" s="130"/>
      <c r="BF251" s="130"/>
      <c r="BG251" s="130"/>
      <c r="BH251" s="130"/>
      <c r="BI251" s="130"/>
      <c r="BJ251" s="130"/>
      <c r="BK251" s="130"/>
    </row>
    <row r="252" spans="13:63" s="32" customFormat="1" x14ac:dyDescent="0.2">
      <c r="M252" s="33"/>
      <c r="S252" s="33"/>
      <c r="AB252" s="130"/>
      <c r="AC252" s="130"/>
      <c r="AD252" s="130"/>
      <c r="AE252" s="130"/>
      <c r="AF252" s="130"/>
      <c r="AG252" s="130"/>
      <c r="AH252" s="130"/>
      <c r="AI252" s="130"/>
      <c r="AJ252" s="130"/>
      <c r="AK252" s="130"/>
      <c r="AL252" s="130"/>
      <c r="AM252" s="130"/>
      <c r="AN252" s="130"/>
      <c r="AO252" s="130"/>
      <c r="AP252" s="130"/>
      <c r="AQ252" s="130"/>
      <c r="AR252" s="130"/>
      <c r="AS252" s="130"/>
      <c r="AT252" s="130"/>
      <c r="AU252" s="130"/>
      <c r="AV252" s="130"/>
      <c r="AW252" s="130"/>
      <c r="AX252" s="130"/>
      <c r="AY252" s="130"/>
      <c r="AZ252" s="130"/>
      <c r="BA252" s="130"/>
      <c r="BB252" s="130"/>
      <c r="BC252" s="130"/>
      <c r="BD252" s="130"/>
      <c r="BE252" s="130"/>
      <c r="BF252" s="130"/>
      <c r="BG252" s="130"/>
      <c r="BH252" s="130"/>
      <c r="BI252" s="130"/>
      <c r="BJ252" s="130"/>
      <c r="BK252" s="130"/>
    </row>
    <row r="253" spans="13:63" s="32" customFormat="1" x14ac:dyDescent="0.2">
      <c r="M253" s="33"/>
      <c r="S253" s="33"/>
      <c r="AB253" s="130"/>
      <c r="AC253" s="130"/>
      <c r="AD253" s="130"/>
      <c r="AE253" s="130"/>
      <c r="AF253" s="130"/>
      <c r="AG253" s="130"/>
      <c r="AH253" s="130"/>
      <c r="AI253" s="130"/>
      <c r="AJ253" s="130"/>
      <c r="AK253" s="130"/>
      <c r="AL253" s="130"/>
      <c r="AM253" s="130"/>
      <c r="AN253" s="130"/>
      <c r="AO253" s="130"/>
      <c r="AP253" s="130"/>
      <c r="AQ253" s="130"/>
      <c r="AR253" s="130"/>
      <c r="AS253" s="130"/>
      <c r="AT253" s="130"/>
      <c r="AU253" s="130"/>
      <c r="AV253" s="130"/>
      <c r="AW253" s="130"/>
      <c r="AX253" s="130"/>
      <c r="AY253" s="130"/>
      <c r="AZ253" s="130"/>
      <c r="BA253" s="130"/>
      <c r="BB253" s="130"/>
      <c r="BC253" s="130"/>
      <c r="BD253" s="130"/>
      <c r="BE253" s="130"/>
      <c r="BF253" s="130"/>
      <c r="BG253" s="130"/>
      <c r="BH253" s="130"/>
      <c r="BI253" s="130"/>
      <c r="BJ253" s="130"/>
      <c r="BK253" s="130"/>
    </row>
    <row r="254" spans="13:63" s="32" customFormat="1" x14ac:dyDescent="0.2">
      <c r="M254" s="33"/>
      <c r="S254" s="33"/>
      <c r="AB254" s="130"/>
      <c r="AC254" s="130"/>
      <c r="AD254" s="130"/>
      <c r="AE254" s="130"/>
      <c r="AF254" s="130"/>
      <c r="AG254" s="130"/>
      <c r="AH254" s="130"/>
      <c r="AI254" s="130"/>
      <c r="AJ254" s="130"/>
      <c r="AK254" s="130"/>
      <c r="AL254" s="130"/>
      <c r="AM254" s="130"/>
      <c r="AN254" s="130"/>
      <c r="AO254" s="130"/>
      <c r="AP254" s="130"/>
      <c r="AQ254" s="130"/>
      <c r="AR254" s="130"/>
      <c r="AS254" s="130"/>
      <c r="AT254" s="130"/>
      <c r="AU254" s="130"/>
      <c r="AV254" s="130"/>
      <c r="AW254" s="130"/>
      <c r="AX254" s="130"/>
      <c r="AY254" s="130"/>
      <c r="AZ254" s="130"/>
      <c r="BA254" s="130"/>
      <c r="BB254" s="130"/>
      <c r="BC254" s="130"/>
      <c r="BD254" s="130"/>
      <c r="BE254" s="130"/>
      <c r="BF254" s="130"/>
      <c r="BG254" s="130"/>
      <c r="BH254" s="130"/>
      <c r="BI254" s="130"/>
      <c r="BJ254" s="130"/>
      <c r="BK254" s="130"/>
    </row>
    <row r="255" spans="13:63" s="32" customFormat="1" x14ac:dyDescent="0.2">
      <c r="M255" s="33"/>
      <c r="S255" s="33"/>
      <c r="AB255" s="130"/>
      <c r="AC255" s="130"/>
      <c r="AD255" s="130"/>
      <c r="AE255" s="130"/>
      <c r="AF255" s="130"/>
      <c r="AG255" s="130"/>
      <c r="AH255" s="130"/>
      <c r="AI255" s="130"/>
      <c r="AJ255" s="130"/>
      <c r="AK255" s="130"/>
      <c r="AL255" s="130"/>
      <c r="AM255" s="130"/>
      <c r="AN255" s="130"/>
      <c r="AO255" s="130"/>
      <c r="AP255" s="130"/>
      <c r="AQ255" s="130"/>
      <c r="AR255" s="130"/>
      <c r="AS255" s="130"/>
      <c r="AT255" s="130"/>
      <c r="AU255" s="130"/>
      <c r="AV255" s="130"/>
      <c r="AW255" s="130"/>
      <c r="AX255" s="130"/>
      <c r="AY255" s="130"/>
      <c r="AZ255" s="130"/>
      <c r="BA255" s="130"/>
      <c r="BB255" s="130"/>
      <c r="BC255" s="130"/>
      <c r="BD255" s="130"/>
      <c r="BE255" s="130"/>
      <c r="BF255" s="130"/>
      <c r="BG255" s="130"/>
      <c r="BH255" s="130"/>
      <c r="BI255" s="130"/>
      <c r="BJ255" s="130"/>
      <c r="BK255" s="130"/>
    </row>
    <row r="256" spans="13:63" s="32" customFormat="1" x14ac:dyDescent="0.2">
      <c r="M256" s="33"/>
      <c r="S256" s="33"/>
      <c r="AB256" s="130"/>
      <c r="AC256" s="130"/>
      <c r="AD256" s="130"/>
      <c r="AE256" s="130"/>
      <c r="AF256" s="130"/>
      <c r="AG256" s="130"/>
      <c r="AH256" s="130"/>
      <c r="AI256" s="130"/>
      <c r="AJ256" s="130"/>
      <c r="AK256" s="130"/>
      <c r="AL256" s="130"/>
      <c r="AM256" s="130"/>
      <c r="AN256" s="130"/>
      <c r="AO256" s="130"/>
      <c r="AP256" s="130"/>
      <c r="AQ256" s="130"/>
      <c r="AR256" s="130"/>
      <c r="AS256" s="130"/>
      <c r="AT256" s="130"/>
      <c r="AU256" s="130"/>
      <c r="AV256" s="130"/>
      <c r="AW256" s="130"/>
      <c r="AX256" s="130"/>
      <c r="AY256" s="130"/>
      <c r="AZ256" s="130"/>
      <c r="BA256" s="130"/>
      <c r="BB256" s="130"/>
      <c r="BC256" s="130"/>
      <c r="BD256" s="130"/>
      <c r="BE256" s="130"/>
      <c r="BF256" s="130"/>
      <c r="BG256" s="130"/>
      <c r="BH256" s="130"/>
      <c r="BI256" s="130"/>
      <c r="BJ256" s="130"/>
      <c r="BK256" s="130"/>
    </row>
    <row r="257" spans="13:63" s="32" customFormat="1" x14ac:dyDescent="0.2">
      <c r="M257" s="33"/>
      <c r="S257" s="33"/>
      <c r="AB257" s="130"/>
      <c r="AC257" s="130"/>
      <c r="AD257" s="130"/>
      <c r="AE257" s="130"/>
      <c r="AF257" s="130"/>
      <c r="AG257" s="130"/>
      <c r="AH257" s="130"/>
      <c r="AI257" s="130"/>
      <c r="AJ257" s="130"/>
      <c r="AK257" s="130"/>
      <c r="AL257" s="130"/>
      <c r="AM257" s="130"/>
      <c r="AN257" s="130"/>
      <c r="AO257" s="130"/>
      <c r="AP257" s="130"/>
      <c r="AQ257" s="130"/>
      <c r="AR257" s="130"/>
      <c r="AS257" s="130"/>
      <c r="AT257" s="130"/>
      <c r="AU257" s="130"/>
      <c r="AV257" s="130"/>
      <c r="AW257" s="130"/>
      <c r="AX257" s="130"/>
      <c r="AY257" s="130"/>
      <c r="AZ257" s="130"/>
      <c r="BA257" s="130"/>
      <c r="BB257" s="130"/>
      <c r="BC257" s="130"/>
      <c r="BD257" s="130"/>
      <c r="BE257" s="130"/>
      <c r="BF257" s="130"/>
      <c r="BG257" s="130"/>
      <c r="BH257" s="130"/>
      <c r="BI257" s="130"/>
      <c r="BJ257" s="130"/>
      <c r="BK257" s="130"/>
    </row>
    <row r="258" spans="13:63" s="32" customFormat="1" x14ac:dyDescent="0.2">
      <c r="M258" s="33"/>
      <c r="S258" s="33"/>
      <c r="AB258" s="130"/>
      <c r="AC258" s="130"/>
      <c r="AD258" s="130"/>
      <c r="AE258" s="130"/>
      <c r="AF258" s="130"/>
      <c r="AG258" s="130"/>
      <c r="AH258" s="130"/>
      <c r="AI258" s="130"/>
      <c r="AJ258" s="130"/>
      <c r="AK258" s="130"/>
      <c r="AL258" s="130"/>
      <c r="AM258" s="130"/>
      <c r="AN258" s="130"/>
      <c r="AO258" s="130"/>
      <c r="AP258" s="130"/>
      <c r="AQ258" s="130"/>
      <c r="AR258" s="130"/>
      <c r="AS258" s="130"/>
      <c r="AT258" s="130"/>
      <c r="AU258" s="130"/>
      <c r="AV258" s="130"/>
      <c r="AW258" s="130"/>
      <c r="AX258" s="130"/>
      <c r="AY258" s="130"/>
      <c r="AZ258" s="130"/>
      <c r="BA258" s="130"/>
      <c r="BB258" s="130"/>
      <c r="BC258" s="130"/>
      <c r="BD258" s="130"/>
      <c r="BE258" s="130"/>
      <c r="BF258" s="130"/>
      <c r="BG258" s="130"/>
      <c r="BH258" s="130"/>
      <c r="BI258" s="130"/>
      <c r="BJ258" s="130"/>
      <c r="BK258" s="130"/>
    </row>
    <row r="259" spans="13:63" s="32" customFormat="1" x14ac:dyDescent="0.2">
      <c r="M259" s="33"/>
      <c r="S259" s="33"/>
      <c r="AB259" s="130"/>
      <c r="AC259" s="130"/>
      <c r="AD259" s="130"/>
      <c r="AE259" s="130"/>
      <c r="AF259" s="130"/>
      <c r="AG259" s="130"/>
      <c r="AH259" s="130"/>
      <c r="AI259" s="130"/>
      <c r="AJ259" s="130"/>
      <c r="AK259" s="130"/>
      <c r="AL259" s="130"/>
      <c r="AM259" s="130"/>
      <c r="AN259" s="130"/>
      <c r="AO259" s="130"/>
      <c r="AP259" s="130"/>
      <c r="AQ259" s="130"/>
      <c r="AR259" s="130"/>
      <c r="AS259" s="130"/>
      <c r="AT259" s="130"/>
      <c r="AU259" s="130"/>
      <c r="AV259" s="130"/>
      <c r="AW259" s="130"/>
      <c r="AX259" s="130"/>
      <c r="AY259" s="130"/>
      <c r="AZ259" s="130"/>
      <c r="BA259" s="130"/>
      <c r="BB259" s="130"/>
      <c r="BC259" s="130"/>
      <c r="BD259" s="130"/>
      <c r="BE259" s="130"/>
      <c r="BF259" s="130"/>
      <c r="BG259" s="130"/>
      <c r="BH259" s="130"/>
      <c r="BI259" s="130"/>
      <c r="BJ259" s="130"/>
      <c r="BK259" s="130"/>
    </row>
    <row r="260" spans="13:63" s="32" customFormat="1" x14ac:dyDescent="0.2">
      <c r="M260" s="33"/>
      <c r="S260" s="33"/>
      <c r="AB260" s="130"/>
      <c r="AC260" s="130"/>
      <c r="AD260" s="130"/>
      <c r="AE260" s="130"/>
      <c r="AF260" s="130"/>
      <c r="AG260" s="130"/>
      <c r="AH260" s="130"/>
      <c r="AI260" s="130"/>
      <c r="AJ260" s="130"/>
      <c r="AK260" s="130"/>
      <c r="AL260" s="130"/>
      <c r="AM260" s="130"/>
      <c r="AN260" s="130"/>
      <c r="AO260" s="130"/>
      <c r="AP260" s="130"/>
      <c r="AQ260" s="130"/>
      <c r="AR260" s="130"/>
      <c r="AS260" s="130"/>
      <c r="AT260" s="130"/>
      <c r="AU260" s="130"/>
      <c r="AV260" s="130"/>
      <c r="AW260" s="130"/>
      <c r="AX260" s="130"/>
      <c r="AY260" s="130"/>
      <c r="AZ260" s="130"/>
      <c r="BA260" s="130"/>
      <c r="BB260" s="130"/>
      <c r="BC260" s="130"/>
      <c r="BD260" s="130"/>
      <c r="BE260" s="130"/>
      <c r="BF260" s="130"/>
      <c r="BG260" s="130"/>
      <c r="BH260" s="130"/>
      <c r="BI260" s="130"/>
      <c r="BJ260" s="130"/>
      <c r="BK260" s="130"/>
    </row>
    <row r="261" spans="13:63" s="32" customFormat="1" x14ac:dyDescent="0.2">
      <c r="M261" s="33"/>
      <c r="S261" s="33"/>
      <c r="AB261" s="130"/>
      <c r="AC261" s="130"/>
      <c r="AD261" s="130"/>
      <c r="AE261" s="130"/>
      <c r="AF261" s="130"/>
      <c r="AG261" s="130"/>
      <c r="AH261" s="130"/>
      <c r="AI261" s="130"/>
      <c r="AJ261" s="130"/>
      <c r="AK261" s="130"/>
      <c r="AL261" s="130"/>
      <c r="AM261" s="130"/>
      <c r="AN261" s="130"/>
      <c r="AO261" s="130"/>
      <c r="AP261" s="130"/>
      <c r="AQ261" s="130"/>
      <c r="AR261" s="130"/>
      <c r="AS261" s="130"/>
      <c r="AT261" s="130"/>
      <c r="AU261" s="130"/>
      <c r="AV261" s="130"/>
      <c r="AW261" s="130"/>
      <c r="AX261" s="130"/>
      <c r="AY261" s="130"/>
      <c r="AZ261" s="130"/>
      <c r="BA261" s="130"/>
      <c r="BB261" s="130"/>
      <c r="BC261" s="130"/>
      <c r="BD261" s="130"/>
      <c r="BE261" s="130"/>
      <c r="BF261" s="130"/>
      <c r="BG261" s="130"/>
      <c r="BH261" s="130"/>
      <c r="BI261" s="130"/>
      <c r="BJ261" s="130"/>
      <c r="BK261" s="130"/>
    </row>
    <row r="262" spans="13:63" s="32" customFormat="1" x14ac:dyDescent="0.2">
      <c r="M262" s="33"/>
      <c r="S262" s="33"/>
      <c r="AB262" s="130"/>
      <c r="AC262" s="130"/>
      <c r="AD262" s="130"/>
      <c r="AE262" s="130"/>
      <c r="AF262" s="130"/>
      <c r="AG262" s="130"/>
      <c r="AH262" s="130"/>
      <c r="AI262" s="130"/>
      <c r="AJ262" s="130"/>
      <c r="AK262" s="130"/>
      <c r="AL262" s="130"/>
      <c r="AM262" s="130"/>
      <c r="AN262" s="130"/>
      <c r="AO262" s="130"/>
      <c r="AP262" s="130"/>
      <c r="AQ262" s="130"/>
      <c r="AR262" s="130"/>
      <c r="AS262" s="130"/>
      <c r="AT262" s="130"/>
      <c r="AU262" s="130"/>
      <c r="AV262" s="130"/>
      <c r="AW262" s="130"/>
      <c r="AX262" s="130"/>
      <c r="AY262" s="130"/>
      <c r="AZ262" s="130"/>
      <c r="BA262" s="130"/>
      <c r="BB262" s="130"/>
      <c r="BC262" s="130"/>
      <c r="BD262" s="130"/>
      <c r="BE262" s="130"/>
      <c r="BF262" s="130"/>
      <c r="BG262" s="130"/>
      <c r="BH262" s="130"/>
      <c r="BI262" s="130"/>
      <c r="BJ262" s="130"/>
      <c r="BK262" s="130"/>
    </row>
    <row r="263" spans="13:63" s="32" customFormat="1" x14ac:dyDescent="0.2">
      <c r="M263" s="33"/>
      <c r="S263" s="33"/>
      <c r="AB263" s="130"/>
      <c r="AC263" s="130"/>
      <c r="AD263" s="130"/>
      <c r="AE263" s="130"/>
      <c r="AF263" s="130"/>
      <c r="AG263" s="130"/>
      <c r="AH263" s="130"/>
      <c r="AI263" s="130"/>
      <c r="AJ263" s="130"/>
      <c r="AK263" s="130"/>
      <c r="AL263" s="130"/>
      <c r="AM263" s="130"/>
      <c r="AN263" s="130"/>
      <c r="AO263" s="130"/>
      <c r="AP263" s="130"/>
      <c r="AQ263" s="130"/>
      <c r="AR263" s="130"/>
      <c r="AS263" s="130"/>
      <c r="AT263" s="130"/>
      <c r="AU263" s="130"/>
      <c r="AV263" s="130"/>
      <c r="AW263" s="130"/>
      <c r="AX263" s="130"/>
      <c r="AY263" s="130"/>
      <c r="AZ263" s="130"/>
      <c r="BA263" s="130"/>
      <c r="BB263" s="130"/>
      <c r="BC263" s="130"/>
      <c r="BD263" s="130"/>
      <c r="BE263" s="130"/>
      <c r="BF263" s="130"/>
      <c r="BG263" s="130"/>
      <c r="BH263" s="130"/>
      <c r="BI263" s="130"/>
      <c r="BJ263" s="130"/>
      <c r="BK263" s="130"/>
    </row>
    <row r="264" spans="13:63" s="32" customFormat="1" x14ac:dyDescent="0.2">
      <c r="M264" s="33"/>
      <c r="S264" s="33"/>
      <c r="AB264" s="130"/>
      <c r="AC264" s="130"/>
      <c r="AD264" s="130"/>
      <c r="AE264" s="130"/>
      <c r="AF264" s="130"/>
      <c r="AG264" s="130"/>
      <c r="AH264" s="130"/>
      <c r="AI264" s="130"/>
      <c r="AJ264" s="130"/>
      <c r="AK264" s="130"/>
      <c r="AL264" s="130"/>
      <c r="AM264" s="130"/>
      <c r="AN264" s="130"/>
      <c r="AO264" s="130"/>
      <c r="AP264" s="130"/>
      <c r="AQ264" s="130"/>
      <c r="AR264" s="130"/>
      <c r="AS264" s="130"/>
      <c r="AT264" s="130"/>
      <c r="AU264" s="130"/>
      <c r="AV264" s="130"/>
      <c r="AW264" s="130"/>
      <c r="AX264" s="130"/>
      <c r="AY264" s="130"/>
      <c r="AZ264" s="130"/>
      <c r="BA264" s="130"/>
      <c r="BB264" s="130"/>
      <c r="BC264" s="130"/>
      <c r="BD264" s="130"/>
      <c r="BE264" s="130"/>
      <c r="BF264" s="130"/>
      <c r="BG264" s="130"/>
      <c r="BH264" s="130"/>
      <c r="BI264" s="130"/>
      <c r="BJ264" s="130"/>
      <c r="BK264" s="130"/>
    </row>
    <row r="265" spans="13:63" s="32" customFormat="1" x14ac:dyDescent="0.2">
      <c r="M265" s="33"/>
      <c r="S265" s="33"/>
      <c r="AB265" s="130"/>
      <c r="AC265" s="130"/>
      <c r="AD265" s="130"/>
      <c r="AE265" s="130"/>
      <c r="AF265" s="130"/>
      <c r="AG265" s="130"/>
      <c r="AH265" s="130"/>
      <c r="AI265" s="130"/>
      <c r="AJ265" s="130"/>
      <c r="AK265" s="130"/>
      <c r="AL265" s="130"/>
      <c r="AM265" s="130"/>
      <c r="AN265" s="130"/>
      <c r="AO265" s="130"/>
      <c r="AP265" s="130"/>
      <c r="AQ265" s="130"/>
      <c r="AR265" s="130"/>
      <c r="AS265" s="130"/>
      <c r="AT265" s="130"/>
      <c r="AU265" s="130"/>
      <c r="AV265" s="130"/>
      <c r="AW265" s="130"/>
      <c r="AX265" s="130"/>
      <c r="AY265" s="130"/>
      <c r="AZ265" s="130"/>
      <c r="BA265" s="130"/>
      <c r="BB265" s="130"/>
      <c r="BC265" s="130"/>
      <c r="BD265" s="130"/>
      <c r="BE265" s="130"/>
      <c r="BF265" s="130"/>
      <c r="BG265" s="130"/>
      <c r="BH265" s="130"/>
      <c r="BI265" s="130"/>
      <c r="BJ265" s="130"/>
      <c r="BK265" s="130"/>
    </row>
    <row r="266" spans="13:63" s="32" customFormat="1" x14ac:dyDescent="0.2">
      <c r="M266" s="33"/>
      <c r="S266" s="33"/>
      <c r="AB266" s="130"/>
      <c r="AC266" s="130"/>
      <c r="AD266" s="130"/>
      <c r="AE266" s="130"/>
      <c r="AF266" s="130"/>
      <c r="AG266" s="130"/>
      <c r="AH266" s="130"/>
      <c r="AI266" s="130"/>
      <c r="AJ266" s="130"/>
      <c r="AK266" s="130"/>
      <c r="AL266" s="130"/>
      <c r="AM266" s="130"/>
      <c r="AN266" s="130"/>
      <c r="AO266" s="130"/>
      <c r="AP266" s="130"/>
      <c r="AQ266" s="130"/>
      <c r="AR266" s="130"/>
      <c r="AS266" s="130"/>
      <c r="AT266" s="130"/>
      <c r="AU266" s="130"/>
      <c r="AV266" s="130"/>
      <c r="AW266" s="130"/>
      <c r="AX266" s="130"/>
      <c r="AY266" s="130"/>
      <c r="AZ266" s="130"/>
      <c r="BA266" s="130"/>
      <c r="BB266" s="130"/>
      <c r="BC266" s="130"/>
      <c r="BD266" s="130"/>
      <c r="BE266" s="130"/>
      <c r="BF266" s="130"/>
      <c r="BG266" s="130"/>
      <c r="BH266" s="130"/>
      <c r="BI266" s="130"/>
      <c r="BJ266" s="130"/>
      <c r="BK266" s="130"/>
    </row>
    <row r="267" spans="13:63" s="32" customFormat="1" x14ac:dyDescent="0.2">
      <c r="M267" s="33"/>
      <c r="S267" s="33"/>
      <c r="AB267" s="130"/>
      <c r="AC267" s="130"/>
      <c r="AD267" s="130"/>
      <c r="AE267" s="130"/>
      <c r="AF267" s="130"/>
      <c r="AG267" s="130"/>
      <c r="AH267" s="130"/>
      <c r="AI267" s="130"/>
      <c r="AJ267" s="130"/>
      <c r="AK267" s="130"/>
      <c r="AL267" s="130"/>
      <c r="AM267" s="130"/>
      <c r="AN267" s="130"/>
      <c r="AO267" s="130"/>
      <c r="AP267" s="130"/>
      <c r="AQ267" s="130"/>
      <c r="AR267" s="130"/>
      <c r="AS267" s="130"/>
      <c r="AT267" s="130"/>
      <c r="AU267" s="130"/>
      <c r="AV267" s="130"/>
      <c r="AW267" s="130"/>
      <c r="AX267" s="130"/>
      <c r="AY267" s="130"/>
      <c r="AZ267" s="130"/>
      <c r="BA267" s="130"/>
      <c r="BB267" s="130"/>
      <c r="BC267" s="130"/>
      <c r="BD267" s="130"/>
      <c r="BE267" s="130"/>
      <c r="BF267" s="130"/>
      <c r="BG267" s="130"/>
      <c r="BH267" s="130"/>
      <c r="BI267" s="130"/>
      <c r="BJ267" s="130"/>
      <c r="BK267" s="130"/>
    </row>
    <row r="268" spans="13:63" s="32" customFormat="1" x14ac:dyDescent="0.2">
      <c r="M268" s="33"/>
      <c r="S268" s="33"/>
      <c r="AB268" s="130"/>
      <c r="AC268" s="130"/>
      <c r="AD268" s="130"/>
      <c r="AE268" s="130"/>
      <c r="AF268" s="130"/>
      <c r="AG268" s="130"/>
      <c r="AH268" s="130"/>
      <c r="AI268" s="130"/>
      <c r="AJ268" s="130"/>
      <c r="AK268" s="130"/>
      <c r="AL268" s="130"/>
      <c r="AM268" s="130"/>
      <c r="AN268" s="130"/>
      <c r="AO268" s="130"/>
      <c r="AP268" s="130"/>
      <c r="AQ268" s="130"/>
      <c r="AR268" s="130"/>
      <c r="AS268" s="130"/>
      <c r="AT268" s="130"/>
      <c r="AU268" s="130"/>
      <c r="AV268" s="130"/>
      <c r="AW268" s="130"/>
      <c r="AX268" s="130"/>
      <c r="AY268" s="130"/>
      <c r="AZ268" s="130"/>
      <c r="BA268" s="130"/>
      <c r="BB268" s="130"/>
      <c r="BC268" s="130"/>
      <c r="BD268" s="130"/>
      <c r="BE268" s="130"/>
      <c r="BF268" s="130"/>
      <c r="BG268" s="130"/>
      <c r="BH268" s="130"/>
      <c r="BI268" s="130"/>
      <c r="BJ268" s="130"/>
      <c r="BK268" s="130"/>
    </row>
    <row r="269" spans="13:63" s="32" customFormat="1" x14ac:dyDescent="0.2">
      <c r="M269" s="33"/>
      <c r="S269" s="33"/>
      <c r="AB269" s="130"/>
      <c r="AC269" s="130"/>
      <c r="AD269" s="130"/>
      <c r="AE269" s="130"/>
      <c r="AF269" s="130"/>
      <c r="AG269" s="130"/>
      <c r="AH269" s="130"/>
      <c r="AI269" s="130"/>
      <c r="AJ269" s="130"/>
      <c r="AK269" s="130"/>
      <c r="AL269" s="130"/>
      <c r="AM269" s="130"/>
      <c r="AN269" s="130"/>
      <c r="AO269" s="130"/>
      <c r="AP269" s="130"/>
      <c r="AQ269" s="130"/>
      <c r="AR269" s="130"/>
      <c r="AS269" s="130"/>
      <c r="AT269" s="130"/>
      <c r="AU269" s="130"/>
      <c r="AV269" s="130"/>
      <c r="AW269" s="130"/>
      <c r="AX269" s="130"/>
      <c r="AY269" s="130"/>
      <c r="AZ269" s="130"/>
      <c r="BA269" s="130"/>
      <c r="BB269" s="130"/>
      <c r="BC269" s="130"/>
      <c r="BD269" s="130"/>
      <c r="BE269" s="130"/>
      <c r="BF269" s="130"/>
      <c r="BG269" s="130"/>
      <c r="BH269" s="130"/>
      <c r="BI269" s="130"/>
      <c r="BJ269" s="130"/>
      <c r="BK269" s="130"/>
    </row>
    <row r="270" spans="13:63" s="32" customFormat="1" x14ac:dyDescent="0.2">
      <c r="M270" s="33"/>
      <c r="S270" s="33"/>
      <c r="AB270" s="130"/>
      <c r="AC270" s="130"/>
      <c r="AD270" s="130"/>
      <c r="AE270" s="130"/>
      <c r="AF270" s="130"/>
      <c r="AG270" s="130"/>
      <c r="AH270" s="130"/>
      <c r="AI270" s="130"/>
      <c r="AJ270" s="130"/>
      <c r="AK270" s="130"/>
      <c r="AL270" s="130"/>
      <c r="AM270" s="130"/>
      <c r="AN270" s="130"/>
      <c r="AO270" s="130"/>
      <c r="AP270" s="130"/>
      <c r="AQ270" s="130"/>
      <c r="AR270" s="130"/>
      <c r="AS270" s="130"/>
      <c r="AT270" s="130"/>
      <c r="AU270" s="130"/>
      <c r="AV270" s="130"/>
      <c r="AW270" s="130"/>
      <c r="AX270" s="130"/>
      <c r="AY270" s="130"/>
      <c r="AZ270" s="130"/>
      <c r="BA270" s="130"/>
      <c r="BB270" s="130"/>
      <c r="BC270" s="130"/>
      <c r="BD270" s="130"/>
      <c r="BE270" s="130"/>
      <c r="BF270" s="130"/>
      <c r="BG270" s="130"/>
      <c r="BH270" s="130"/>
      <c r="BI270" s="130"/>
      <c r="BJ270" s="130"/>
      <c r="BK270" s="130"/>
    </row>
    <row r="271" spans="13:63" s="32" customFormat="1" x14ac:dyDescent="0.2">
      <c r="M271" s="33"/>
      <c r="S271" s="33"/>
      <c r="AB271" s="130"/>
      <c r="AC271" s="130"/>
      <c r="AD271" s="130"/>
      <c r="AE271" s="130"/>
      <c r="AF271" s="130"/>
      <c r="AG271" s="130"/>
      <c r="AH271" s="130"/>
      <c r="AI271" s="130"/>
      <c r="AJ271" s="130"/>
      <c r="AK271" s="130"/>
      <c r="AL271" s="130"/>
      <c r="AM271" s="130"/>
      <c r="AN271" s="130"/>
      <c r="AO271" s="130"/>
      <c r="AP271" s="130"/>
      <c r="AQ271" s="130"/>
      <c r="AR271" s="130"/>
      <c r="AS271" s="130"/>
      <c r="AT271" s="130"/>
      <c r="AU271" s="130"/>
      <c r="AV271" s="130"/>
      <c r="AW271" s="130"/>
      <c r="AX271" s="130"/>
      <c r="AY271" s="130"/>
      <c r="AZ271" s="130"/>
      <c r="BA271" s="130"/>
      <c r="BB271" s="130"/>
      <c r="BC271" s="130"/>
      <c r="BD271" s="130"/>
      <c r="BE271" s="130"/>
      <c r="BF271" s="130"/>
      <c r="BG271" s="130"/>
      <c r="BH271" s="130"/>
      <c r="BI271" s="130"/>
      <c r="BJ271" s="130"/>
      <c r="BK271" s="130"/>
    </row>
    <row r="272" spans="13:63" s="32" customFormat="1" x14ac:dyDescent="0.2">
      <c r="M272" s="33"/>
      <c r="S272" s="33"/>
      <c r="AB272" s="130"/>
      <c r="AC272" s="130"/>
      <c r="AD272" s="130"/>
      <c r="AE272" s="130"/>
      <c r="AF272" s="130"/>
      <c r="AG272" s="130"/>
      <c r="AH272" s="130"/>
      <c r="AI272" s="130"/>
      <c r="AJ272" s="130"/>
      <c r="AK272" s="130"/>
      <c r="AL272" s="130"/>
      <c r="AM272" s="130"/>
      <c r="AN272" s="130"/>
      <c r="AO272" s="130"/>
      <c r="AP272" s="130"/>
      <c r="AQ272" s="130"/>
      <c r="AR272" s="130"/>
      <c r="AS272" s="130"/>
      <c r="AT272" s="130"/>
      <c r="AU272" s="130"/>
      <c r="AV272" s="130"/>
      <c r="AW272" s="130"/>
      <c r="AX272" s="130"/>
      <c r="AY272" s="130"/>
      <c r="AZ272" s="130"/>
      <c r="BA272" s="130"/>
      <c r="BB272" s="130"/>
      <c r="BC272" s="130"/>
      <c r="BD272" s="130"/>
      <c r="BE272" s="130"/>
      <c r="BF272" s="130"/>
      <c r="BG272" s="130"/>
      <c r="BH272" s="130"/>
      <c r="BI272" s="130"/>
      <c r="BJ272" s="130"/>
      <c r="BK272" s="130"/>
    </row>
    <row r="273" spans="13:63" s="32" customFormat="1" x14ac:dyDescent="0.2">
      <c r="M273" s="33"/>
      <c r="S273" s="33"/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0"/>
      <c r="AQ273" s="130"/>
      <c r="AR273" s="130"/>
      <c r="AS273" s="130"/>
      <c r="AT273" s="130"/>
      <c r="AU273" s="130"/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  <c r="BG273" s="130"/>
      <c r="BH273" s="130"/>
      <c r="BI273" s="130"/>
      <c r="BJ273" s="130"/>
      <c r="BK273" s="130"/>
    </row>
    <row r="274" spans="13:63" s="32" customFormat="1" x14ac:dyDescent="0.2">
      <c r="M274" s="33"/>
      <c r="S274" s="33"/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0"/>
      <c r="AL274" s="130"/>
      <c r="AM274" s="130"/>
      <c r="AN274" s="130"/>
      <c r="AO274" s="130"/>
      <c r="AP274" s="130"/>
      <c r="AQ274" s="130"/>
      <c r="AR274" s="130"/>
      <c r="AS274" s="130"/>
      <c r="AT274" s="130"/>
      <c r="AU274" s="130"/>
      <c r="AV274" s="130"/>
      <c r="AW274" s="130"/>
      <c r="AX274" s="130"/>
      <c r="AY274" s="130"/>
      <c r="AZ274" s="130"/>
      <c r="BA274" s="130"/>
      <c r="BB274" s="130"/>
      <c r="BC274" s="130"/>
      <c r="BD274" s="130"/>
      <c r="BE274" s="130"/>
      <c r="BF274" s="130"/>
      <c r="BG274" s="130"/>
      <c r="BH274" s="130"/>
      <c r="BI274" s="130"/>
      <c r="BJ274" s="130"/>
      <c r="BK274" s="130"/>
    </row>
    <row r="275" spans="13:63" s="32" customFormat="1" x14ac:dyDescent="0.2">
      <c r="M275" s="33"/>
      <c r="S275" s="33"/>
      <c r="AB275" s="130"/>
      <c r="AC275" s="130"/>
      <c r="AD275" s="130"/>
      <c r="AE275" s="130"/>
      <c r="AF275" s="130"/>
      <c r="AG275" s="130"/>
      <c r="AH275" s="130"/>
      <c r="AI275" s="130"/>
      <c r="AJ275" s="130"/>
      <c r="AK275" s="130"/>
      <c r="AL275" s="130"/>
      <c r="AM275" s="130"/>
      <c r="AN275" s="130"/>
      <c r="AO275" s="130"/>
      <c r="AP275" s="130"/>
      <c r="AQ275" s="130"/>
      <c r="AR275" s="130"/>
      <c r="AS275" s="130"/>
      <c r="AT275" s="130"/>
      <c r="AU275" s="130"/>
      <c r="AV275" s="130"/>
      <c r="AW275" s="130"/>
      <c r="AX275" s="130"/>
      <c r="AY275" s="130"/>
      <c r="AZ275" s="130"/>
      <c r="BA275" s="130"/>
      <c r="BB275" s="130"/>
      <c r="BC275" s="130"/>
      <c r="BD275" s="130"/>
      <c r="BE275" s="130"/>
      <c r="BF275" s="130"/>
      <c r="BG275" s="130"/>
      <c r="BH275" s="130"/>
      <c r="BI275" s="130"/>
      <c r="BJ275" s="130"/>
      <c r="BK275" s="130"/>
    </row>
    <row r="276" spans="13:63" s="32" customFormat="1" x14ac:dyDescent="0.2">
      <c r="M276" s="33"/>
      <c r="S276" s="33"/>
      <c r="AB276" s="130"/>
      <c r="AC276" s="130"/>
      <c r="AD276" s="130"/>
      <c r="AE276" s="130"/>
      <c r="AF276" s="130"/>
      <c r="AG276" s="130"/>
      <c r="AH276" s="130"/>
      <c r="AI276" s="130"/>
      <c r="AJ276" s="130"/>
      <c r="AK276" s="130"/>
      <c r="AL276" s="130"/>
      <c r="AM276" s="130"/>
      <c r="AN276" s="130"/>
      <c r="AO276" s="130"/>
      <c r="AP276" s="130"/>
      <c r="AQ276" s="130"/>
      <c r="AR276" s="130"/>
      <c r="AS276" s="130"/>
      <c r="AT276" s="130"/>
      <c r="AU276" s="130"/>
      <c r="AV276" s="130"/>
      <c r="AW276" s="130"/>
      <c r="AX276" s="130"/>
      <c r="AY276" s="130"/>
      <c r="AZ276" s="130"/>
      <c r="BA276" s="130"/>
      <c r="BB276" s="130"/>
      <c r="BC276" s="130"/>
      <c r="BD276" s="130"/>
      <c r="BE276" s="130"/>
      <c r="BF276" s="130"/>
      <c r="BG276" s="130"/>
      <c r="BH276" s="130"/>
      <c r="BI276" s="130"/>
      <c r="BJ276" s="130"/>
      <c r="BK276" s="130"/>
    </row>
    <row r="277" spans="13:63" s="32" customFormat="1" x14ac:dyDescent="0.2">
      <c r="M277" s="33"/>
      <c r="S277" s="33"/>
      <c r="AB277" s="130"/>
      <c r="AC277" s="130"/>
      <c r="AD277" s="130"/>
      <c r="AE277" s="130"/>
      <c r="AF277" s="130"/>
      <c r="AG277" s="130"/>
      <c r="AH277" s="130"/>
      <c r="AI277" s="130"/>
      <c r="AJ277" s="130"/>
      <c r="AK277" s="130"/>
      <c r="AL277" s="130"/>
      <c r="AM277" s="130"/>
      <c r="AN277" s="130"/>
      <c r="AO277" s="130"/>
      <c r="AP277" s="130"/>
      <c r="AQ277" s="130"/>
      <c r="AR277" s="130"/>
      <c r="AS277" s="130"/>
      <c r="AT277" s="130"/>
      <c r="AU277" s="130"/>
      <c r="AV277" s="130"/>
      <c r="AW277" s="130"/>
      <c r="AX277" s="130"/>
      <c r="AY277" s="130"/>
      <c r="AZ277" s="130"/>
      <c r="BA277" s="130"/>
      <c r="BB277" s="130"/>
      <c r="BC277" s="130"/>
      <c r="BD277" s="130"/>
      <c r="BE277" s="130"/>
      <c r="BF277" s="130"/>
      <c r="BG277" s="130"/>
      <c r="BH277" s="130"/>
      <c r="BI277" s="130"/>
      <c r="BJ277" s="130"/>
      <c r="BK277" s="130"/>
    </row>
    <row r="278" spans="13:63" s="32" customFormat="1" x14ac:dyDescent="0.2">
      <c r="M278" s="33"/>
      <c r="S278" s="33"/>
      <c r="AB278" s="130"/>
      <c r="AC278" s="130"/>
      <c r="AD278" s="130"/>
      <c r="AE278" s="130"/>
      <c r="AF278" s="130"/>
      <c r="AG278" s="130"/>
      <c r="AH278" s="130"/>
      <c r="AI278" s="130"/>
      <c r="AJ278" s="130"/>
      <c r="AK278" s="130"/>
      <c r="AL278" s="130"/>
      <c r="AM278" s="130"/>
      <c r="AN278" s="130"/>
      <c r="AO278" s="130"/>
      <c r="AP278" s="130"/>
      <c r="AQ278" s="130"/>
      <c r="AR278" s="130"/>
      <c r="AS278" s="130"/>
      <c r="AT278" s="130"/>
      <c r="AU278" s="130"/>
      <c r="AV278" s="130"/>
      <c r="AW278" s="130"/>
      <c r="AX278" s="130"/>
      <c r="AY278" s="130"/>
      <c r="AZ278" s="130"/>
      <c r="BA278" s="130"/>
      <c r="BB278" s="130"/>
      <c r="BC278" s="130"/>
      <c r="BD278" s="130"/>
      <c r="BE278" s="130"/>
      <c r="BF278" s="130"/>
      <c r="BG278" s="130"/>
      <c r="BH278" s="130"/>
      <c r="BI278" s="130"/>
      <c r="BJ278" s="130"/>
      <c r="BK278" s="130"/>
    </row>
    <row r="279" spans="13:63" s="32" customFormat="1" x14ac:dyDescent="0.2">
      <c r="M279" s="33"/>
      <c r="S279" s="33"/>
      <c r="AB279" s="130"/>
      <c r="AC279" s="130"/>
      <c r="AD279" s="130"/>
      <c r="AE279" s="130"/>
      <c r="AF279" s="130"/>
      <c r="AG279" s="130"/>
      <c r="AH279" s="130"/>
      <c r="AI279" s="130"/>
      <c r="AJ279" s="130"/>
      <c r="AK279" s="130"/>
      <c r="AL279" s="130"/>
      <c r="AM279" s="130"/>
      <c r="AN279" s="130"/>
      <c r="AO279" s="130"/>
      <c r="AP279" s="130"/>
      <c r="AQ279" s="130"/>
      <c r="AR279" s="130"/>
      <c r="AS279" s="130"/>
      <c r="AT279" s="130"/>
      <c r="AU279" s="130"/>
      <c r="AV279" s="130"/>
      <c r="AW279" s="130"/>
      <c r="AX279" s="130"/>
      <c r="AY279" s="130"/>
      <c r="AZ279" s="130"/>
      <c r="BA279" s="130"/>
      <c r="BB279" s="130"/>
      <c r="BC279" s="130"/>
      <c r="BD279" s="130"/>
      <c r="BE279" s="130"/>
      <c r="BF279" s="130"/>
      <c r="BG279" s="130"/>
      <c r="BH279" s="130"/>
      <c r="BI279" s="130"/>
      <c r="BJ279" s="130"/>
      <c r="BK279" s="130"/>
    </row>
    <row r="280" spans="13:63" s="32" customFormat="1" x14ac:dyDescent="0.2">
      <c r="M280" s="33"/>
      <c r="S280" s="33"/>
      <c r="AB280" s="130"/>
      <c r="AC280" s="130"/>
      <c r="AD280" s="130"/>
      <c r="AE280" s="130"/>
      <c r="AF280" s="130"/>
      <c r="AG280" s="130"/>
      <c r="AH280" s="130"/>
      <c r="AI280" s="130"/>
      <c r="AJ280" s="130"/>
      <c r="AK280" s="130"/>
      <c r="AL280" s="130"/>
      <c r="AM280" s="130"/>
      <c r="AN280" s="130"/>
      <c r="AO280" s="130"/>
      <c r="AP280" s="130"/>
      <c r="AQ280" s="130"/>
      <c r="AR280" s="130"/>
      <c r="AS280" s="130"/>
      <c r="AT280" s="130"/>
      <c r="AU280" s="130"/>
      <c r="AV280" s="130"/>
      <c r="AW280" s="130"/>
      <c r="AX280" s="130"/>
      <c r="AY280" s="130"/>
      <c r="AZ280" s="130"/>
      <c r="BA280" s="130"/>
      <c r="BB280" s="130"/>
      <c r="BC280" s="130"/>
      <c r="BD280" s="130"/>
      <c r="BE280" s="130"/>
      <c r="BF280" s="130"/>
      <c r="BG280" s="130"/>
      <c r="BH280" s="130"/>
      <c r="BI280" s="130"/>
      <c r="BJ280" s="130"/>
      <c r="BK280" s="130"/>
    </row>
    <row r="281" spans="13:63" s="32" customFormat="1" x14ac:dyDescent="0.2">
      <c r="M281" s="33"/>
      <c r="S281" s="33"/>
      <c r="AB281" s="130"/>
      <c r="AC281" s="130"/>
      <c r="AD281" s="130"/>
      <c r="AE281" s="130"/>
      <c r="AF281" s="130"/>
      <c r="AG281" s="130"/>
      <c r="AH281" s="130"/>
      <c r="AI281" s="130"/>
      <c r="AJ281" s="130"/>
      <c r="AK281" s="130"/>
      <c r="AL281" s="130"/>
      <c r="AM281" s="130"/>
      <c r="AN281" s="130"/>
      <c r="AO281" s="130"/>
      <c r="AP281" s="130"/>
      <c r="AQ281" s="130"/>
      <c r="AR281" s="130"/>
      <c r="AS281" s="130"/>
      <c r="AT281" s="130"/>
      <c r="AU281" s="130"/>
      <c r="AV281" s="130"/>
      <c r="AW281" s="130"/>
      <c r="AX281" s="130"/>
      <c r="AY281" s="130"/>
      <c r="AZ281" s="130"/>
      <c r="BA281" s="130"/>
      <c r="BB281" s="130"/>
      <c r="BC281" s="130"/>
      <c r="BD281" s="130"/>
      <c r="BE281" s="130"/>
      <c r="BF281" s="130"/>
      <c r="BG281" s="130"/>
      <c r="BH281" s="130"/>
      <c r="BI281" s="130"/>
      <c r="BJ281" s="130"/>
      <c r="BK281" s="130"/>
    </row>
    <row r="282" spans="13:63" s="32" customFormat="1" x14ac:dyDescent="0.2">
      <c r="M282" s="33"/>
      <c r="S282" s="33"/>
      <c r="AB282" s="130"/>
      <c r="AC282" s="130"/>
      <c r="AD282" s="130"/>
      <c r="AE282" s="130"/>
      <c r="AF282" s="130"/>
      <c r="AG282" s="130"/>
      <c r="AH282" s="130"/>
      <c r="AI282" s="130"/>
      <c r="AJ282" s="130"/>
      <c r="AK282" s="130"/>
      <c r="AL282" s="130"/>
      <c r="AM282" s="130"/>
      <c r="AN282" s="130"/>
      <c r="AO282" s="130"/>
      <c r="AP282" s="130"/>
      <c r="AQ282" s="130"/>
      <c r="AR282" s="130"/>
      <c r="AS282" s="130"/>
      <c r="AT282" s="130"/>
      <c r="AU282" s="130"/>
      <c r="AV282" s="130"/>
      <c r="AW282" s="130"/>
      <c r="AX282" s="130"/>
      <c r="AY282" s="130"/>
      <c r="AZ282" s="130"/>
      <c r="BA282" s="130"/>
      <c r="BB282" s="130"/>
      <c r="BC282" s="130"/>
      <c r="BD282" s="130"/>
      <c r="BE282" s="130"/>
      <c r="BF282" s="130"/>
      <c r="BG282" s="130"/>
      <c r="BH282" s="130"/>
      <c r="BI282" s="130"/>
      <c r="BJ282" s="130"/>
      <c r="BK282" s="130"/>
    </row>
    <row r="283" spans="13:63" s="32" customFormat="1" x14ac:dyDescent="0.2">
      <c r="M283" s="33"/>
      <c r="S283" s="33"/>
      <c r="AB283" s="130"/>
      <c r="AC283" s="130"/>
      <c r="AD283" s="130"/>
      <c r="AE283" s="130"/>
      <c r="AF283" s="130"/>
      <c r="AG283" s="130"/>
      <c r="AH283" s="130"/>
      <c r="AI283" s="130"/>
      <c r="AJ283" s="130"/>
      <c r="AK283" s="130"/>
      <c r="AL283" s="130"/>
      <c r="AM283" s="130"/>
      <c r="AN283" s="130"/>
      <c r="AO283" s="130"/>
      <c r="AP283" s="130"/>
      <c r="AQ283" s="130"/>
      <c r="AR283" s="130"/>
      <c r="AS283" s="130"/>
      <c r="AT283" s="130"/>
      <c r="AU283" s="130"/>
      <c r="AV283" s="130"/>
      <c r="AW283" s="130"/>
      <c r="AX283" s="130"/>
      <c r="AY283" s="130"/>
      <c r="AZ283" s="130"/>
      <c r="BA283" s="130"/>
      <c r="BB283" s="130"/>
      <c r="BC283" s="130"/>
      <c r="BD283" s="130"/>
      <c r="BE283" s="130"/>
      <c r="BF283" s="130"/>
      <c r="BG283" s="130"/>
      <c r="BH283" s="130"/>
      <c r="BI283" s="130"/>
      <c r="BJ283" s="130"/>
      <c r="BK283" s="130"/>
    </row>
    <row r="284" spans="13:63" s="32" customFormat="1" x14ac:dyDescent="0.2">
      <c r="M284" s="33"/>
      <c r="S284" s="33"/>
      <c r="AB284" s="130"/>
      <c r="AC284" s="130"/>
      <c r="AD284" s="130"/>
      <c r="AE284" s="130"/>
      <c r="AF284" s="130"/>
      <c r="AG284" s="130"/>
      <c r="AH284" s="130"/>
      <c r="AI284" s="130"/>
      <c r="AJ284" s="130"/>
      <c r="AK284" s="130"/>
      <c r="AL284" s="130"/>
      <c r="AM284" s="130"/>
      <c r="AN284" s="130"/>
      <c r="AO284" s="130"/>
      <c r="AP284" s="130"/>
      <c r="AQ284" s="130"/>
      <c r="AR284" s="130"/>
      <c r="AS284" s="130"/>
      <c r="AT284" s="130"/>
      <c r="AU284" s="130"/>
      <c r="AV284" s="130"/>
      <c r="AW284" s="130"/>
      <c r="AX284" s="130"/>
      <c r="AY284" s="130"/>
      <c r="AZ284" s="130"/>
      <c r="BA284" s="130"/>
      <c r="BB284" s="130"/>
      <c r="BC284" s="130"/>
      <c r="BD284" s="130"/>
      <c r="BE284" s="130"/>
      <c r="BF284" s="130"/>
      <c r="BG284" s="130"/>
      <c r="BH284" s="130"/>
      <c r="BI284" s="130"/>
      <c r="BJ284" s="130"/>
      <c r="BK284" s="130"/>
    </row>
    <row r="285" spans="13:63" s="32" customFormat="1" x14ac:dyDescent="0.2">
      <c r="M285" s="33"/>
      <c r="S285" s="33"/>
      <c r="AB285" s="130"/>
      <c r="AC285" s="130"/>
      <c r="AD285" s="130"/>
      <c r="AE285" s="130"/>
      <c r="AF285" s="130"/>
      <c r="AG285" s="130"/>
      <c r="AH285" s="130"/>
      <c r="AI285" s="130"/>
      <c r="AJ285" s="130"/>
      <c r="AK285" s="130"/>
      <c r="AL285" s="130"/>
      <c r="AM285" s="130"/>
      <c r="AN285" s="130"/>
      <c r="AO285" s="130"/>
      <c r="AP285" s="130"/>
      <c r="AQ285" s="130"/>
      <c r="AR285" s="130"/>
      <c r="AS285" s="130"/>
      <c r="AT285" s="130"/>
      <c r="AU285" s="130"/>
      <c r="AV285" s="130"/>
      <c r="AW285" s="130"/>
      <c r="AX285" s="130"/>
      <c r="AY285" s="130"/>
      <c r="AZ285" s="130"/>
      <c r="BA285" s="130"/>
      <c r="BB285" s="130"/>
      <c r="BC285" s="130"/>
      <c r="BD285" s="130"/>
      <c r="BE285" s="130"/>
      <c r="BF285" s="130"/>
      <c r="BG285" s="130"/>
      <c r="BH285" s="130"/>
      <c r="BI285" s="130"/>
      <c r="BJ285" s="130"/>
      <c r="BK285" s="130"/>
    </row>
    <row r="286" spans="13:63" s="32" customFormat="1" x14ac:dyDescent="0.2">
      <c r="M286" s="33"/>
      <c r="S286" s="33"/>
      <c r="AB286" s="130"/>
      <c r="AC286" s="130"/>
      <c r="AD286" s="130"/>
      <c r="AE286" s="130"/>
      <c r="AF286" s="130"/>
      <c r="AG286" s="130"/>
      <c r="AH286" s="130"/>
      <c r="AI286" s="130"/>
      <c r="AJ286" s="130"/>
      <c r="AK286" s="130"/>
      <c r="AL286" s="130"/>
      <c r="AM286" s="130"/>
      <c r="AN286" s="130"/>
      <c r="AO286" s="130"/>
      <c r="AP286" s="130"/>
      <c r="AQ286" s="130"/>
      <c r="AR286" s="130"/>
      <c r="AS286" s="130"/>
      <c r="AT286" s="130"/>
      <c r="AU286" s="130"/>
      <c r="AV286" s="130"/>
      <c r="AW286" s="130"/>
      <c r="AX286" s="130"/>
      <c r="AY286" s="130"/>
      <c r="AZ286" s="130"/>
      <c r="BA286" s="130"/>
      <c r="BB286" s="130"/>
      <c r="BC286" s="130"/>
      <c r="BD286" s="130"/>
      <c r="BE286" s="130"/>
      <c r="BF286" s="130"/>
      <c r="BG286" s="130"/>
      <c r="BH286" s="130"/>
      <c r="BI286" s="130"/>
      <c r="BJ286" s="130"/>
      <c r="BK286" s="130"/>
    </row>
    <row r="287" spans="13:63" s="32" customFormat="1" x14ac:dyDescent="0.2">
      <c r="M287" s="33"/>
      <c r="S287" s="33"/>
      <c r="AB287" s="130"/>
      <c r="AC287" s="130"/>
      <c r="AD287" s="130"/>
      <c r="AE287" s="130"/>
      <c r="AF287" s="130"/>
      <c r="AG287" s="130"/>
      <c r="AH287" s="130"/>
      <c r="AI287" s="130"/>
      <c r="AJ287" s="130"/>
      <c r="AK287" s="130"/>
      <c r="AL287" s="130"/>
      <c r="AM287" s="130"/>
      <c r="AN287" s="130"/>
      <c r="AO287" s="130"/>
      <c r="AP287" s="130"/>
      <c r="AQ287" s="130"/>
      <c r="AR287" s="130"/>
      <c r="AS287" s="130"/>
      <c r="AT287" s="130"/>
      <c r="AU287" s="130"/>
      <c r="AV287" s="130"/>
      <c r="AW287" s="130"/>
      <c r="AX287" s="130"/>
      <c r="AY287" s="130"/>
      <c r="AZ287" s="130"/>
      <c r="BA287" s="130"/>
      <c r="BB287" s="130"/>
      <c r="BC287" s="130"/>
      <c r="BD287" s="130"/>
      <c r="BE287" s="130"/>
      <c r="BF287" s="130"/>
      <c r="BG287" s="130"/>
      <c r="BH287" s="130"/>
      <c r="BI287" s="130"/>
      <c r="BJ287" s="130"/>
      <c r="BK287" s="130"/>
    </row>
    <row r="288" spans="13:63" s="32" customFormat="1" x14ac:dyDescent="0.2">
      <c r="M288" s="33"/>
      <c r="S288" s="33"/>
      <c r="AB288" s="130"/>
      <c r="AC288" s="130"/>
      <c r="AD288" s="130"/>
      <c r="AE288" s="130"/>
      <c r="AF288" s="130"/>
      <c r="AG288" s="130"/>
      <c r="AH288" s="130"/>
      <c r="AI288" s="130"/>
      <c r="AJ288" s="130"/>
      <c r="AK288" s="130"/>
      <c r="AL288" s="130"/>
      <c r="AM288" s="130"/>
      <c r="AN288" s="130"/>
      <c r="AO288" s="130"/>
      <c r="AP288" s="130"/>
      <c r="AQ288" s="130"/>
      <c r="AR288" s="130"/>
      <c r="AS288" s="130"/>
      <c r="AT288" s="130"/>
      <c r="AU288" s="130"/>
      <c r="AV288" s="130"/>
      <c r="AW288" s="130"/>
      <c r="AX288" s="130"/>
      <c r="AY288" s="130"/>
      <c r="AZ288" s="130"/>
      <c r="BA288" s="130"/>
      <c r="BB288" s="130"/>
      <c r="BC288" s="130"/>
      <c r="BD288" s="130"/>
      <c r="BE288" s="130"/>
      <c r="BF288" s="130"/>
      <c r="BG288" s="130"/>
      <c r="BH288" s="130"/>
      <c r="BI288" s="130"/>
      <c r="BJ288" s="130"/>
      <c r="BK288" s="130"/>
    </row>
    <row r="289" spans="13:63" s="32" customFormat="1" x14ac:dyDescent="0.2">
      <c r="M289" s="33"/>
      <c r="S289" s="33"/>
      <c r="AB289" s="130"/>
      <c r="AC289" s="130"/>
      <c r="AD289" s="130"/>
      <c r="AE289" s="130"/>
      <c r="AF289" s="130"/>
      <c r="AG289" s="130"/>
      <c r="AH289" s="130"/>
      <c r="AI289" s="130"/>
      <c r="AJ289" s="130"/>
      <c r="AK289" s="130"/>
      <c r="AL289" s="130"/>
      <c r="AM289" s="130"/>
      <c r="AN289" s="130"/>
      <c r="AO289" s="130"/>
      <c r="AP289" s="130"/>
      <c r="AQ289" s="130"/>
      <c r="AR289" s="130"/>
      <c r="AS289" s="130"/>
      <c r="AT289" s="130"/>
      <c r="AU289" s="130"/>
      <c r="AV289" s="130"/>
      <c r="AW289" s="130"/>
      <c r="AX289" s="130"/>
      <c r="AY289" s="130"/>
      <c r="AZ289" s="130"/>
      <c r="BA289" s="130"/>
      <c r="BB289" s="130"/>
      <c r="BC289" s="130"/>
      <c r="BD289" s="130"/>
      <c r="BE289" s="130"/>
      <c r="BF289" s="130"/>
      <c r="BG289" s="130"/>
      <c r="BH289" s="130"/>
      <c r="BI289" s="130"/>
      <c r="BJ289" s="130"/>
      <c r="BK289" s="130"/>
    </row>
    <row r="290" spans="13:63" s="32" customFormat="1" x14ac:dyDescent="0.2">
      <c r="M290" s="33"/>
      <c r="S290" s="33"/>
      <c r="AB290" s="130"/>
      <c r="AC290" s="130"/>
      <c r="AD290" s="130"/>
      <c r="AE290" s="130"/>
      <c r="AF290" s="130"/>
      <c r="AG290" s="130"/>
      <c r="AH290" s="130"/>
      <c r="AI290" s="130"/>
      <c r="AJ290" s="130"/>
      <c r="AK290" s="130"/>
      <c r="AL290" s="130"/>
      <c r="AM290" s="130"/>
      <c r="AN290" s="130"/>
      <c r="AO290" s="130"/>
      <c r="AP290" s="130"/>
      <c r="AQ290" s="130"/>
      <c r="AR290" s="130"/>
      <c r="AS290" s="130"/>
      <c r="AT290" s="130"/>
      <c r="AU290" s="130"/>
      <c r="AV290" s="130"/>
      <c r="AW290" s="130"/>
      <c r="AX290" s="130"/>
      <c r="AY290" s="130"/>
      <c r="AZ290" s="130"/>
      <c r="BA290" s="130"/>
      <c r="BB290" s="130"/>
      <c r="BC290" s="130"/>
      <c r="BD290" s="130"/>
      <c r="BE290" s="130"/>
      <c r="BF290" s="130"/>
      <c r="BG290" s="130"/>
      <c r="BH290" s="130"/>
      <c r="BI290" s="130"/>
      <c r="BJ290" s="130"/>
      <c r="BK290" s="130"/>
    </row>
    <row r="291" spans="13:63" s="32" customFormat="1" x14ac:dyDescent="0.2">
      <c r="M291" s="33"/>
      <c r="S291" s="33"/>
      <c r="AB291" s="130"/>
      <c r="AC291" s="130"/>
      <c r="AD291" s="130"/>
      <c r="AE291" s="130"/>
      <c r="AF291" s="130"/>
      <c r="AG291" s="130"/>
      <c r="AH291" s="130"/>
      <c r="AI291" s="130"/>
      <c r="AJ291" s="130"/>
      <c r="AK291" s="130"/>
      <c r="AL291" s="130"/>
      <c r="AM291" s="130"/>
      <c r="AN291" s="130"/>
      <c r="AO291" s="130"/>
      <c r="AP291" s="130"/>
      <c r="AQ291" s="130"/>
      <c r="AR291" s="130"/>
      <c r="AS291" s="130"/>
      <c r="AT291" s="130"/>
      <c r="AU291" s="130"/>
      <c r="AV291" s="130"/>
      <c r="AW291" s="130"/>
      <c r="AX291" s="130"/>
      <c r="AY291" s="130"/>
      <c r="AZ291" s="130"/>
      <c r="BA291" s="130"/>
      <c r="BB291" s="130"/>
      <c r="BC291" s="130"/>
      <c r="BD291" s="130"/>
      <c r="BE291" s="130"/>
      <c r="BF291" s="130"/>
      <c r="BG291" s="130"/>
      <c r="BH291" s="130"/>
      <c r="BI291" s="130"/>
      <c r="BJ291" s="130"/>
      <c r="BK291" s="130"/>
    </row>
    <row r="292" spans="13:63" s="32" customFormat="1" x14ac:dyDescent="0.2">
      <c r="M292" s="33"/>
      <c r="S292" s="33"/>
      <c r="AB292" s="130"/>
      <c r="AC292" s="130"/>
      <c r="AD292" s="130"/>
      <c r="AE292" s="130"/>
      <c r="AF292" s="130"/>
      <c r="AG292" s="130"/>
      <c r="AH292" s="130"/>
      <c r="AI292" s="130"/>
      <c r="AJ292" s="130"/>
      <c r="AK292" s="130"/>
      <c r="AL292" s="130"/>
      <c r="AM292" s="130"/>
      <c r="AN292" s="130"/>
      <c r="AO292" s="130"/>
      <c r="AP292" s="130"/>
      <c r="AQ292" s="130"/>
      <c r="AR292" s="130"/>
      <c r="AS292" s="130"/>
      <c r="AT292" s="130"/>
      <c r="AU292" s="130"/>
      <c r="AV292" s="130"/>
      <c r="AW292" s="130"/>
      <c r="AX292" s="130"/>
      <c r="AY292" s="130"/>
      <c r="AZ292" s="130"/>
      <c r="BA292" s="130"/>
      <c r="BB292" s="130"/>
      <c r="BC292" s="130"/>
      <c r="BD292" s="130"/>
      <c r="BE292" s="130"/>
      <c r="BF292" s="130"/>
      <c r="BG292" s="130"/>
      <c r="BH292" s="130"/>
      <c r="BI292" s="130"/>
      <c r="BJ292" s="130"/>
      <c r="BK292" s="130"/>
    </row>
    <row r="293" spans="13:63" s="32" customFormat="1" x14ac:dyDescent="0.2">
      <c r="M293" s="33"/>
      <c r="S293" s="33"/>
      <c r="AB293" s="130"/>
      <c r="AC293" s="130"/>
      <c r="AD293" s="130"/>
      <c r="AE293" s="130"/>
      <c r="AF293" s="130"/>
      <c r="AG293" s="130"/>
      <c r="AH293" s="130"/>
      <c r="AI293" s="130"/>
      <c r="AJ293" s="130"/>
      <c r="AK293" s="130"/>
      <c r="AL293" s="130"/>
      <c r="AM293" s="130"/>
      <c r="AN293" s="130"/>
      <c r="AO293" s="130"/>
      <c r="AP293" s="130"/>
      <c r="AQ293" s="130"/>
      <c r="AR293" s="130"/>
      <c r="AS293" s="130"/>
      <c r="AT293" s="130"/>
      <c r="AU293" s="130"/>
      <c r="AV293" s="130"/>
      <c r="AW293" s="130"/>
      <c r="AX293" s="130"/>
      <c r="AY293" s="130"/>
      <c r="AZ293" s="130"/>
      <c r="BA293" s="130"/>
      <c r="BB293" s="130"/>
      <c r="BC293" s="130"/>
      <c r="BD293" s="130"/>
      <c r="BE293" s="130"/>
      <c r="BF293" s="130"/>
      <c r="BG293" s="130"/>
      <c r="BH293" s="130"/>
      <c r="BI293" s="130"/>
      <c r="BJ293" s="130"/>
      <c r="BK293" s="130"/>
    </row>
    <row r="294" spans="13:63" s="32" customFormat="1" x14ac:dyDescent="0.2">
      <c r="M294" s="33"/>
      <c r="S294" s="33"/>
      <c r="AB294" s="130"/>
      <c r="AC294" s="130"/>
      <c r="AD294" s="130"/>
      <c r="AE294" s="130"/>
      <c r="AF294" s="130"/>
      <c r="AG294" s="130"/>
      <c r="AH294" s="130"/>
      <c r="AI294" s="130"/>
      <c r="AJ294" s="130"/>
      <c r="AK294" s="130"/>
      <c r="AL294" s="130"/>
      <c r="AM294" s="130"/>
      <c r="AN294" s="130"/>
      <c r="AO294" s="130"/>
      <c r="AP294" s="130"/>
      <c r="AQ294" s="130"/>
      <c r="AR294" s="130"/>
      <c r="AS294" s="130"/>
      <c r="AT294" s="130"/>
      <c r="AU294" s="130"/>
      <c r="AV294" s="130"/>
      <c r="AW294" s="130"/>
      <c r="AX294" s="130"/>
      <c r="AY294" s="130"/>
      <c r="AZ294" s="130"/>
      <c r="BA294" s="130"/>
      <c r="BB294" s="130"/>
      <c r="BC294" s="130"/>
      <c r="BD294" s="130"/>
      <c r="BE294" s="130"/>
      <c r="BF294" s="130"/>
      <c r="BG294" s="130"/>
      <c r="BH294" s="130"/>
      <c r="BI294" s="130"/>
      <c r="BJ294" s="130"/>
      <c r="BK294" s="130"/>
    </row>
    <row r="295" spans="13:63" s="32" customFormat="1" x14ac:dyDescent="0.2">
      <c r="M295" s="33"/>
      <c r="S295" s="33"/>
      <c r="AB295" s="130"/>
      <c r="AC295" s="130"/>
      <c r="AD295" s="130"/>
      <c r="AE295" s="130"/>
      <c r="AF295" s="130"/>
      <c r="AG295" s="130"/>
      <c r="AH295" s="130"/>
      <c r="AI295" s="130"/>
      <c r="AJ295" s="130"/>
      <c r="AK295" s="130"/>
      <c r="AL295" s="130"/>
      <c r="AM295" s="130"/>
      <c r="AN295" s="130"/>
      <c r="AO295" s="130"/>
      <c r="AP295" s="130"/>
      <c r="AQ295" s="130"/>
      <c r="AR295" s="130"/>
      <c r="AS295" s="130"/>
      <c r="AT295" s="130"/>
      <c r="AU295" s="130"/>
      <c r="AV295" s="130"/>
      <c r="AW295" s="130"/>
      <c r="AX295" s="130"/>
      <c r="AY295" s="130"/>
      <c r="AZ295" s="130"/>
      <c r="BA295" s="130"/>
      <c r="BB295" s="130"/>
      <c r="BC295" s="130"/>
      <c r="BD295" s="130"/>
      <c r="BE295" s="130"/>
      <c r="BF295" s="130"/>
      <c r="BG295" s="130"/>
      <c r="BH295" s="130"/>
      <c r="BI295" s="130"/>
      <c r="BJ295" s="130"/>
      <c r="BK295" s="130"/>
    </row>
    <row r="296" spans="13:63" s="32" customFormat="1" x14ac:dyDescent="0.2">
      <c r="M296" s="33"/>
      <c r="S296" s="33"/>
      <c r="AB296" s="130"/>
      <c r="AC296" s="130"/>
      <c r="AD296" s="130"/>
      <c r="AE296" s="130"/>
      <c r="AF296" s="130"/>
      <c r="AG296" s="130"/>
      <c r="AH296" s="130"/>
      <c r="AI296" s="130"/>
      <c r="AJ296" s="130"/>
      <c r="AK296" s="130"/>
      <c r="AL296" s="130"/>
      <c r="AM296" s="130"/>
      <c r="AN296" s="130"/>
      <c r="AO296" s="130"/>
      <c r="AP296" s="130"/>
      <c r="AQ296" s="130"/>
      <c r="AR296" s="130"/>
      <c r="AS296" s="130"/>
      <c r="AT296" s="130"/>
      <c r="AU296" s="130"/>
      <c r="AV296" s="130"/>
      <c r="AW296" s="130"/>
      <c r="AX296" s="130"/>
      <c r="AY296" s="130"/>
      <c r="AZ296" s="130"/>
      <c r="BA296" s="130"/>
      <c r="BB296" s="130"/>
      <c r="BC296" s="130"/>
      <c r="BD296" s="130"/>
      <c r="BE296" s="130"/>
      <c r="BF296" s="130"/>
      <c r="BG296" s="130"/>
      <c r="BH296" s="130"/>
      <c r="BI296" s="130"/>
      <c r="BJ296" s="130"/>
      <c r="BK296" s="130"/>
    </row>
    <row r="297" spans="13:63" s="32" customFormat="1" x14ac:dyDescent="0.2">
      <c r="M297" s="33"/>
      <c r="S297" s="33"/>
      <c r="AB297" s="130"/>
      <c r="AC297" s="130"/>
      <c r="AD297" s="130"/>
      <c r="AE297" s="130"/>
      <c r="AF297" s="130"/>
      <c r="AG297" s="130"/>
      <c r="AH297" s="130"/>
      <c r="AI297" s="130"/>
      <c r="AJ297" s="130"/>
      <c r="AK297" s="130"/>
      <c r="AL297" s="130"/>
      <c r="AM297" s="130"/>
      <c r="AN297" s="130"/>
      <c r="AO297" s="130"/>
      <c r="AP297" s="130"/>
      <c r="AQ297" s="130"/>
      <c r="AR297" s="130"/>
      <c r="AS297" s="130"/>
      <c r="AT297" s="130"/>
      <c r="AU297" s="130"/>
      <c r="AV297" s="130"/>
      <c r="AW297" s="130"/>
      <c r="AX297" s="130"/>
      <c r="AY297" s="130"/>
      <c r="AZ297" s="130"/>
      <c r="BA297" s="130"/>
      <c r="BB297" s="130"/>
      <c r="BC297" s="130"/>
      <c r="BD297" s="130"/>
      <c r="BE297" s="130"/>
      <c r="BF297" s="130"/>
      <c r="BG297" s="130"/>
      <c r="BH297" s="130"/>
      <c r="BI297" s="130"/>
      <c r="BJ297" s="130"/>
      <c r="BK297" s="130"/>
    </row>
    <row r="298" spans="13:63" s="32" customFormat="1" x14ac:dyDescent="0.2">
      <c r="M298" s="33"/>
      <c r="S298" s="33"/>
      <c r="AB298" s="130"/>
      <c r="AC298" s="130"/>
      <c r="AD298" s="130"/>
      <c r="AE298" s="130"/>
      <c r="AF298" s="130"/>
      <c r="AG298" s="130"/>
      <c r="AH298" s="130"/>
      <c r="AI298" s="130"/>
      <c r="AJ298" s="130"/>
      <c r="AK298" s="130"/>
      <c r="AL298" s="130"/>
      <c r="AM298" s="130"/>
      <c r="AN298" s="130"/>
      <c r="AO298" s="130"/>
      <c r="AP298" s="130"/>
      <c r="AQ298" s="130"/>
      <c r="AR298" s="130"/>
      <c r="AS298" s="130"/>
      <c r="AT298" s="130"/>
      <c r="AU298" s="130"/>
      <c r="AV298" s="130"/>
      <c r="AW298" s="130"/>
      <c r="AX298" s="130"/>
      <c r="AY298" s="130"/>
      <c r="AZ298" s="130"/>
      <c r="BA298" s="130"/>
      <c r="BB298" s="130"/>
      <c r="BC298" s="130"/>
      <c r="BD298" s="130"/>
      <c r="BE298" s="130"/>
      <c r="BF298" s="130"/>
      <c r="BG298" s="130"/>
      <c r="BH298" s="130"/>
      <c r="BI298" s="130"/>
      <c r="BJ298" s="130"/>
      <c r="BK298" s="130"/>
    </row>
    <row r="299" spans="13:63" s="32" customFormat="1" x14ac:dyDescent="0.2">
      <c r="M299" s="33"/>
      <c r="S299" s="33"/>
      <c r="AB299" s="130"/>
      <c r="AC299" s="130"/>
      <c r="AD299" s="130"/>
      <c r="AE299" s="130"/>
      <c r="AF299" s="130"/>
      <c r="AG299" s="130"/>
      <c r="AH299" s="130"/>
      <c r="AI299" s="130"/>
      <c r="AJ299" s="130"/>
      <c r="AK299" s="130"/>
      <c r="AL299" s="130"/>
      <c r="AM299" s="130"/>
      <c r="AN299" s="130"/>
      <c r="AO299" s="130"/>
      <c r="AP299" s="130"/>
      <c r="AQ299" s="130"/>
      <c r="AR299" s="130"/>
      <c r="AS299" s="130"/>
      <c r="AT299" s="130"/>
      <c r="AU299" s="130"/>
      <c r="AV299" s="130"/>
      <c r="AW299" s="130"/>
      <c r="AX299" s="130"/>
      <c r="AY299" s="130"/>
      <c r="AZ299" s="130"/>
      <c r="BA299" s="130"/>
      <c r="BB299" s="130"/>
      <c r="BC299" s="130"/>
      <c r="BD299" s="130"/>
      <c r="BE299" s="130"/>
      <c r="BF299" s="130"/>
      <c r="BG299" s="130"/>
      <c r="BH299" s="130"/>
      <c r="BI299" s="130"/>
      <c r="BJ299" s="130"/>
      <c r="BK299" s="130"/>
    </row>
    <row r="300" spans="13:63" s="32" customFormat="1" x14ac:dyDescent="0.2">
      <c r="M300" s="33"/>
      <c r="S300" s="33"/>
      <c r="AB300" s="130"/>
      <c r="AC300" s="130"/>
      <c r="AD300" s="130"/>
      <c r="AE300" s="130"/>
      <c r="AF300" s="130"/>
      <c r="AG300" s="130"/>
      <c r="AH300" s="130"/>
      <c r="AI300" s="130"/>
      <c r="AJ300" s="130"/>
      <c r="AK300" s="130"/>
      <c r="AL300" s="130"/>
      <c r="AM300" s="130"/>
      <c r="AN300" s="130"/>
      <c r="AO300" s="130"/>
      <c r="AP300" s="130"/>
      <c r="AQ300" s="130"/>
      <c r="AR300" s="130"/>
      <c r="AS300" s="130"/>
      <c r="AT300" s="130"/>
      <c r="AU300" s="130"/>
      <c r="AV300" s="130"/>
      <c r="AW300" s="130"/>
      <c r="AX300" s="130"/>
      <c r="AY300" s="130"/>
      <c r="AZ300" s="130"/>
      <c r="BA300" s="130"/>
      <c r="BB300" s="130"/>
      <c r="BC300" s="130"/>
      <c r="BD300" s="130"/>
      <c r="BE300" s="130"/>
      <c r="BF300" s="130"/>
      <c r="BG300" s="130"/>
      <c r="BH300" s="130"/>
      <c r="BI300" s="130"/>
      <c r="BJ300" s="130"/>
      <c r="BK300" s="130"/>
    </row>
    <row r="301" spans="13:63" s="32" customFormat="1" x14ac:dyDescent="0.2">
      <c r="M301" s="33"/>
      <c r="S301" s="33"/>
      <c r="AB301" s="130"/>
      <c r="AC301" s="130"/>
      <c r="AD301" s="130"/>
      <c r="AE301" s="130"/>
      <c r="AF301" s="130"/>
      <c r="AG301" s="130"/>
      <c r="AH301" s="130"/>
      <c r="AI301" s="130"/>
      <c r="AJ301" s="130"/>
      <c r="AK301" s="130"/>
      <c r="AL301" s="130"/>
      <c r="AM301" s="130"/>
      <c r="AN301" s="130"/>
      <c r="AO301" s="130"/>
      <c r="AP301" s="130"/>
      <c r="AQ301" s="130"/>
      <c r="AR301" s="130"/>
      <c r="AS301" s="130"/>
      <c r="AT301" s="130"/>
      <c r="AU301" s="130"/>
      <c r="AV301" s="130"/>
      <c r="AW301" s="130"/>
      <c r="AX301" s="130"/>
      <c r="AY301" s="130"/>
      <c r="AZ301" s="130"/>
      <c r="BA301" s="130"/>
      <c r="BB301" s="130"/>
      <c r="BC301" s="130"/>
      <c r="BD301" s="130"/>
      <c r="BE301" s="130"/>
      <c r="BF301" s="130"/>
      <c r="BG301" s="130"/>
      <c r="BH301" s="130"/>
      <c r="BI301" s="130"/>
      <c r="BJ301" s="130"/>
      <c r="BK301" s="130"/>
    </row>
    <row r="302" spans="13:63" s="32" customFormat="1" x14ac:dyDescent="0.2">
      <c r="M302" s="33"/>
      <c r="S302" s="33"/>
      <c r="AB302" s="130"/>
      <c r="AC302" s="130"/>
      <c r="AD302" s="130"/>
      <c r="AE302" s="130"/>
      <c r="AF302" s="130"/>
      <c r="AG302" s="130"/>
      <c r="AH302" s="130"/>
      <c r="AI302" s="130"/>
      <c r="AJ302" s="130"/>
      <c r="AK302" s="130"/>
      <c r="AL302" s="130"/>
      <c r="AM302" s="130"/>
      <c r="AN302" s="130"/>
      <c r="AO302" s="130"/>
      <c r="AP302" s="130"/>
      <c r="AQ302" s="130"/>
      <c r="AR302" s="130"/>
      <c r="AS302" s="130"/>
      <c r="AT302" s="130"/>
      <c r="AU302" s="130"/>
      <c r="AV302" s="130"/>
      <c r="AW302" s="130"/>
      <c r="AX302" s="130"/>
      <c r="AY302" s="130"/>
      <c r="AZ302" s="130"/>
      <c r="BA302" s="130"/>
      <c r="BB302" s="130"/>
      <c r="BC302" s="130"/>
      <c r="BD302" s="130"/>
      <c r="BE302" s="130"/>
      <c r="BF302" s="130"/>
      <c r="BG302" s="130"/>
      <c r="BH302" s="130"/>
      <c r="BI302" s="130"/>
      <c r="BJ302" s="130"/>
      <c r="BK302" s="130"/>
    </row>
    <row r="303" spans="13:63" s="32" customFormat="1" x14ac:dyDescent="0.2">
      <c r="M303" s="33"/>
      <c r="S303" s="33"/>
      <c r="AB303" s="130"/>
      <c r="AC303" s="130"/>
      <c r="AD303" s="130"/>
      <c r="AE303" s="130"/>
      <c r="AF303" s="130"/>
      <c r="AG303" s="130"/>
      <c r="AH303" s="130"/>
      <c r="AI303" s="130"/>
      <c r="AJ303" s="130"/>
      <c r="AK303" s="130"/>
      <c r="AL303" s="130"/>
      <c r="AM303" s="130"/>
      <c r="AN303" s="130"/>
      <c r="AO303" s="130"/>
      <c r="AP303" s="130"/>
      <c r="AQ303" s="130"/>
      <c r="AR303" s="130"/>
      <c r="AS303" s="130"/>
      <c r="AT303" s="130"/>
      <c r="AU303" s="130"/>
      <c r="AV303" s="130"/>
      <c r="AW303" s="130"/>
      <c r="AX303" s="130"/>
      <c r="AY303" s="130"/>
      <c r="AZ303" s="130"/>
      <c r="BA303" s="130"/>
      <c r="BB303" s="130"/>
      <c r="BC303" s="130"/>
      <c r="BD303" s="130"/>
      <c r="BE303" s="130"/>
      <c r="BF303" s="130"/>
      <c r="BG303" s="130"/>
      <c r="BH303" s="130"/>
      <c r="BI303" s="130"/>
      <c r="BJ303" s="130"/>
      <c r="BK303" s="130"/>
    </row>
    <row r="304" spans="13:63" s="32" customFormat="1" x14ac:dyDescent="0.2">
      <c r="M304" s="33"/>
      <c r="S304" s="33"/>
      <c r="AB304" s="130"/>
      <c r="AC304" s="130"/>
      <c r="AD304" s="130"/>
      <c r="AE304" s="130"/>
      <c r="AF304" s="130"/>
      <c r="AG304" s="130"/>
      <c r="AH304" s="130"/>
      <c r="AI304" s="130"/>
      <c r="AJ304" s="130"/>
      <c r="AK304" s="130"/>
      <c r="AL304" s="130"/>
      <c r="AM304" s="130"/>
      <c r="AN304" s="130"/>
      <c r="AO304" s="130"/>
      <c r="AP304" s="130"/>
      <c r="AQ304" s="130"/>
      <c r="AR304" s="130"/>
      <c r="AS304" s="130"/>
      <c r="AT304" s="130"/>
      <c r="AU304" s="130"/>
      <c r="AV304" s="130"/>
      <c r="AW304" s="130"/>
      <c r="AX304" s="130"/>
      <c r="AY304" s="130"/>
      <c r="AZ304" s="130"/>
      <c r="BA304" s="130"/>
      <c r="BB304" s="130"/>
      <c r="BC304" s="130"/>
      <c r="BD304" s="130"/>
      <c r="BE304" s="130"/>
      <c r="BF304" s="130"/>
      <c r="BG304" s="130"/>
      <c r="BH304" s="130"/>
      <c r="BI304" s="130"/>
      <c r="BJ304" s="130"/>
      <c r="BK304" s="130"/>
    </row>
    <row r="305" spans="13:63" s="32" customFormat="1" x14ac:dyDescent="0.2">
      <c r="M305" s="33"/>
      <c r="S305" s="33"/>
      <c r="AB305" s="130"/>
      <c r="AC305" s="130"/>
      <c r="AD305" s="130"/>
      <c r="AE305" s="130"/>
      <c r="AF305" s="130"/>
      <c r="AG305" s="130"/>
      <c r="AH305" s="130"/>
      <c r="AI305" s="130"/>
      <c r="AJ305" s="130"/>
      <c r="AK305" s="130"/>
      <c r="AL305" s="130"/>
      <c r="AM305" s="130"/>
      <c r="AN305" s="130"/>
      <c r="AO305" s="130"/>
      <c r="AP305" s="130"/>
      <c r="AQ305" s="130"/>
      <c r="AR305" s="130"/>
      <c r="AS305" s="130"/>
      <c r="AT305" s="130"/>
      <c r="AU305" s="130"/>
      <c r="AV305" s="130"/>
      <c r="AW305" s="130"/>
      <c r="AX305" s="130"/>
      <c r="AY305" s="130"/>
      <c r="AZ305" s="130"/>
      <c r="BA305" s="130"/>
      <c r="BB305" s="130"/>
      <c r="BC305" s="130"/>
      <c r="BD305" s="130"/>
      <c r="BE305" s="130"/>
      <c r="BF305" s="130"/>
      <c r="BG305" s="130"/>
      <c r="BH305" s="130"/>
      <c r="BI305" s="130"/>
      <c r="BJ305" s="130"/>
      <c r="BK305" s="130"/>
    </row>
    <row r="306" spans="13:63" s="32" customFormat="1" x14ac:dyDescent="0.2">
      <c r="M306" s="33"/>
      <c r="S306" s="33"/>
      <c r="AB306" s="130"/>
      <c r="AC306" s="130"/>
      <c r="AD306" s="130"/>
      <c r="AE306" s="130"/>
      <c r="AF306" s="130"/>
      <c r="AG306" s="130"/>
      <c r="AH306" s="130"/>
      <c r="AI306" s="130"/>
      <c r="AJ306" s="130"/>
      <c r="AK306" s="130"/>
      <c r="AL306" s="130"/>
      <c r="AM306" s="130"/>
      <c r="AN306" s="130"/>
      <c r="AO306" s="130"/>
      <c r="AP306" s="130"/>
      <c r="AQ306" s="130"/>
      <c r="AR306" s="130"/>
      <c r="AS306" s="130"/>
      <c r="AT306" s="130"/>
      <c r="AU306" s="130"/>
      <c r="AV306" s="130"/>
      <c r="AW306" s="130"/>
      <c r="AX306" s="130"/>
      <c r="AY306" s="130"/>
      <c r="AZ306" s="130"/>
      <c r="BA306" s="130"/>
      <c r="BB306" s="130"/>
      <c r="BC306" s="130"/>
      <c r="BD306" s="130"/>
      <c r="BE306" s="130"/>
      <c r="BF306" s="130"/>
      <c r="BG306" s="130"/>
      <c r="BH306" s="130"/>
      <c r="BI306" s="130"/>
      <c r="BJ306" s="130"/>
      <c r="BK306" s="130"/>
    </row>
    <row r="307" spans="13:63" s="32" customFormat="1" x14ac:dyDescent="0.2">
      <c r="M307" s="33"/>
      <c r="S307" s="33"/>
      <c r="AB307" s="130"/>
      <c r="AC307" s="130"/>
      <c r="AD307" s="130"/>
      <c r="AE307" s="130"/>
      <c r="AF307" s="130"/>
      <c r="AG307" s="130"/>
      <c r="AH307" s="130"/>
      <c r="AI307" s="130"/>
      <c r="AJ307" s="130"/>
      <c r="AK307" s="130"/>
      <c r="AL307" s="130"/>
      <c r="AM307" s="130"/>
      <c r="AN307" s="130"/>
      <c r="AO307" s="130"/>
      <c r="AP307" s="130"/>
      <c r="AQ307" s="130"/>
      <c r="AR307" s="130"/>
      <c r="AS307" s="130"/>
      <c r="AT307" s="130"/>
      <c r="AU307" s="130"/>
      <c r="AV307" s="130"/>
      <c r="AW307" s="130"/>
      <c r="AX307" s="130"/>
      <c r="AY307" s="130"/>
      <c r="AZ307" s="130"/>
      <c r="BA307" s="130"/>
      <c r="BB307" s="130"/>
      <c r="BC307" s="130"/>
      <c r="BD307" s="130"/>
      <c r="BE307" s="130"/>
      <c r="BF307" s="130"/>
      <c r="BG307" s="130"/>
      <c r="BH307" s="130"/>
      <c r="BI307" s="130"/>
      <c r="BJ307" s="130"/>
      <c r="BK307" s="130"/>
    </row>
    <row r="308" spans="13:63" s="32" customFormat="1" x14ac:dyDescent="0.2">
      <c r="M308" s="33"/>
      <c r="S308" s="33"/>
      <c r="AB308" s="130"/>
      <c r="AC308" s="130"/>
      <c r="AD308" s="130"/>
      <c r="AE308" s="130"/>
      <c r="AF308" s="130"/>
      <c r="AG308" s="130"/>
      <c r="AH308" s="130"/>
      <c r="AI308" s="130"/>
      <c r="AJ308" s="130"/>
      <c r="AK308" s="130"/>
      <c r="AL308" s="130"/>
      <c r="AM308" s="130"/>
      <c r="AN308" s="130"/>
      <c r="AO308" s="130"/>
      <c r="AP308" s="130"/>
      <c r="AQ308" s="130"/>
      <c r="AR308" s="130"/>
      <c r="AS308" s="130"/>
      <c r="AT308" s="130"/>
      <c r="AU308" s="130"/>
      <c r="AV308" s="130"/>
      <c r="AW308" s="130"/>
      <c r="AX308" s="130"/>
      <c r="AY308" s="130"/>
      <c r="AZ308" s="130"/>
      <c r="BA308" s="130"/>
      <c r="BB308" s="130"/>
      <c r="BC308" s="130"/>
      <c r="BD308" s="130"/>
      <c r="BE308" s="130"/>
      <c r="BF308" s="130"/>
      <c r="BG308" s="130"/>
      <c r="BH308" s="130"/>
      <c r="BI308" s="130"/>
      <c r="BJ308" s="130"/>
      <c r="BK308" s="130"/>
    </row>
    <row r="309" spans="13:63" s="32" customFormat="1" x14ac:dyDescent="0.2">
      <c r="M309" s="33"/>
      <c r="S309" s="33"/>
      <c r="AB309" s="130"/>
      <c r="AC309" s="130"/>
      <c r="AD309" s="130"/>
      <c r="AE309" s="130"/>
      <c r="AF309" s="130"/>
      <c r="AG309" s="130"/>
      <c r="AH309" s="130"/>
      <c r="AI309" s="130"/>
      <c r="AJ309" s="130"/>
      <c r="AK309" s="130"/>
      <c r="AL309" s="130"/>
      <c r="AM309" s="130"/>
      <c r="AN309" s="130"/>
      <c r="AO309" s="130"/>
      <c r="AP309" s="130"/>
      <c r="AQ309" s="130"/>
      <c r="AR309" s="130"/>
      <c r="AS309" s="130"/>
      <c r="AT309" s="130"/>
      <c r="AU309" s="130"/>
      <c r="AV309" s="130"/>
      <c r="AW309" s="130"/>
      <c r="AX309" s="130"/>
      <c r="AY309" s="130"/>
      <c r="AZ309" s="130"/>
      <c r="BA309" s="130"/>
      <c r="BB309" s="130"/>
      <c r="BC309" s="130"/>
      <c r="BD309" s="130"/>
      <c r="BE309" s="130"/>
      <c r="BF309" s="130"/>
      <c r="BG309" s="130"/>
      <c r="BH309" s="130"/>
      <c r="BI309" s="130"/>
      <c r="BJ309" s="130"/>
      <c r="BK309" s="130"/>
    </row>
    <row r="310" spans="13:63" s="32" customFormat="1" x14ac:dyDescent="0.2">
      <c r="M310" s="33"/>
      <c r="S310" s="33"/>
      <c r="AB310" s="130"/>
      <c r="AC310" s="130"/>
      <c r="AD310" s="130"/>
      <c r="AE310" s="130"/>
      <c r="AF310" s="130"/>
      <c r="AG310" s="130"/>
      <c r="AH310" s="130"/>
      <c r="AI310" s="130"/>
      <c r="AJ310" s="130"/>
      <c r="AK310" s="130"/>
      <c r="AL310" s="130"/>
      <c r="AM310" s="130"/>
      <c r="AN310" s="130"/>
      <c r="AO310" s="130"/>
      <c r="AP310" s="130"/>
      <c r="AQ310" s="130"/>
      <c r="AR310" s="130"/>
      <c r="AS310" s="130"/>
      <c r="AT310" s="130"/>
      <c r="AU310" s="130"/>
      <c r="AV310" s="130"/>
      <c r="AW310" s="130"/>
      <c r="AX310" s="130"/>
      <c r="AY310" s="130"/>
      <c r="AZ310" s="130"/>
      <c r="BA310" s="130"/>
      <c r="BB310" s="130"/>
      <c r="BC310" s="130"/>
      <c r="BD310" s="130"/>
      <c r="BE310" s="130"/>
      <c r="BF310" s="130"/>
      <c r="BG310" s="130"/>
      <c r="BH310" s="130"/>
      <c r="BI310" s="130"/>
      <c r="BJ310" s="130"/>
      <c r="BK310" s="130"/>
    </row>
    <row r="311" spans="13:63" s="32" customFormat="1" x14ac:dyDescent="0.2">
      <c r="M311" s="33"/>
      <c r="S311" s="33"/>
      <c r="AB311" s="130"/>
      <c r="AC311" s="130"/>
      <c r="AD311" s="130"/>
      <c r="AE311" s="130"/>
      <c r="AF311" s="130"/>
      <c r="AG311" s="130"/>
      <c r="AH311" s="130"/>
      <c r="AI311" s="130"/>
      <c r="AJ311" s="130"/>
      <c r="AK311" s="130"/>
      <c r="AL311" s="130"/>
      <c r="AM311" s="130"/>
      <c r="AN311" s="130"/>
      <c r="AO311" s="130"/>
      <c r="AP311" s="130"/>
      <c r="AQ311" s="130"/>
      <c r="AR311" s="130"/>
      <c r="AS311" s="130"/>
      <c r="AT311" s="130"/>
      <c r="AU311" s="130"/>
      <c r="AV311" s="130"/>
      <c r="AW311" s="130"/>
      <c r="AX311" s="130"/>
      <c r="AY311" s="130"/>
      <c r="AZ311" s="130"/>
      <c r="BA311" s="130"/>
      <c r="BB311" s="130"/>
      <c r="BC311" s="130"/>
      <c r="BD311" s="130"/>
      <c r="BE311" s="130"/>
      <c r="BF311" s="130"/>
      <c r="BG311" s="130"/>
      <c r="BH311" s="130"/>
      <c r="BI311" s="130"/>
      <c r="BJ311" s="130"/>
      <c r="BK311" s="130"/>
    </row>
    <row r="312" spans="13:63" s="32" customFormat="1" x14ac:dyDescent="0.2">
      <c r="M312" s="33"/>
      <c r="S312" s="33"/>
      <c r="AB312" s="130"/>
      <c r="AC312" s="130"/>
      <c r="AD312" s="130"/>
      <c r="AE312" s="130"/>
      <c r="AF312" s="130"/>
      <c r="AG312" s="130"/>
      <c r="AH312" s="130"/>
      <c r="AI312" s="130"/>
      <c r="AJ312" s="130"/>
      <c r="AK312" s="130"/>
      <c r="AL312" s="130"/>
      <c r="AM312" s="130"/>
      <c r="AN312" s="130"/>
      <c r="AO312" s="130"/>
      <c r="AP312" s="130"/>
      <c r="AQ312" s="130"/>
      <c r="AR312" s="130"/>
      <c r="AS312" s="130"/>
      <c r="AT312" s="130"/>
      <c r="AU312" s="130"/>
      <c r="AV312" s="130"/>
      <c r="AW312" s="130"/>
      <c r="AX312" s="130"/>
      <c r="AY312" s="130"/>
      <c r="AZ312" s="130"/>
      <c r="BA312" s="130"/>
      <c r="BB312" s="130"/>
      <c r="BC312" s="130"/>
      <c r="BD312" s="130"/>
      <c r="BE312" s="130"/>
      <c r="BF312" s="130"/>
      <c r="BG312" s="130"/>
      <c r="BH312" s="130"/>
      <c r="BI312" s="130"/>
      <c r="BJ312" s="130"/>
      <c r="BK312" s="130"/>
    </row>
    <row r="313" spans="13:63" s="32" customFormat="1" x14ac:dyDescent="0.2">
      <c r="M313" s="33"/>
      <c r="S313" s="33"/>
      <c r="AB313" s="130"/>
      <c r="AC313" s="130"/>
      <c r="AD313" s="130"/>
      <c r="AE313" s="130"/>
      <c r="AF313" s="130"/>
      <c r="AG313" s="130"/>
      <c r="AH313" s="130"/>
      <c r="AI313" s="130"/>
      <c r="AJ313" s="130"/>
      <c r="AK313" s="130"/>
      <c r="AL313" s="130"/>
      <c r="AM313" s="130"/>
      <c r="AN313" s="130"/>
      <c r="AO313" s="130"/>
      <c r="AP313" s="130"/>
      <c r="AQ313" s="130"/>
      <c r="AR313" s="130"/>
      <c r="AS313" s="130"/>
      <c r="AT313" s="130"/>
      <c r="AU313" s="130"/>
      <c r="AV313" s="130"/>
      <c r="AW313" s="130"/>
      <c r="AX313" s="130"/>
      <c r="AY313" s="130"/>
      <c r="AZ313" s="130"/>
      <c r="BA313" s="130"/>
      <c r="BB313" s="130"/>
      <c r="BC313" s="130"/>
      <c r="BD313" s="130"/>
      <c r="BE313" s="130"/>
      <c r="BF313" s="130"/>
      <c r="BG313" s="130"/>
      <c r="BH313" s="130"/>
      <c r="BI313" s="130"/>
      <c r="BJ313" s="130"/>
      <c r="BK313" s="130"/>
    </row>
    <row r="314" spans="13:63" s="32" customFormat="1" x14ac:dyDescent="0.2">
      <c r="M314" s="33"/>
      <c r="S314" s="33"/>
      <c r="AB314" s="130"/>
      <c r="AC314" s="130"/>
      <c r="AD314" s="130"/>
      <c r="AE314" s="130"/>
      <c r="AF314" s="130"/>
      <c r="AG314" s="130"/>
      <c r="AH314" s="130"/>
      <c r="AI314" s="130"/>
      <c r="AJ314" s="130"/>
      <c r="AK314" s="130"/>
      <c r="AL314" s="130"/>
      <c r="AM314" s="130"/>
      <c r="AN314" s="130"/>
      <c r="AO314" s="130"/>
      <c r="AP314" s="130"/>
      <c r="AQ314" s="130"/>
      <c r="AR314" s="130"/>
      <c r="AS314" s="130"/>
      <c r="AT314" s="130"/>
      <c r="AU314" s="130"/>
      <c r="AV314" s="130"/>
      <c r="AW314" s="130"/>
      <c r="AX314" s="130"/>
      <c r="AY314" s="130"/>
      <c r="AZ314" s="130"/>
      <c r="BA314" s="130"/>
      <c r="BB314" s="130"/>
      <c r="BC314" s="130"/>
      <c r="BD314" s="130"/>
      <c r="BE314" s="130"/>
      <c r="BF314" s="130"/>
      <c r="BG314" s="130"/>
      <c r="BH314" s="130"/>
      <c r="BI314" s="130"/>
      <c r="BJ314" s="130"/>
      <c r="BK314" s="130"/>
    </row>
    <row r="315" spans="13:63" s="32" customFormat="1" x14ac:dyDescent="0.2">
      <c r="M315" s="33"/>
      <c r="S315" s="33"/>
      <c r="AB315" s="130"/>
      <c r="AC315" s="130"/>
      <c r="AD315" s="130"/>
      <c r="AE315" s="130"/>
      <c r="AF315" s="130"/>
      <c r="AG315" s="130"/>
      <c r="AH315" s="130"/>
      <c r="AI315" s="130"/>
      <c r="AJ315" s="130"/>
      <c r="AK315" s="130"/>
      <c r="AL315" s="130"/>
      <c r="AM315" s="130"/>
      <c r="AN315" s="130"/>
      <c r="AO315" s="130"/>
      <c r="AP315" s="130"/>
      <c r="AQ315" s="130"/>
      <c r="AR315" s="130"/>
      <c r="AS315" s="130"/>
      <c r="AT315" s="130"/>
      <c r="AU315" s="130"/>
      <c r="AV315" s="130"/>
      <c r="AW315" s="130"/>
      <c r="AX315" s="130"/>
      <c r="AY315" s="130"/>
      <c r="AZ315" s="130"/>
      <c r="BA315" s="130"/>
      <c r="BB315" s="130"/>
      <c r="BC315" s="130"/>
      <c r="BD315" s="130"/>
      <c r="BE315" s="130"/>
      <c r="BF315" s="130"/>
      <c r="BG315" s="130"/>
      <c r="BH315" s="130"/>
      <c r="BI315" s="130"/>
      <c r="BJ315" s="130"/>
      <c r="BK315" s="130"/>
    </row>
    <row r="316" spans="13:63" s="32" customFormat="1" x14ac:dyDescent="0.2">
      <c r="M316" s="33"/>
      <c r="S316" s="33"/>
      <c r="AB316" s="130"/>
      <c r="AC316" s="130"/>
      <c r="AD316" s="130"/>
      <c r="AE316" s="130"/>
      <c r="AF316" s="130"/>
      <c r="AG316" s="130"/>
      <c r="AH316" s="130"/>
      <c r="AI316" s="130"/>
      <c r="AJ316" s="130"/>
      <c r="AK316" s="130"/>
      <c r="AL316" s="130"/>
      <c r="AM316" s="130"/>
      <c r="AN316" s="130"/>
      <c r="AO316" s="130"/>
      <c r="AP316" s="130"/>
      <c r="AQ316" s="130"/>
      <c r="AR316" s="130"/>
      <c r="AS316" s="130"/>
      <c r="AT316" s="130"/>
      <c r="AU316" s="130"/>
      <c r="AV316" s="130"/>
      <c r="AW316" s="130"/>
      <c r="AX316" s="130"/>
      <c r="AY316" s="130"/>
      <c r="AZ316" s="130"/>
      <c r="BA316" s="130"/>
      <c r="BB316" s="130"/>
      <c r="BC316" s="130"/>
      <c r="BD316" s="130"/>
      <c r="BE316" s="130"/>
      <c r="BF316" s="130"/>
      <c r="BG316" s="130"/>
      <c r="BH316" s="130"/>
      <c r="BI316" s="130"/>
      <c r="BJ316" s="130"/>
      <c r="BK316" s="130"/>
    </row>
    <row r="317" spans="13:63" s="32" customFormat="1" x14ac:dyDescent="0.2">
      <c r="M317" s="33"/>
      <c r="S317" s="33"/>
      <c r="AB317" s="130"/>
      <c r="AC317" s="130"/>
      <c r="AD317" s="130"/>
      <c r="AE317" s="130"/>
      <c r="AF317" s="130"/>
      <c r="AG317" s="130"/>
      <c r="AH317" s="130"/>
      <c r="AI317" s="130"/>
      <c r="AJ317" s="130"/>
      <c r="AK317" s="130"/>
      <c r="AL317" s="130"/>
      <c r="AM317" s="130"/>
      <c r="AN317" s="130"/>
      <c r="AO317" s="130"/>
      <c r="AP317" s="130"/>
      <c r="AQ317" s="130"/>
      <c r="AR317" s="130"/>
      <c r="AS317" s="130"/>
      <c r="AT317" s="130"/>
      <c r="AU317" s="130"/>
      <c r="AV317" s="130"/>
      <c r="AW317" s="130"/>
      <c r="AX317" s="130"/>
      <c r="AY317" s="130"/>
      <c r="AZ317" s="130"/>
      <c r="BA317" s="130"/>
      <c r="BB317" s="130"/>
      <c r="BC317" s="130"/>
      <c r="BD317" s="130"/>
      <c r="BE317" s="130"/>
      <c r="BF317" s="130"/>
      <c r="BG317" s="130"/>
      <c r="BH317" s="130"/>
      <c r="BI317" s="130"/>
      <c r="BJ317" s="130"/>
      <c r="BK317" s="130"/>
    </row>
    <row r="318" spans="13:63" s="32" customFormat="1" x14ac:dyDescent="0.2">
      <c r="M318" s="33"/>
      <c r="S318" s="33"/>
      <c r="AB318" s="130"/>
      <c r="AC318" s="130"/>
      <c r="AD318" s="130"/>
      <c r="AE318" s="130"/>
      <c r="AF318" s="130"/>
      <c r="AG318" s="130"/>
      <c r="AH318" s="130"/>
      <c r="AI318" s="130"/>
      <c r="AJ318" s="130"/>
      <c r="AK318" s="130"/>
      <c r="AL318" s="130"/>
      <c r="AM318" s="130"/>
      <c r="AN318" s="130"/>
      <c r="AO318" s="130"/>
      <c r="AP318" s="130"/>
      <c r="AQ318" s="130"/>
      <c r="AR318" s="130"/>
      <c r="AS318" s="130"/>
      <c r="AT318" s="130"/>
      <c r="AU318" s="130"/>
      <c r="AV318" s="130"/>
      <c r="AW318" s="130"/>
      <c r="AX318" s="130"/>
      <c r="AY318" s="130"/>
      <c r="AZ318" s="130"/>
      <c r="BA318" s="130"/>
      <c r="BB318" s="130"/>
      <c r="BC318" s="130"/>
      <c r="BD318" s="130"/>
      <c r="BE318" s="130"/>
      <c r="BF318" s="130"/>
      <c r="BG318" s="130"/>
      <c r="BH318" s="130"/>
      <c r="BI318" s="130"/>
      <c r="BJ318" s="130"/>
      <c r="BK318" s="130"/>
    </row>
    <row r="319" spans="13:63" s="32" customFormat="1" x14ac:dyDescent="0.2">
      <c r="M319" s="33"/>
      <c r="S319" s="33"/>
      <c r="AB319" s="130"/>
      <c r="AC319" s="130"/>
      <c r="AD319" s="130"/>
      <c r="AE319" s="130"/>
      <c r="AF319" s="130"/>
      <c r="AG319" s="130"/>
      <c r="AH319" s="130"/>
      <c r="AI319" s="130"/>
      <c r="AJ319" s="130"/>
      <c r="AK319" s="130"/>
      <c r="AL319" s="130"/>
      <c r="AM319" s="130"/>
      <c r="AN319" s="130"/>
      <c r="AO319" s="130"/>
      <c r="AP319" s="130"/>
      <c r="AQ319" s="130"/>
      <c r="AR319" s="130"/>
      <c r="AS319" s="130"/>
      <c r="AT319" s="130"/>
      <c r="AU319" s="130"/>
      <c r="AV319" s="130"/>
      <c r="AW319" s="130"/>
      <c r="AX319" s="130"/>
      <c r="AY319" s="130"/>
      <c r="AZ319" s="130"/>
      <c r="BA319" s="130"/>
      <c r="BB319" s="130"/>
      <c r="BC319" s="130"/>
      <c r="BD319" s="130"/>
      <c r="BE319" s="130"/>
      <c r="BF319" s="130"/>
      <c r="BG319" s="130"/>
      <c r="BH319" s="130"/>
      <c r="BI319" s="130"/>
      <c r="BJ319" s="130"/>
      <c r="BK319" s="130"/>
    </row>
    <row r="320" spans="13:63" s="32" customFormat="1" x14ac:dyDescent="0.2">
      <c r="M320" s="33"/>
      <c r="S320" s="33"/>
      <c r="AB320" s="130"/>
      <c r="AC320" s="130"/>
      <c r="AD320" s="130"/>
      <c r="AE320" s="130"/>
      <c r="AF320" s="130"/>
      <c r="AG320" s="130"/>
      <c r="AH320" s="130"/>
      <c r="AI320" s="130"/>
      <c r="AJ320" s="130"/>
      <c r="AK320" s="130"/>
      <c r="AL320" s="130"/>
      <c r="AM320" s="130"/>
      <c r="AN320" s="130"/>
      <c r="AO320" s="130"/>
      <c r="AP320" s="130"/>
      <c r="AQ320" s="130"/>
      <c r="AR320" s="130"/>
      <c r="AS320" s="130"/>
      <c r="AT320" s="130"/>
      <c r="AU320" s="130"/>
      <c r="AV320" s="130"/>
      <c r="AW320" s="130"/>
      <c r="AX320" s="130"/>
      <c r="AY320" s="130"/>
      <c r="AZ320" s="130"/>
      <c r="BA320" s="130"/>
      <c r="BB320" s="130"/>
      <c r="BC320" s="130"/>
      <c r="BD320" s="130"/>
      <c r="BE320" s="130"/>
      <c r="BF320" s="130"/>
      <c r="BG320" s="130"/>
      <c r="BH320" s="130"/>
      <c r="BI320" s="130"/>
      <c r="BJ320" s="130"/>
      <c r="BK320" s="130"/>
    </row>
    <row r="321" spans="13:63" s="32" customFormat="1" x14ac:dyDescent="0.2">
      <c r="M321" s="33"/>
      <c r="S321" s="33"/>
      <c r="AB321" s="130"/>
      <c r="AC321" s="130"/>
      <c r="AD321" s="130"/>
      <c r="AE321" s="130"/>
      <c r="AF321" s="130"/>
      <c r="AG321" s="130"/>
      <c r="AH321" s="130"/>
      <c r="AI321" s="130"/>
      <c r="AJ321" s="130"/>
      <c r="AK321" s="130"/>
      <c r="AL321" s="130"/>
      <c r="AM321" s="130"/>
      <c r="AN321" s="130"/>
      <c r="AO321" s="130"/>
      <c r="AP321" s="130"/>
      <c r="AQ321" s="130"/>
      <c r="AR321" s="130"/>
      <c r="AS321" s="130"/>
      <c r="AT321" s="130"/>
      <c r="AU321" s="130"/>
      <c r="AV321" s="130"/>
      <c r="AW321" s="130"/>
      <c r="AX321" s="130"/>
      <c r="AY321" s="130"/>
      <c r="AZ321" s="130"/>
      <c r="BA321" s="130"/>
      <c r="BB321" s="130"/>
      <c r="BC321" s="130"/>
      <c r="BD321" s="130"/>
      <c r="BE321" s="130"/>
      <c r="BF321" s="130"/>
      <c r="BG321" s="130"/>
      <c r="BH321" s="130"/>
      <c r="BI321" s="130"/>
      <c r="BJ321" s="130"/>
      <c r="BK321" s="130"/>
    </row>
    <row r="322" spans="13:63" s="32" customFormat="1" x14ac:dyDescent="0.2">
      <c r="M322" s="33"/>
      <c r="S322" s="33"/>
      <c r="AB322" s="130"/>
      <c r="AC322" s="130"/>
      <c r="AD322" s="130"/>
      <c r="AE322" s="130"/>
      <c r="AF322" s="130"/>
      <c r="AG322" s="130"/>
      <c r="AH322" s="130"/>
      <c r="AI322" s="130"/>
      <c r="AJ322" s="130"/>
      <c r="AK322" s="130"/>
      <c r="AL322" s="130"/>
      <c r="AM322" s="130"/>
      <c r="AN322" s="130"/>
      <c r="AO322" s="130"/>
      <c r="AP322" s="130"/>
      <c r="AQ322" s="130"/>
      <c r="AR322" s="130"/>
      <c r="AS322" s="130"/>
      <c r="AT322" s="130"/>
      <c r="AU322" s="130"/>
      <c r="AV322" s="130"/>
      <c r="AW322" s="130"/>
      <c r="AX322" s="130"/>
      <c r="AY322" s="130"/>
      <c r="AZ322" s="130"/>
      <c r="BA322" s="130"/>
      <c r="BB322" s="130"/>
      <c r="BC322" s="130"/>
      <c r="BD322" s="130"/>
      <c r="BE322" s="130"/>
      <c r="BF322" s="130"/>
      <c r="BG322" s="130"/>
      <c r="BH322" s="130"/>
      <c r="BI322" s="130"/>
      <c r="BJ322" s="130"/>
      <c r="BK322" s="130"/>
    </row>
    <row r="323" spans="13:63" s="32" customFormat="1" x14ac:dyDescent="0.2">
      <c r="M323" s="33"/>
      <c r="S323" s="33"/>
      <c r="AB323" s="130"/>
      <c r="AC323" s="130"/>
      <c r="AD323" s="130"/>
      <c r="AE323" s="130"/>
      <c r="AF323" s="130"/>
      <c r="AG323" s="130"/>
      <c r="AH323" s="130"/>
      <c r="AI323" s="130"/>
      <c r="AJ323" s="130"/>
      <c r="AK323" s="130"/>
      <c r="AL323" s="130"/>
      <c r="AM323" s="130"/>
      <c r="AN323" s="130"/>
      <c r="AO323" s="130"/>
      <c r="AP323" s="130"/>
      <c r="AQ323" s="130"/>
      <c r="AR323" s="130"/>
      <c r="AS323" s="130"/>
      <c r="AT323" s="130"/>
      <c r="AU323" s="130"/>
      <c r="AV323" s="130"/>
      <c r="AW323" s="130"/>
      <c r="AX323" s="130"/>
      <c r="AY323" s="130"/>
      <c r="AZ323" s="130"/>
      <c r="BA323" s="130"/>
      <c r="BB323" s="130"/>
      <c r="BC323" s="130"/>
      <c r="BD323" s="130"/>
      <c r="BE323" s="130"/>
      <c r="BF323" s="130"/>
      <c r="BG323" s="130"/>
      <c r="BH323" s="130"/>
      <c r="BI323" s="130"/>
      <c r="BJ323" s="130"/>
      <c r="BK323" s="130"/>
    </row>
    <row r="324" spans="13:63" s="32" customFormat="1" x14ac:dyDescent="0.2">
      <c r="M324" s="33"/>
      <c r="S324" s="33"/>
      <c r="AB324" s="130"/>
      <c r="AC324" s="130"/>
      <c r="AD324" s="130"/>
      <c r="AE324" s="130"/>
      <c r="AF324" s="130"/>
      <c r="AG324" s="130"/>
      <c r="AH324" s="130"/>
      <c r="AI324" s="130"/>
      <c r="AJ324" s="130"/>
      <c r="AK324" s="130"/>
      <c r="AL324" s="130"/>
      <c r="AM324" s="130"/>
      <c r="AN324" s="130"/>
      <c r="AO324" s="130"/>
      <c r="AP324" s="130"/>
      <c r="AQ324" s="130"/>
      <c r="AR324" s="130"/>
      <c r="AS324" s="130"/>
      <c r="AT324" s="130"/>
      <c r="AU324" s="130"/>
      <c r="AV324" s="130"/>
      <c r="AW324" s="130"/>
      <c r="AX324" s="130"/>
      <c r="AY324" s="130"/>
      <c r="AZ324" s="130"/>
      <c r="BA324" s="130"/>
      <c r="BB324" s="130"/>
      <c r="BC324" s="130"/>
      <c r="BD324" s="130"/>
      <c r="BE324" s="130"/>
      <c r="BF324" s="130"/>
      <c r="BG324" s="130"/>
      <c r="BH324" s="130"/>
      <c r="BI324" s="130"/>
      <c r="BJ324" s="130"/>
      <c r="BK324" s="130"/>
    </row>
    <row r="325" spans="13:63" s="32" customFormat="1" x14ac:dyDescent="0.2">
      <c r="M325" s="33"/>
      <c r="S325" s="33"/>
      <c r="AB325" s="130"/>
      <c r="AC325" s="130"/>
      <c r="AD325" s="130"/>
      <c r="AE325" s="130"/>
      <c r="AF325" s="130"/>
      <c r="AG325" s="130"/>
      <c r="AH325" s="130"/>
      <c r="AI325" s="130"/>
      <c r="AJ325" s="130"/>
      <c r="AK325" s="130"/>
      <c r="AL325" s="130"/>
      <c r="AM325" s="130"/>
      <c r="AN325" s="130"/>
      <c r="AO325" s="130"/>
      <c r="AP325" s="130"/>
      <c r="AQ325" s="130"/>
      <c r="AR325" s="130"/>
      <c r="AS325" s="130"/>
      <c r="AT325" s="130"/>
      <c r="AU325" s="130"/>
      <c r="AV325" s="130"/>
      <c r="AW325" s="130"/>
      <c r="AX325" s="130"/>
      <c r="AY325" s="130"/>
      <c r="AZ325" s="130"/>
      <c r="BA325" s="130"/>
      <c r="BB325" s="130"/>
      <c r="BC325" s="130"/>
      <c r="BD325" s="130"/>
      <c r="BE325" s="130"/>
      <c r="BF325" s="130"/>
      <c r="BG325" s="130"/>
      <c r="BH325" s="130"/>
      <c r="BI325" s="130"/>
      <c r="BJ325" s="130"/>
      <c r="BK325" s="130"/>
    </row>
    <row r="326" spans="13:63" s="32" customFormat="1" x14ac:dyDescent="0.2">
      <c r="M326" s="33"/>
      <c r="S326" s="33"/>
      <c r="AB326" s="130"/>
      <c r="AC326" s="130"/>
      <c r="AD326" s="130"/>
      <c r="AE326" s="130"/>
      <c r="AF326" s="130"/>
      <c r="AG326" s="130"/>
      <c r="AH326" s="130"/>
      <c r="AI326" s="130"/>
      <c r="AJ326" s="130"/>
      <c r="AK326" s="130"/>
      <c r="AL326" s="130"/>
      <c r="AM326" s="130"/>
      <c r="AN326" s="130"/>
      <c r="AO326" s="130"/>
      <c r="AP326" s="130"/>
      <c r="AQ326" s="130"/>
      <c r="AR326" s="130"/>
      <c r="AS326" s="130"/>
      <c r="AT326" s="130"/>
      <c r="AU326" s="130"/>
      <c r="AV326" s="130"/>
      <c r="AW326" s="130"/>
      <c r="AX326" s="130"/>
      <c r="AY326" s="130"/>
      <c r="AZ326" s="130"/>
      <c r="BA326" s="130"/>
      <c r="BB326" s="130"/>
      <c r="BC326" s="130"/>
      <c r="BD326" s="130"/>
      <c r="BE326" s="130"/>
      <c r="BF326" s="130"/>
      <c r="BG326" s="130"/>
      <c r="BH326" s="130"/>
      <c r="BI326" s="130"/>
      <c r="BJ326" s="130"/>
      <c r="BK326" s="130"/>
    </row>
    <row r="327" spans="13:63" s="32" customFormat="1" x14ac:dyDescent="0.2">
      <c r="M327" s="33"/>
      <c r="S327" s="33"/>
      <c r="AB327" s="130"/>
      <c r="AC327" s="130"/>
      <c r="AD327" s="130"/>
      <c r="AE327" s="130"/>
      <c r="AF327" s="130"/>
      <c r="AG327" s="130"/>
      <c r="AH327" s="130"/>
      <c r="AI327" s="130"/>
      <c r="AJ327" s="130"/>
      <c r="AK327" s="130"/>
      <c r="AL327" s="130"/>
      <c r="AM327" s="130"/>
      <c r="AN327" s="130"/>
      <c r="AO327" s="130"/>
      <c r="AP327" s="130"/>
      <c r="AQ327" s="130"/>
      <c r="AR327" s="130"/>
      <c r="AS327" s="130"/>
      <c r="AT327" s="130"/>
      <c r="AU327" s="130"/>
      <c r="AV327" s="130"/>
      <c r="AW327" s="130"/>
      <c r="AX327" s="130"/>
      <c r="AY327" s="130"/>
      <c r="AZ327" s="130"/>
      <c r="BA327" s="130"/>
      <c r="BB327" s="130"/>
      <c r="BC327" s="130"/>
      <c r="BD327" s="130"/>
      <c r="BE327" s="130"/>
      <c r="BF327" s="130"/>
      <c r="BG327" s="130"/>
      <c r="BH327" s="130"/>
      <c r="BI327" s="130"/>
      <c r="BJ327" s="130"/>
      <c r="BK327" s="130"/>
    </row>
    <row r="328" spans="13:63" s="32" customFormat="1" x14ac:dyDescent="0.2">
      <c r="M328" s="33"/>
      <c r="S328" s="33"/>
      <c r="AB328" s="130"/>
      <c r="AC328" s="130"/>
      <c r="AD328" s="130"/>
      <c r="AE328" s="130"/>
      <c r="AF328" s="130"/>
      <c r="AG328" s="130"/>
      <c r="AH328" s="130"/>
      <c r="AI328" s="130"/>
      <c r="AJ328" s="130"/>
      <c r="AK328" s="130"/>
      <c r="AL328" s="130"/>
      <c r="AM328" s="130"/>
      <c r="AN328" s="130"/>
      <c r="AO328" s="130"/>
      <c r="AP328" s="130"/>
      <c r="AQ328" s="130"/>
      <c r="AR328" s="130"/>
      <c r="AS328" s="130"/>
      <c r="AT328" s="130"/>
      <c r="AU328" s="130"/>
      <c r="AV328" s="130"/>
      <c r="AW328" s="130"/>
      <c r="AX328" s="130"/>
      <c r="AY328" s="130"/>
      <c r="AZ328" s="130"/>
      <c r="BA328" s="130"/>
      <c r="BB328" s="130"/>
      <c r="BC328" s="130"/>
      <c r="BD328" s="130"/>
      <c r="BE328" s="130"/>
      <c r="BF328" s="130"/>
      <c r="BG328" s="130"/>
      <c r="BH328" s="130"/>
      <c r="BI328" s="130"/>
      <c r="BJ328" s="130"/>
      <c r="BK328" s="130"/>
    </row>
    <row r="329" spans="13:63" s="32" customFormat="1" x14ac:dyDescent="0.2">
      <c r="M329" s="33"/>
      <c r="S329" s="33"/>
      <c r="AB329" s="130"/>
      <c r="AC329" s="130"/>
      <c r="AD329" s="130"/>
      <c r="AE329" s="130"/>
      <c r="AF329" s="130"/>
      <c r="AG329" s="130"/>
      <c r="AH329" s="130"/>
      <c r="AI329" s="130"/>
      <c r="AJ329" s="130"/>
      <c r="AK329" s="130"/>
      <c r="AL329" s="130"/>
      <c r="AM329" s="130"/>
      <c r="AN329" s="130"/>
      <c r="AO329" s="130"/>
      <c r="AP329" s="130"/>
      <c r="AQ329" s="130"/>
      <c r="AR329" s="130"/>
      <c r="AS329" s="130"/>
      <c r="AT329" s="130"/>
      <c r="AU329" s="130"/>
      <c r="AV329" s="130"/>
      <c r="AW329" s="130"/>
      <c r="AX329" s="130"/>
      <c r="AY329" s="130"/>
      <c r="AZ329" s="130"/>
      <c r="BA329" s="130"/>
      <c r="BB329" s="130"/>
      <c r="BC329" s="130"/>
      <c r="BD329" s="130"/>
      <c r="BE329" s="130"/>
      <c r="BF329" s="130"/>
      <c r="BG329" s="130"/>
      <c r="BH329" s="130"/>
      <c r="BI329" s="130"/>
      <c r="BJ329" s="130"/>
      <c r="BK329" s="130"/>
    </row>
    <row r="330" spans="13:63" s="32" customFormat="1" x14ac:dyDescent="0.2">
      <c r="M330" s="33"/>
      <c r="S330" s="33"/>
      <c r="AB330" s="130"/>
      <c r="AC330" s="130"/>
      <c r="AD330" s="130"/>
      <c r="AE330" s="130"/>
      <c r="AF330" s="130"/>
      <c r="AG330" s="130"/>
      <c r="AH330" s="130"/>
      <c r="AI330" s="130"/>
      <c r="AJ330" s="130"/>
      <c r="AK330" s="130"/>
      <c r="AL330" s="130"/>
      <c r="AM330" s="130"/>
      <c r="AN330" s="130"/>
      <c r="AO330" s="130"/>
      <c r="AP330" s="130"/>
      <c r="AQ330" s="130"/>
      <c r="AR330" s="130"/>
      <c r="AS330" s="130"/>
      <c r="AT330" s="130"/>
      <c r="AU330" s="130"/>
      <c r="AV330" s="130"/>
      <c r="AW330" s="130"/>
      <c r="AX330" s="130"/>
      <c r="AY330" s="130"/>
      <c r="AZ330" s="130"/>
      <c r="BA330" s="130"/>
      <c r="BB330" s="130"/>
      <c r="BC330" s="130"/>
      <c r="BD330" s="130"/>
      <c r="BE330" s="130"/>
      <c r="BF330" s="130"/>
      <c r="BG330" s="130"/>
      <c r="BH330" s="130"/>
      <c r="BI330" s="130"/>
      <c r="BJ330" s="130"/>
      <c r="BK330" s="130"/>
    </row>
    <row r="331" spans="13:63" s="32" customFormat="1" x14ac:dyDescent="0.2">
      <c r="M331" s="33"/>
      <c r="S331" s="33"/>
      <c r="AB331" s="130"/>
      <c r="AC331" s="130"/>
      <c r="AD331" s="130"/>
      <c r="AE331" s="130"/>
      <c r="AF331" s="130"/>
      <c r="AG331" s="130"/>
      <c r="AH331" s="130"/>
      <c r="AI331" s="130"/>
      <c r="AJ331" s="130"/>
      <c r="AK331" s="130"/>
      <c r="AL331" s="130"/>
      <c r="AM331" s="130"/>
      <c r="AN331" s="130"/>
      <c r="AO331" s="130"/>
      <c r="AP331" s="130"/>
      <c r="AQ331" s="130"/>
      <c r="AR331" s="130"/>
      <c r="AS331" s="130"/>
      <c r="AT331" s="130"/>
      <c r="AU331" s="130"/>
      <c r="AV331" s="130"/>
      <c r="AW331" s="130"/>
      <c r="AX331" s="130"/>
      <c r="AY331" s="130"/>
      <c r="AZ331" s="130"/>
      <c r="BA331" s="130"/>
      <c r="BB331" s="130"/>
      <c r="BC331" s="130"/>
      <c r="BD331" s="130"/>
      <c r="BE331" s="130"/>
      <c r="BF331" s="130"/>
      <c r="BG331" s="130"/>
      <c r="BH331" s="130"/>
      <c r="BI331" s="130"/>
      <c r="BJ331" s="130"/>
      <c r="BK331" s="130"/>
    </row>
    <row r="332" spans="13:63" s="32" customFormat="1" x14ac:dyDescent="0.2">
      <c r="M332" s="33"/>
      <c r="S332" s="33"/>
      <c r="AB332" s="130"/>
      <c r="AC332" s="130"/>
      <c r="AD332" s="130"/>
      <c r="AE332" s="130"/>
      <c r="AF332" s="130"/>
      <c r="AG332" s="130"/>
      <c r="AH332" s="130"/>
      <c r="AI332" s="130"/>
      <c r="AJ332" s="130"/>
      <c r="AK332" s="130"/>
      <c r="AL332" s="130"/>
      <c r="AM332" s="130"/>
      <c r="AN332" s="130"/>
      <c r="AO332" s="130"/>
      <c r="AP332" s="130"/>
      <c r="AQ332" s="130"/>
      <c r="AR332" s="130"/>
      <c r="AS332" s="130"/>
      <c r="AT332" s="130"/>
      <c r="AU332" s="130"/>
      <c r="AV332" s="130"/>
      <c r="AW332" s="130"/>
      <c r="AX332" s="130"/>
      <c r="AY332" s="130"/>
      <c r="AZ332" s="130"/>
      <c r="BA332" s="130"/>
      <c r="BB332" s="130"/>
      <c r="BC332" s="130"/>
      <c r="BD332" s="130"/>
      <c r="BE332" s="130"/>
      <c r="BF332" s="130"/>
      <c r="BG332" s="130"/>
      <c r="BH332" s="130"/>
      <c r="BI332" s="130"/>
      <c r="BJ332" s="130"/>
      <c r="BK332" s="130"/>
    </row>
    <row r="333" spans="13:63" s="32" customFormat="1" x14ac:dyDescent="0.2">
      <c r="M333" s="33"/>
      <c r="S333" s="33"/>
      <c r="AB333" s="130"/>
      <c r="AC333" s="130"/>
      <c r="AD333" s="130"/>
      <c r="AE333" s="130"/>
      <c r="AF333" s="130"/>
      <c r="AG333" s="130"/>
      <c r="AH333" s="130"/>
      <c r="AI333" s="130"/>
      <c r="AJ333" s="130"/>
      <c r="AK333" s="130"/>
      <c r="AL333" s="130"/>
      <c r="AM333" s="130"/>
      <c r="AN333" s="130"/>
      <c r="AO333" s="130"/>
      <c r="AP333" s="130"/>
      <c r="AQ333" s="130"/>
      <c r="AR333" s="130"/>
      <c r="AS333" s="130"/>
      <c r="AT333" s="130"/>
      <c r="AU333" s="130"/>
      <c r="AV333" s="130"/>
      <c r="AW333" s="130"/>
      <c r="AX333" s="130"/>
      <c r="AY333" s="130"/>
      <c r="AZ333" s="130"/>
      <c r="BA333" s="130"/>
      <c r="BB333" s="130"/>
      <c r="BC333" s="130"/>
      <c r="BD333" s="130"/>
      <c r="BE333" s="130"/>
      <c r="BF333" s="130"/>
      <c r="BG333" s="130"/>
      <c r="BH333" s="130"/>
      <c r="BI333" s="130"/>
      <c r="BJ333" s="130"/>
      <c r="BK333" s="130"/>
    </row>
    <row r="334" spans="13:63" s="32" customFormat="1" x14ac:dyDescent="0.2">
      <c r="M334" s="33"/>
      <c r="S334" s="33"/>
      <c r="AB334" s="130"/>
      <c r="AC334" s="130"/>
      <c r="AD334" s="130"/>
      <c r="AE334" s="130"/>
      <c r="AF334" s="130"/>
      <c r="AG334" s="130"/>
      <c r="AH334" s="130"/>
      <c r="AI334" s="130"/>
      <c r="AJ334" s="130"/>
      <c r="AK334" s="130"/>
      <c r="AL334" s="130"/>
      <c r="AM334" s="130"/>
      <c r="AN334" s="130"/>
      <c r="AO334" s="130"/>
      <c r="AP334" s="130"/>
      <c r="AQ334" s="130"/>
      <c r="AR334" s="130"/>
      <c r="AS334" s="130"/>
      <c r="AT334" s="130"/>
      <c r="AU334" s="130"/>
      <c r="AV334" s="130"/>
      <c r="AW334" s="130"/>
      <c r="AX334" s="130"/>
      <c r="AY334" s="130"/>
      <c r="AZ334" s="130"/>
      <c r="BA334" s="130"/>
      <c r="BB334" s="130"/>
      <c r="BC334" s="130"/>
      <c r="BD334" s="130"/>
      <c r="BE334" s="130"/>
      <c r="BF334" s="130"/>
      <c r="BG334" s="130"/>
      <c r="BH334" s="130"/>
      <c r="BI334" s="130"/>
      <c r="BJ334" s="130"/>
      <c r="BK334" s="130"/>
    </row>
    <row r="335" spans="13:63" s="32" customFormat="1" x14ac:dyDescent="0.2">
      <c r="M335" s="33"/>
      <c r="S335" s="33"/>
      <c r="AB335" s="130"/>
      <c r="AC335" s="130"/>
      <c r="AD335" s="130"/>
      <c r="AE335" s="130"/>
      <c r="AF335" s="130"/>
      <c r="AG335" s="130"/>
      <c r="AH335" s="130"/>
      <c r="AI335" s="130"/>
      <c r="AJ335" s="130"/>
      <c r="AK335" s="130"/>
      <c r="AL335" s="130"/>
      <c r="AM335" s="130"/>
      <c r="AN335" s="130"/>
      <c r="AO335" s="130"/>
      <c r="AP335" s="130"/>
      <c r="AQ335" s="130"/>
      <c r="AR335" s="130"/>
      <c r="AS335" s="130"/>
      <c r="AT335" s="130"/>
      <c r="AU335" s="130"/>
      <c r="AV335" s="130"/>
      <c r="AW335" s="130"/>
      <c r="AX335" s="130"/>
      <c r="AY335" s="130"/>
      <c r="AZ335" s="130"/>
      <c r="BA335" s="130"/>
      <c r="BB335" s="130"/>
      <c r="BC335" s="130"/>
      <c r="BD335" s="130"/>
      <c r="BE335" s="130"/>
      <c r="BF335" s="130"/>
      <c r="BG335" s="130"/>
      <c r="BH335" s="130"/>
      <c r="BI335" s="130"/>
      <c r="BJ335" s="130"/>
      <c r="BK335" s="130"/>
    </row>
    <row r="336" spans="13:63" s="32" customFormat="1" x14ac:dyDescent="0.2">
      <c r="M336" s="33"/>
      <c r="S336" s="33"/>
      <c r="AB336" s="130"/>
      <c r="AC336" s="130"/>
      <c r="AD336" s="130"/>
      <c r="AE336" s="130"/>
      <c r="AF336" s="130"/>
      <c r="AG336" s="130"/>
      <c r="AH336" s="130"/>
      <c r="AI336" s="130"/>
      <c r="AJ336" s="130"/>
      <c r="AK336" s="130"/>
      <c r="AL336" s="130"/>
      <c r="AM336" s="130"/>
      <c r="AN336" s="130"/>
      <c r="AO336" s="130"/>
      <c r="AP336" s="130"/>
      <c r="AQ336" s="130"/>
      <c r="AR336" s="130"/>
      <c r="AS336" s="130"/>
      <c r="AT336" s="130"/>
      <c r="AU336" s="130"/>
      <c r="AV336" s="130"/>
      <c r="AW336" s="130"/>
      <c r="AX336" s="130"/>
      <c r="AY336" s="130"/>
      <c r="AZ336" s="130"/>
      <c r="BA336" s="130"/>
      <c r="BB336" s="130"/>
      <c r="BC336" s="130"/>
      <c r="BD336" s="130"/>
      <c r="BE336" s="130"/>
      <c r="BF336" s="130"/>
      <c r="BG336" s="130"/>
      <c r="BH336" s="130"/>
      <c r="BI336" s="130"/>
      <c r="BJ336" s="130"/>
      <c r="BK336" s="130"/>
    </row>
    <row r="337" spans="13:63" s="32" customFormat="1" x14ac:dyDescent="0.2">
      <c r="M337" s="33"/>
      <c r="S337" s="33"/>
      <c r="AB337" s="130"/>
      <c r="AC337" s="130"/>
      <c r="AD337" s="130"/>
      <c r="AE337" s="130"/>
      <c r="AF337" s="130"/>
      <c r="AG337" s="130"/>
      <c r="AH337" s="130"/>
      <c r="AI337" s="130"/>
      <c r="AJ337" s="130"/>
      <c r="AK337" s="130"/>
      <c r="AL337" s="130"/>
      <c r="AM337" s="130"/>
      <c r="AN337" s="130"/>
      <c r="AO337" s="130"/>
      <c r="AP337" s="130"/>
      <c r="AQ337" s="130"/>
      <c r="AR337" s="130"/>
      <c r="AS337" s="130"/>
      <c r="AT337" s="130"/>
      <c r="AU337" s="130"/>
      <c r="AV337" s="130"/>
      <c r="AW337" s="130"/>
      <c r="AX337" s="130"/>
      <c r="AY337" s="130"/>
      <c r="AZ337" s="130"/>
      <c r="BA337" s="130"/>
      <c r="BB337" s="130"/>
      <c r="BC337" s="130"/>
      <c r="BD337" s="130"/>
      <c r="BE337" s="130"/>
      <c r="BF337" s="130"/>
      <c r="BG337" s="130"/>
      <c r="BH337" s="130"/>
      <c r="BI337" s="130"/>
      <c r="BJ337" s="130"/>
      <c r="BK337" s="130"/>
    </row>
    <row r="338" spans="13:63" s="32" customFormat="1" x14ac:dyDescent="0.2">
      <c r="M338" s="33"/>
      <c r="S338" s="33"/>
      <c r="AB338" s="130"/>
      <c r="AC338" s="130"/>
      <c r="AD338" s="130"/>
      <c r="AE338" s="130"/>
      <c r="AF338" s="130"/>
      <c r="AG338" s="130"/>
      <c r="AH338" s="130"/>
      <c r="AI338" s="130"/>
      <c r="AJ338" s="130"/>
      <c r="AK338" s="130"/>
      <c r="AL338" s="130"/>
      <c r="AM338" s="130"/>
      <c r="AN338" s="130"/>
      <c r="AO338" s="130"/>
      <c r="AP338" s="130"/>
      <c r="AQ338" s="130"/>
      <c r="AR338" s="130"/>
      <c r="AS338" s="130"/>
      <c r="AT338" s="130"/>
      <c r="AU338" s="130"/>
      <c r="AV338" s="130"/>
      <c r="AW338" s="130"/>
      <c r="AX338" s="130"/>
      <c r="AY338" s="130"/>
      <c r="AZ338" s="130"/>
      <c r="BA338" s="130"/>
      <c r="BB338" s="130"/>
      <c r="BC338" s="130"/>
      <c r="BD338" s="130"/>
      <c r="BE338" s="130"/>
      <c r="BF338" s="130"/>
      <c r="BG338" s="130"/>
      <c r="BH338" s="130"/>
      <c r="BI338" s="130"/>
      <c r="BJ338" s="130"/>
      <c r="BK338" s="130"/>
    </row>
    <row r="339" spans="13:63" s="32" customFormat="1" x14ac:dyDescent="0.2">
      <c r="M339" s="33"/>
      <c r="S339" s="33"/>
      <c r="AB339" s="130"/>
      <c r="AC339" s="130"/>
      <c r="AD339" s="130"/>
      <c r="AE339" s="130"/>
      <c r="AF339" s="130"/>
      <c r="AG339" s="130"/>
      <c r="AH339" s="130"/>
      <c r="AI339" s="130"/>
      <c r="AJ339" s="130"/>
      <c r="AK339" s="130"/>
      <c r="AL339" s="130"/>
      <c r="AM339" s="130"/>
      <c r="AN339" s="130"/>
      <c r="AO339" s="130"/>
      <c r="AP339" s="130"/>
      <c r="AQ339" s="130"/>
      <c r="AR339" s="130"/>
      <c r="AS339" s="130"/>
      <c r="AT339" s="130"/>
      <c r="AU339" s="130"/>
      <c r="AV339" s="130"/>
      <c r="AW339" s="130"/>
      <c r="AX339" s="130"/>
      <c r="AY339" s="130"/>
      <c r="AZ339" s="130"/>
      <c r="BA339" s="130"/>
      <c r="BB339" s="130"/>
      <c r="BC339" s="130"/>
      <c r="BD339" s="130"/>
      <c r="BE339" s="130"/>
      <c r="BF339" s="130"/>
      <c r="BG339" s="130"/>
      <c r="BH339" s="130"/>
      <c r="BI339" s="130"/>
      <c r="BJ339" s="130"/>
      <c r="BK339" s="130"/>
    </row>
    <row r="340" spans="13:63" s="32" customFormat="1" x14ac:dyDescent="0.2">
      <c r="M340" s="33"/>
      <c r="S340" s="33"/>
      <c r="AB340" s="130"/>
      <c r="AC340" s="130"/>
      <c r="AD340" s="130"/>
      <c r="AE340" s="130"/>
      <c r="AF340" s="130"/>
      <c r="AG340" s="130"/>
      <c r="AH340" s="130"/>
      <c r="AI340" s="130"/>
      <c r="AJ340" s="130"/>
      <c r="AK340" s="130"/>
      <c r="AL340" s="130"/>
      <c r="AM340" s="130"/>
      <c r="AN340" s="130"/>
      <c r="AO340" s="130"/>
      <c r="AP340" s="130"/>
      <c r="AQ340" s="130"/>
      <c r="AR340" s="130"/>
      <c r="AS340" s="130"/>
      <c r="AT340" s="130"/>
      <c r="AU340" s="130"/>
      <c r="AV340" s="130"/>
      <c r="AW340" s="130"/>
      <c r="AX340" s="130"/>
      <c r="AY340" s="130"/>
      <c r="AZ340" s="130"/>
      <c r="BA340" s="130"/>
      <c r="BB340" s="130"/>
      <c r="BC340" s="130"/>
      <c r="BD340" s="130"/>
      <c r="BE340" s="130"/>
      <c r="BF340" s="130"/>
      <c r="BG340" s="130"/>
      <c r="BH340" s="130"/>
      <c r="BI340" s="130"/>
      <c r="BJ340" s="130"/>
      <c r="BK340" s="130"/>
    </row>
    <row r="341" spans="13:63" s="32" customFormat="1" x14ac:dyDescent="0.2">
      <c r="M341" s="33"/>
      <c r="S341" s="33"/>
      <c r="AB341" s="130"/>
      <c r="AC341" s="130"/>
      <c r="AD341" s="130"/>
      <c r="AE341" s="130"/>
      <c r="AF341" s="130"/>
      <c r="AG341" s="130"/>
      <c r="AH341" s="130"/>
      <c r="AI341" s="130"/>
      <c r="AJ341" s="130"/>
      <c r="AK341" s="130"/>
      <c r="AL341" s="130"/>
      <c r="AM341" s="130"/>
      <c r="AN341" s="130"/>
      <c r="AO341" s="130"/>
      <c r="AP341" s="130"/>
      <c r="AQ341" s="130"/>
      <c r="AR341" s="130"/>
      <c r="AS341" s="130"/>
      <c r="AT341" s="130"/>
      <c r="AU341" s="130"/>
      <c r="AV341" s="130"/>
      <c r="AW341" s="130"/>
      <c r="AX341" s="130"/>
      <c r="AY341" s="130"/>
      <c r="AZ341" s="130"/>
      <c r="BA341" s="130"/>
      <c r="BB341" s="130"/>
      <c r="BC341" s="130"/>
      <c r="BD341" s="130"/>
      <c r="BE341" s="130"/>
      <c r="BF341" s="130"/>
      <c r="BG341" s="130"/>
      <c r="BH341" s="130"/>
      <c r="BI341" s="130"/>
      <c r="BJ341" s="130"/>
      <c r="BK341" s="130"/>
    </row>
    <row r="342" spans="13:63" s="32" customFormat="1" x14ac:dyDescent="0.2">
      <c r="M342" s="33"/>
      <c r="S342" s="33"/>
      <c r="AB342" s="130"/>
      <c r="AC342" s="130"/>
      <c r="AD342" s="130"/>
      <c r="AE342" s="130"/>
      <c r="AF342" s="130"/>
      <c r="AG342" s="130"/>
      <c r="AH342" s="130"/>
      <c r="AI342" s="130"/>
      <c r="AJ342" s="130"/>
      <c r="AK342" s="130"/>
      <c r="AL342" s="130"/>
      <c r="AM342" s="130"/>
      <c r="AN342" s="130"/>
      <c r="AO342" s="130"/>
      <c r="AP342" s="130"/>
      <c r="AQ342" s="130"/>
      <c r="AR342" s="130"/>
      <c r="AS342" s="130"/>
      <c r="AT342" s="130"/>
      <c r="AU342" s="130"/>
      <c r="AV342" s="130"/>
      <c r="AW342" s="130"/>
      <c r="AX342" s="130"/>
      <c r="AY342" s="130"/>
      <c r="AZ342" s="130"/>
      <c r="BA342" s="130"/>
      <c r="BB342" s="130"/>
      <c r="BC342" s="130"/>
      <c r="BD342" s="130"/>
      <c r="BE342" s="130"/>
      <c r="BF342" s="130"/>
      <c r="BG342" s="130"/>
      <c r="BH342" s="130"/>
      <c r="BI342" s="130"/>
      <c r="BJ342" s="130"/>
      <c r="BK342" s="130"/>
    </row>
    <row r="343" spans="13:63" s="32" customFormat="1" x14ac:dyDescent="0.2">
      <c r="M343" s="33"/>
      <c r="S343" s="33"/>
      <c r="AB343" s="130"/>
      <c r="AC343" s="130"/>
      <c r="AD343" s="130"/>
      <c r="AE343" s="130"/>
      <c r="AF343" s="130"/>
      <c r="AG343" s="130"/>
      <c r="AH343" s="130"/>
      <c r="AI343" s="130"/>
      <c r="AJ343" s="130"/>
      <c r="AK343" s="130"/>
      <c r="AL343" s="130"/>
      <c r="AM343" s="130"/>
      <c r="AN343" s="130"/>
      <c r="AO343" s="130"/>
      <c r="AP343" s="130"/>
      <c r="AQ343" s="130"/>
      <c r="AR343" s="130"/>
      <c r="AS343" s="130"/>
      <c r="AT343" s="130"/>
      <c r="AU343" s="130"/>
      <c r="AV343" s="130"/>
      <c r="AW343" s="130"/>
      <c r="AX343" s="130"/>
      <c r="AY343" s="130"/>
      <c r="AZ343" s="130"/>
      <c r="BA343" s="130"/>
      <c r="BB343" s="130"/>
      <c r="BC343" s="130"/>
      <c r="BD343" s="130"/>
      <c r="BE343" s="130"/>
      <c r="BF343" s="130"/>
      <c r="BG343" s="130"/>
      <c r="BH343" s="130"/>
      <c r="BI343" s="130"/>
      <c r="BJ343" s="130"/>
      <c r="BK343" s="130"/>
    </row>
    <row r="344" spans="13:63" s="32" customFormat="1" x14ac:dyDescent="0.2">
      <c r="M344" s="33"/>
      <c r="S344" s="33"/>
      <c r="AB344" s="130"/>
      <c r="AC344" s="130"/>
      <c r="AD344" s="130"/>
      <c r="AE344" s="130"/>
      <c r="AF344" s="130"/>
      <c r="AG344" s="130"/>
      <c r="AH344" s="130"/>
      <c r="AI344" s="130"/>
      <c r="AJ344" s="130"/>
      <c r="AK344" s="130"/>
      <c r="AL344" s="130"/>
      <c r="AM344" s="130"/>
      <c r="AN344" s="130"/>
      <c r="AO344" s="130"/>
      <c r="AP344" s="130"/>
      <c r="AQ344" s="130"/>
      <c r="AR344" s="130"/>
      <c r="AS344" s="130"/>
      <c r="AT344" s="130"/>
      <c r="AU344" s="130"/>
      <c r="AV344" s="130"/>
      <c r="AW344" s="130"/>
      <c r="AX344" s="130"/>
      <c r="AY344" s="130"/>
      <c r="AZ344" s="130"/>
      <c r="BA344" s="130"/>
      <c r="BB344" s="130"/>
      <c r="BC344" s="130"/>
      <c r="BD344" s="130"/>
      <c r="BE344" s="130"/>
      <c r="BF344" s="130"/>
      <c r="BG344" s="130"/>
      <c r="BH344" s="130"/>
      <c r="BI344" s="130"/>
      <c r="BJ344" s="130"/>
      <c r="BK344" s="130"/>
    </row>
    <row r="345" spans="13:63" s="32" customFormat="1" x14ac:dyDescent="0.2">
      <c r="M345" s="33"/>
      <c r="S345" s="33"/>
      <c r="AB345" s="130"/>
      <c r="AC345" s="130"/>
      <c r="AD345" s="130"/>
      <c r="AE345" s="130"/>
      <c r="AF345" s="130"/>
      <c r="AG345" s="130"/>
      <c r="AH345" s="130"/>
      <c r="AI345" s="130"/>
      <c r="AJ345" s="130"/>
      <c r="AK345" s="130"/>
      <c r="AL345" s="130"/>
      <c r="AM345" s="130"/>
      <c r="AN345" s="130"/>
      <c r="AO345" s="130"/>
      <c r="AP345" s="130"/>
      <c r="AQ345" s="130"/>
      <c r="AR345" s="130"/>
      <c r="AS345" s="130"/>
      <c r="AT345" s="130"/>
      <c r="AU345" s="130"/>
      <c r="AV345" s="130"/>
      <c r="AW345" s="130"/>
      <c r="AX345" s="130"/>
      <c r="AY345" s="130"/>
      <c r="AZ345" s="130"/>
      <c r="BA345" s="130"/>
      <c r="BB345" s="130"/>
      <c r="BC345" s="130"/>
      <c r="BD345" s="130"/>
      <c r="BE345" s="130"/>
      <c r="BF345" s="130"/>
      <c r="BG345" s="130"/>
      <c r="BH345" s="130"/>
      <c r="BI345" s="130"/>
      <c r="BJ345" s="130"/>
      <c r="BK345" s="130"/>
    </row>
    <row r="346" spans="13:63" s="32" customFormat="1" x14ac:dyDescent="0.2">
      <c r="M346" s="33"/>
      <c r="S346" s="33"/>
      <c r="AB346" s="130"/>
      <c r="AC346" s="130"/>
      <c r="AD346" s="130"/>
      <c r="AE346" s="130"/>
      <c r="AF346" s="130"/>
      <c r="AG346" s="130"/>
      <c r="AH346" s="130"/>
      <c r="AI346" s="130"/>
      <c r="AJ346" s="130"/>
      <c r="AK346" s="130"/>
      <c r="AL346" s="130"/>
      <c r="AM346" s="130"/>
      <c r="AN346" s="130"/>
      <c r="AO346" s="130"/>
      <c r="AP346" s="130"/>
      <c r="AQ346" s="130"/>
      <c r="AR346" s="130"/>
      <c r="AS346" s="130"/>
      <c r="AT346" s="130"/>
      <c r="AU346" s="130"/>
      <c r="AV346" s="130"/>
      <c r="AW346" s="130"/>
      <c r="AX346" s="130"/>
      <c r="AY346" s="130"/>
      <c r="AZ346" s="130"/>
      <c r="BA346" s="130"/>
      <c r="BB346" s="130"/>
      <c r="BC346" s="130"/>
      <c r="BD346" s="130"/>
      <c r="BE346" s="130"/>
      <c r="BF346" s="130"/>
      <c r="BG346" s="130"/>
      <c r="BH346" s="130"/>
      <c r="BI346" s="130"/>
      <c r="BJ346" s="130"/>
      <c r="BK346" s="130"/>
    </row>
    <row r="347" spans="13:63" s="32" customFormat="1" x14ac:dyDescent="0.2">
      <c r="M347" s="33"/>
      <c r="S347" s="33"/>
      <c r="AB347" s="130"/>
      <c r="AC347" s="130"/>
      <c r="AD347" s="130"/>
      <c r="AE347" s="130"/>
      <c r="AF347" s="130"/>
      <c r="AG347" s="130"/>
      <c r="AH347" s="130"/>
      <c r="AI347" s="130"/>
      <c r="AJ347" s="130"/>
      <c r="AK347" s="130"/>
      <c r="AL347" s="130"/>
      <c r="AM347" s="130"/>
      <c r="AN347" s="130"/>
      <c r="AO347" s="130"/>
      <c r="AP347" s="130"/>
      <c r="AQ347" s="130"/>
      <c r="AR347" s="130"/>
      <c r="AS347" s="130"/>
      <c r="AT347" s="130"/>
      <c r="AU347" s="130"/>
      <c r="AV347" s="130"/>
      <c r="AW347" s="130"/>
      <c r="AX347" s="130"/>
      <c r="AY347" s="130"/>
      <c r="AZ347" s="130"/>
      <c r="BA347" s="130"/>
      <c r="BB347" s="130"/>
      <c r="BC347" s="130"/>
      <c r="BD347" s="130"/>
      <c r="BE347" s="130"/>
      <c r="BF347" s="130"/>
      <c r="BG347" s="130"/>
      <c r="BH347" s="130"/>
      <c r="BI347" s="130"/>
      <c r="BJ347" s="130"/>
      <c r="BK347" s="130"/>
    </row>
    <row r="348" spans="13:63" s="32" customFormat="1" x14ac:dyDescent="0.2">
      <c r="M348" s="33"/>
      <c r="S348" s="33"/>
      <c r="AB348" s="130"/>
      <c r="AC348" s="130"/>
      <c r="AD348" s="130"/>
      <c r="AE348" s="130"/>
      <c r="AF348" s="130"/>
      <c r="AG348" s="130"/>
      <c r="AH348" s="130"/>
      <c r="AI348" s="130"/>
      <c r="AJ348" s="130"/>
      <c r="AK348" s="130"/>
      <c r="AL348" s="130"/>
      <c r="AM348" s="130"/>
      <c r="AN348" s="130"/>
      <c r="AO348" s="130"/>
      <c r="AP348" s="130"/>
      <c r="AQ348" s="130"/>
      <c r="AR348" s="130"/>
      <c r="AS348" s="130"/>
      <c r="AT348" s="130"/>
      <c r="AU348" s="130"/>
      <c r="AV348" s="130"/>
      <c r="AW348" s="130"/>
      <c r="AX348" s="130"/>
      <c r="AY348" s="130"/>
      <c r="AZ348" s="130"/>
      <c r="BA348" s="130"/>
      <c r="BB348" s="130"/>
      <c r="BC348" s="130"/>
      <c r="BD348" s="130"/>
      <c r="BE348" s="130"/>
      <c r="BF348" s="130"/>
      <c r="BG348" s="130"/>
      <c r="BH348" s="130"/>
      <c r="BI348" s="130"/>
      <c r="BJ348" s="130"/>
      <c r="BK348" s="130"/>
    </row>
    <row r="349" spans="13:63" s="32" customFormat="1" x14ac:dyDescent="0.2">
      <c r="M349" s="33"/>
      <c r="S349" s="33"/>
      <c r="AB349" s="130"/>
      <c r="AC349" s="130"/>
      <c r="AD349" s="130"/>
      <c r="AE349" s="130"/>
      <c r="AF349" s="130"/>
      <c r="AG349" s="130"/>
      <c r="AH349" s="130"/>
      <c r="AI349" s="130"/>
      <c r="AJ349" s="130"/>
      <c r="AK349" s="130"/>
      <c r="AL349" s="130"/>
      <c r="AM349" s="130"/>
      <c r="AN349" s="130"/>
      <c r="AO349" s="130"/>
      <c r="AP349" s="130"/>
      <c r="AQ349" s="130"/>
      <c r="AR349" s="130"/>
      <c r="AS349" s="130"/>
      <c r="AT349" s="130"/>
      <c r="AU349" s="130"/>
      <c r="AV349" s="130"/>
      <c r="AW349" s="130"/>
      <c r="AX349" s="130"/>
      <c r="AY349" s="130"/>
      <c r="AZ349" s="130"/>
      <c r="BA349" s="130"/>
      <c r="BB349" s="130"/>
      <c r="BC349" s="130"/>
      <c r="BD349" s="130"/>
      <c r="BE349" s="130"/>
      <c r="BF349" s="130"/>
      <c r="BG349" s="130"/>
      <c r="BH349" s="130"/>
      <c r="BI349" s="130"/>
      <c r="BJ349" s="130"/>
      <c r="BK349" s="130"/>
    </row>
    <row r="350" spans="13:63" s="32" customFormat="1" x14ac:dyDescent="0.2">
      <c r="M350" s="33"/>
      <c r="S350" s="33"/>
      <c r="AB350" s="130"/>
      <c r="AC350" s="130"/>
      <c r="AD350" s="130"/>
      <c r="AE350" s="130"/>
      <c r="AF350" s="130"/>
      <c r="AG350" s="130"/>
      <c r="AH350" s="130"/>
      <c r="AI350" s="130"/>
      <c r="AJ350" s="130"/>
      <c r="AK350" s="130"/>
      <c r="AL350" s="130"/>
      <c r="AM350" s="130"/>
      <c r="AN350" s="130"/>
      <c r="AO350" s="130"/>
      <c r="AP350" s="130"/>
      <c r="AQ350" s="130"/>
      <c r="AR350" s="130"/>
      <c r="AS350" s="130"/>
      <c r="AT350" s="130"/>
      <c r="AU350" s="130"/>
      <c r="AV350" s="130"/>
      <c r="AW350" s="130"/>
      <c r="AX350" s="130"/>
      <c r="AY350" s="130"/>
      <c r="AZ350" s="130"/>
      <c r="BA350" s="130"/>
      <c r="BB350" s="130"/>
      <c r="BC350" s="130"/>
      <c r="BD350" s="130"/>
      <c r="BE350" s="130"/>
      <c r="BF350" s="130"/>
      <c r="BG350" s="130"/>
      <c r="BH350" s="130"/>
      <c r="BI350" s="130"/>
      <c r="BJ350" s="130"/>
      <c r="BK350" s="130"/>
    </row>
    <row r="351" spans="13:63" s="32" customFormat="1" x14ac:dyDescent="0.2">
      <c r="M351" s="33"/>
      <c r="S351" s="33"/>
      <c r="AB351" s="130"/>
      <c r="AC351" s="130"/>
      <c r="AD351" s="130"/>
      <c r="AE351" s="130"/>
      <c r="AF351" s="130"/>
      <c r="AG351" s="130"/>
      <c r="AH351" s="130"/>
      <c r="AI351" s="130"/>
      <c r="AJ351" s="130"/>
      <c r="AK351" s="130"/>
      <c r="AL351" s="130"/>
      <c r="AM351" s="130"/>
      <c r="AN351" s="130"/>
      <c r="AO351" s="130"/>
      <c r="AP351" s="130"/>
      <c r="AQ351" s="130"/>
      <c r="AR351" s="130"/>
      <c r="AS351" s="130"/>
      <c r="AT351" s="130"/>
      <c r="AU351" s="130"/>
      <c r="AV351" s="130"/>
      <c r="AW351" s="130"/>
      <c r="AX351" s="130"/>
      <c r="AY351" s="130"/>
      <c r="AZ351" s="130"/>
      <c r="BA351" s="130"/>
      <c r="BB351" s="130"/>
      <c r="BC351" s="130"/>
      <c r="BD351" s="130"/>
      <c r="BE351" s="130"/>
      <c r="BF351" s="130"/>
      <c r="BG351" s="130"/>
      <c r="BH351" s="130"/>
      <c r="BI351" s="130"/>
      <c r="BJ351" s="130"/>
      <c r="BK351" s="130"/>
    </row>
    <row r="352" spans="13:63" s="32" customFormat="1" x14ac:dyDescent="0.2">
      <c r="M352" s="33"/>
      <c r="S352" s="33"/>
      <c r="AB352" s="130"/>
      <c r="AC352" s="130"/>
      <c r="AD352" s="130"/>
      <c r="AE352" s="130"/>
      <c r="AF352" s="130"/>
      <c r="AG352" s="130"/>
      <c r="AH352" s="130"/>
      <c r="AI352" s="130"/>
      <c r="AJ352" s="130"/>
      <c r="AK352" s="130"/>
      <c r="AL352" s="130"/>
      <c r="AM352" s="130"/>
      <c r="AN352" s="130"/>
      <c r="AO352" s="130"/>
      <c r="AP352" s="130"/>
      <c r="AQ352" s="130"/>
      <c r="AR352" s="130"/>
      <c r="AS352" s="130"/>
      <c r="AT352" s="130"/>
      <c r="AU352" s="130"/>
      <c r="AV352" s="130"/>
      <c r="AW352" s="130"/>
      <c r="AX352" s="130"/>
      <c r="AY352" s="130"/>
      <c r="AZ352" s="130"/>
      <c r="BA352" s="130"/>
      <c r="BB352" s="130"/>
      <c r="BC352" s="130"/>
      <c r="BD352" s="130"/>
      <c r="BE352" s="130"/>
      <c r="BF352" s="130"/>
      <c r="BG352" s="130"/>
      <c r="BH352" s="130"/>
      <c r="BI352" s="130"/>
      <c r="BJ352" s="130"/>
      <c r="BK352" s="130"/>
    </row>
    <row r="353" spans="13:63" s="32" customFormat="1" x14ac:dyDescent="0.2">
      <c r="M353" s="33"/>
      <c r="S353" s="33"/>
      <c r="AB353" s="130"/>
      <c r="AC353" s="130"/>
      <c r="AD353" s="130"/>
      <c r="AE353" s="130"/>
      <c r="AF353" s="130"/>
      <c r="AG353" s="130"/>
      <c r="AH353" s="130"/>
      <c r="AI353" s="130"/>
      <c r="AJ353" s="130"/>
      <c r="AK353" s="130"/>
      <c r="AL353" s="130"/>
      <c r="AM353" s="130"/>
      <c r="AN353" s="130"/>
      <c r="AO353" s="130"/>
      <c r="AP353" s="130"/>
      <c r="AQ353" s="130"/>
      <c r="AR353" s="130"/>
      <c r="AS353" s="130"/>
      <c r="AT353" s="130"/>
      <c r="AU353" s="130"/>
      <c r="AV353" s="130"/>
      <c r="AW353" s="130"/>
      <c r="AX353" s="130"/>
      <c r="AY353" s="130"/>
      <c r="AZ353" s="130"/>
      <c r="BA353" s="130"/>
      <c r="BB353" s="130"/>
      <c r="BC353" s="130"/>
      <c r="BD353" s="130"/>
      <c r="BE353" s="130"/>
      <c r="BF353" s="130"/>
      <c r="BG353" s="130"/>
      <c r="BH353" s="130"/>
      <c r="BI353" s="130"/>
      <c r="BJ353" s="130"/>
      <c r="BK353" s="130"/>
    </row>
    <row r="354" spans="13:63" s="32" customFormat="1" x14ac:dyDescent="0.2">
      <c r="M354" s="33"/>
      <c r="S354" s="33"/>
      <c r="AB354" s="130"/>
      <c r="AC354" s="130"/>
      <c r="AD354" s="130"/>
      <c r="AE354" s="130"/>
      <c r="AF354" s="130"/>
      <c r="AG354" s="130"/>
      <c r="AH354" s="130"/>
      <c r="AI354" s="130"/>
      <c r="AJ354" s="130"/>
      <c r="AK354" s="130"/>
      <c r="AL354" s="130"/>
      <c r="AM354" s="130"/>
      <c r="AN354" s="130"/>
      <c r="AO354" s="130"/>
      <c r="AP354" s="130"/>
      <c r="AQ354" s="130"/>
      <c r="AR354" s="130"/>
      <c r="AS354" s="130"/>
      <c r="AT354" s="130"/>
      <c r="AU354" s="130"/>
      <c r="AV354" s="130"/>
      <c r="AW354" s="130"/>
      <c r="AX354" s="130"/>
      <c r="AY354" s="130"/>
      <c r="AZ354" s="130"/>
      <c r="BA354" s="130"/>
      <c r="BB354" s="130"/>
      <c r="BC354" s="130"/>
      <c r="BD354" s="130"/>
      <c r="BE354" s="130"/>
      <c r="BF354" s="130"/>
      <c r="BG354" s="130"/>
      <c r="BH354" s="130"/>
      <c r="BI354" s="130"/>
      <c r="BJ354" s="130"/>
      <c r="BK354" s="130"/>
    </row>
    <row r="355" spans="13:63" s="32" customFormat="1" x14ac:dyDescent="0.2">
      <c r="M355" s="33"/>
      <c r="S355" s="33"/>
      <c r="AB355" s="130"/>
      <c r="AC355" s="130"/>
      <c r="AD355" s="130"/>
      <c r="AE355" s="130"/>
      <c r="AF355" s="130"/>
      <c r="AG355" s="130"/>
      <c r="AH355" s="130"/>
      <c r="AI355" s="130"/>
      <c r="AJ355" s="130"/>
      <c r="AK355" s="130"/>
      <c r="AL355" s="130"/>
      <c r="AM355" s="130"/>
      <c r="AN355" s="130"/>
      <c r="AO355" s="130"/>
      <c r="AP355" s="130"/>
      <c r="AQ355" s="130"/>
      <c r="AR355" s="130"/>
      <c r="AS355" s="130"/>
      <c r="AT355" s="130"/>
      <c r="AU355" s="130"/>
      <c r="AV355" s="130"/>
      <c r="AW355" s="130"/>
      <c r="AX355" s="130"/>
      <c r="AY355" s="130"/>
      <c r="AZ355" s="130"/>
      <c r="BA355" s="130"/>
      <c r="BB355" s="130"/>
      <c r="BC355" s="130"/>
      <c r="BD355" s="130"/>
      <c r="BE355" s="130"/>
      <c r="BF355" s="130"/>
      <c r="BG355" s="130"/>
      <c r="BH355" s="130"/>
      <c r="BI355" s="130"/>
      <c r="BJ355" s="130"/>
      <c r="BK355" s="130"/>
    </row>
    <row r="356" spans="13:63" s="32" customFormat="1" x14ac:dyDescent="0.2">
      <c r="M356" s="33"/>
      <c r="S356" s="33"/>
      <c r="AB356" s="130"/>
      <c r="AC356" s="130"/>
      <c r="AD356" s="130"/>
      <c r="AE356" s="130"/>
      <c r="AF356" s="130"/>
      <c r="AG356" s="130"/>
      <c r="AH356" s="130"/>
      <c r="AI356" s="130"/>
      <c r="AJ356" s="130"/>
      <c r="AK356" s="130"/>
      <c r="AL356" s="130"/>
      <c r="AM356" s="130"/>
      <c r="AN356" s="130"/>
      <c r="AO356" s="130"/>
      <c r="AP356" s="130"/>
      <c r="AQ356" s="130"/>
      <c r="AR356" s="130"/>
      <c r="AS356" s="130"/>
      <c r="AT356" s="130"/>
      <c r="AU356" s="130"/>
      <c r="AV356" s="130"/>
      <c r="AW356" s="130"/>
      <c r="AX356" s="130"/>
      <c r="AY356" s="130"/>
      <c r="AZ356" s="130"/>
      <c r="BA356" s="130"/>
      <c r="BB356" s="130"/>
      <c r="BC356" s="130"/>
      <c r="BD356" s="130"/>
      <c r="BE356" s="130"/>
      <c r="BF356" s="130"/>
      <c r="BG356" s="130"/>
      <c r="BH356" s="130"/>
      <c r="BI356" s="130"/>
      <c r="BJ356" s="130"/>
      <c r="BK356" s="130"/>
    </row>
    <row r="357" spans="13:63" s="32" customFormat="1" x14ac:dyDescent="0.2">
      <c r="M357" s="33"/>
      <c r="S357" s="33"/>
      <c r="AB357" s="130"/>
      <c r="AC357" s="130"/>
      <c r="AD357" s="130"/>
      <c r="AE357" s="130"/>
      <c r="AF357" s="130"/>
      <c r="AG357" s="130"/>
      <c r="AH357" s="130"/>
      <c r="AI357" s="130"/>
      <c r="AJ357" s="130"/>
      <c r="AK357" s="130"/>
      <c r="AL357" s="130"/>
      <c r="AM357" s="130"/>
      <c r="AN357" s="130"/>
      <c r="AO357" s="130"/>
      <c r="AP357" s="130"/>
      <c r="AQ357" s="130"/>
      <c r="AR357" s="130"/>
      <c r="AS357" s="130"/>
      <c r="AT357" s="130"/>
      <c r="AU357" s="130"/>
      <c r="AV357" s="130"/>
      <c r="AW357" s="130"/>
      <c r="AX357" s="130"/>
      <c r="AY357" s="130"/>
      <c r="AZ357" s="130"/>
      <c r="BA357" s="130"/>
      <c r="BB357" s="130"/>
      <c r="BC357" s="130"/>
      <c r="BD357" s="130"/>
      <c r="BE357" s="130"/>
      <c r="BF357" s="130"/>
      <c r="BG357" s="130"/>
      <c r="BH357" s="130"/>
      <c r="BI357" s="130"/>
      <c r="BJ357" s="130"/>
      <c r="BK357" s="130"/>
    </row>
    <row r="358" spans="13:63" s="32" customFormat="1" x14ac:dyDescent="0.2">
      <c r="M358" s="33"/>
      <c r="S358" s="33"/>
      <c r="AB358" s="130"/>
      <c r="AC358" s="130"/>
      <c r="AD358" s="130"/>
      <c r="AE358" s="130"/>
      <c r="AF358" s="130"/>
      <c r="AG358" s="130"/>
      <c r="AH358" s="130"/>
      <c r="AI358" s="130"/>
      <c r="AJ358" s="130"/>
      <c r="AK358" s="130"/>
      <c r="AL358" s="130"/>
      <c r="AM358" s="130"/>
      <c r="AN358" s="130"/>
      <c r="AO358" s="130"/>
      <c r="AP358" s="130"/>
      <c r="AQ358" s="130"/>
      <c r="AR358" s="130"/>
      <c r="AS358" s="130"/>
      <c r="AT358" s="130"/>
      <c r="AU358" s="130"/>
      <c r="AV358" s="130"/>
      <c r="AW358" s="130"/>
      <c r="AX358" s="130"/>
      <c r="AY358" s="130"/>
      <c r="AZ358" s="130"/>
      <c r="BA358" s="130"/>
      <c r="BB358" s="130"/>
      <c r="BC358" s="130"/>
      <c r="BD358" s="130"/>
      <c r="BE358" s="130"/>
      <c r="BF358" s="130"/>
      <c r="BG358" s="130"/>
      <c r="BH358" s="130"/>
      <c r="BI358" s="130"/>
      <c r="BJ358" s="130"/>
      <c r="BK358" s="130"/>
    </row>
    <row r="359" spans="13:63" s="32" customFormat="1" x14ac:dyDescent="0.2">
      <c r="M359" s="33"/>
      <c r="S359" s="33"/>
      <c r="AB359" s="130"/>
      <c r="AC359" s="130"/>
      <c r="AD359" s="130"/>
      <c r="AE359" s="130"/>
      <c r="AF359" s="130"/>
      <c r="AG359" s="130"/>
      <c r="AH359" s="130"/>
      <c r="AI359" s="130"/>
      <c r="AJ359" s="130"/>
      <c r="AK359" s="130"/>
      <c r="AL359" s="130"/>
      <c r="AM359" s="130"/>
      <c r="AN359" s="130"/>
      <c r="AO359" s="130"/>
      <c r="AP359" s="130"/>
      <c r="AQ359" s="130"/>
      <c r="AR359" s="130"/>
      <c r="AS359" s="130"/>
      <c r="AT359" s="130"/>
      <c r="AU359" s="130"/>
      <c r="AV359" s="130"/>
      <c r="AW359" s="130"/>
      <c r="AX359" s="130"/>
      <c r="AY359" s="130"/>
      <c r="AZ359" s="130"/>
      <c r="BA359" s="130"/>
      <c r="BB359" s="130"/>
      <c r="BC359" s="130"/>
      <c r="BD359" s="130"/>
      <c r="BE359" s="130"/>
      <c r="BF359" s="130"/>
      <c r="BG359" s="130"/>
      <c r="BH359" s="130"/>
      <c r="BI359" s="130"/>
      <c r="BJ359" s="130"/>
      <c r="BK359" s="130"/>
    </row>
    <row r="360" spans="13:63" s="32" customFormat="1" x14ac:dyDescent="0.2">
      <c r="M360" s="33"/>
      <c r="S360" s="33"/>
      <c r="AB360" s="130"/>
      <c r="AC360" s="130"/>
      <c r="AD360" s="130"/>
      <c r="AE360" s="130"/>
      <c r="AF360" s="130"/>
      <c r="AG360" s="130"/>
      <c r="AH360" s="130"/>
      <c r="AI360" s="130"/>
      <c r="AJ360" s="130"/>
      <c r="AK360" s="130"/>
      <c r="AL360" s="130"/>
      <c r="AM360" s="130"/>
      <c r="AN360" s="130"/>
      <c r="AO360" s="130"/>
      <c r="AP360" s="130"/>
      <c r="AQ360" s="130"/>
      <c r="AR360" s="130"/>
      <c r="AS360" s="130"/>
      <c r="AT360" s="130"/>
      <c r="AU360" s="130"/>
      <c r="AV360" s="130"/>
      <c r="AW360" s="130"/>
      <c r="AX360" s="130"/>
      <c r="AY360" s="130"/>
      <c r="AZ360" s="130"/>
      <c r="BA360" s="130"/>
      <c r="BB360" s="130"/>
      <c r="BC360" s="130"/>
      <c r="BD360" s="130"/>
      <c r="BE360" s="130"/>
      <c r="BF360" s="130"/>
      <c r="BG360" s="130"/>
      <c r="BH360" s="130"/>
      <c r="BI360" s="130"/>
      <c r="BJ360" s="130"/>
      <c r="BK360" s="130"/>
    </row>
    <row r="361" spans="13:63" s="32" customFormat="1" x14ac:dyDescent="0.2">
      <c r="M361" s="33"/>
      <c r="S361" s="33"/>
      <c r="AB361" s="130"/>
      <c r="AC361" s="130"/>
      <c r="AD361" s="130"/>
      <c r="AE361" s="130"/>
      <c r="AF361" s="130"/>
      <c r="AG361" s="130"/>
      <c r="AH361" s="130"/>
      <c r="AI361" s="130"/>
      <c r="AJ361" s="130"/>
      <c r="AK361" s="130"/>
      <c r="AL361" s="130"/>
      <c r="AM361" s="130"/>
      <c r="AN361" s="130"/>
      <c r="AO361" s="130"/>
      <c r="AP361" s="130"/>
      <c r="AQ361" s="130"/>
      <c r="AR361" s="130"/>
      <c r="AS361" s="130"/>
      <c r="AT361" s="130"/>
      <c r="AU361" s="130"/>
      <c r="AV361" s="130"/>
      <c r="AW361" s="130"/>
      <c r="AX361" s="130"/>
      <c r="AY361" s="130"/>
      <c r="AZ361" s="130"/>
      <c r="BA361" s="130"/>
      <c r="BB361" s="130"/>
      <c r="BC361" s="130"/>
      <c r="BD361" s="130"/>
      <c r="BE361" s="130"/>
      <c r="BF361" s="130"/>
      <c r="BG361" s="130"/>
      <c r="BH361" s="130"/>
      <c r="BI361" s="130"/>
      <c r="BJ361" s="130"/>
      <c r="BK361" s="130"/>
    </row>
    <row r="362" spans="13:63" s="32" customFormat="1" x14ac:dyDescent="0.2">
      <c r="M362" s="33"/>
      <c r="S362" s="33"/>
      <c r="AB362" s="130"/>
      <c r="AC362" s="130"/>
      <c r="AD362" s="130"/>
      <c r="AE362" s="130"/>
      <c r="AF362" s="130"/>
      <c r="AG362" s="130"/>
      <c r="AH362" s="130"/>
      <c r="AI362" s="130"/>
      <c r="AJ362" s="130"/>
      <c r="AK362" s="130"/>
      <c r="AL362" s="130"/>
      <c r="AM362" s="130"/>
      <c r="AN362" s="130"/>
      <c r="AO362" s="130"/>
      <c r="AP362" s="130"/>
      <c r="AQ362" s="130"/>
      <c r="AR362" s="130"/>
      <c r="AS362" s="130"/>
      <c r="AT362" s="130"/>
      <c r="AU362" s="130"/>
      <c r="AV362" s="130"/>
      <c r="AW362" s="130"/>
      <c r="AX362" s="130"/>
      <c r="AY362" s="130"/>
      <c r="AZ362" s="130"/>
      <c r="BA362" s="130"/>
      <c r="BB362" s="130"/>
      <c r="BC362" s="130"/>
      <c r="BD362" s="130"/>
      <c r="BE362" s="130"/>
      <c r="BF362" s="130"/>
      <c r="BG362" s="130"/>
      <c r="BH362" s="130"/>
      <c r="BI362" s="130"/>
      <c r="BJ362" s="130"/>
      <c r="BK362" s="130"/>
    </row>
    <row r="363" spans="13:63" s="32" customFormat="1" x14ac:dyDescent="0.2">
      <c r="M363" s="33"/>
      <c r="S363" s="33"/>
      <c r="AB363" s="130"/>
      <c r="AC363" s="130"/>
      <c r="AD363" s="130"/>
      <c r="AE363" s="130"/>
      <c r="AF363" s="130"/>
      <c r="AG363" s="130"/>
      <c r="AH363" s="130"/>
      <c r="AI363" s="130"/>
      <c r="AJ363" s="130"/>
      <c r="AK363" s="130"/>
      <c r="AL363" s="130"/>
      <c r="AM363" s="130"/>
      <c r="AN363" s="130"/>
      <c r="AO363" s="130"/>
      <c r="AP363" s="130"/>
      <c r="AQ363" s="130"/>
      <c r="AR363" s="130"/>
      <c r="AS363" s="130"/>
      <c r="AT363" s="130"/>
      <c r="AU363" s="130"/>
      <c r="AV363" s="130"/>
      <c r="AW363" s="130"/>
      <c r="AX363" s="130"/>
      <c r="AY363" s="130"/>
      <c r="AZ363" s="130"/>
      <c r="BA363" s="130"/>
      <c r="BB363" s="130"/>
      <c r="BC363" s="130"/>
      <c r="BD363" s="130"/>
      <c r="BE363" s="130"/>
      <c r="BF363" s="130"/>
      <c r="BG363" s="130"/>
      <c r="BH363" s="130"/>
      <c r="BI363" s="130"/>
      <c r="BJ363" s="130"/>
      <c r="BK363" s="130"/>
    </row>
    <row r="364" spans="13:63" s="32" customFormat="1" x14ac:dyDescent="0.2">
      <c r="M364" s="33"/>
      <c r="S364" s="33"/>
      <c r="AB364" s="130"/>
      <c r="AC364" s="130"/>
      <c r="AD364" s="130"/>
      <c r="AE364" s="130"/>
      <c r="AF364" s="130"/>
      <c r="AG364" s="130"/>
      <c r="AH364" s="130"/>
      <c r="AI364" s="130"/>
      <c r="AJ364" s="130"/>
      <c r="AK364" s="130"/>
      <c r="AL364" s="130"/>
      <c r="AM364" s="130"/>
      <c r="AN364" s="130"/>
      <c r="AO364" s="130"/>
      <c r="AP364" s="130"/>
      <c r="AQ364" s="130"/>
      <c r="AR364" s="130"/>
      <c r="AS364" s="130"/>
      <c r="AT364" s="130"/>
      <c r="AU364" s="130"/>
      <c r="AV364" s="130"/>
      <c r="AW364" s="130"/>
      <c r="AX364" s="130"/>
      <c r="AY364" s="130"/>
      <c r="AZ364" s="130"/>
      <c r="BA364" s="130"/>
      <c r="BB364" s="130"/>
      <c r="BC364" s="130"/>
      <c r="BD364" s="130"/>
      <c r="BE364" s="130"/>
      <c r="BF364" s="130"/>
      <c r="BG364" s="130"/>
      <c r="BH364" s="130"/>
      <c r="BI364" s="130"/>
      <c r="BJ364" s="130"/>
      <c r="BK364" s="130"/>
    </row>
    <row r="365" spans="13:63" s="32" customFormat="1" x14ac:dyDescent="0.2">
      <c r="M365" s="33"/>
      <c r="S365" s="33"/>
      <c r="AB365" s="130"/>
      <c r="AC365" s="130"/>
      <c r="AD365" s="130"/>
      <c r="AE365" s="130"/>
      <c r="AF365" s="130"/>
      <c r="AG365" s="130"/>
      <c r="AH365" s="130"/>
      <c r="AI365" s="130"/>
      <c r="AJ365" s="130"/>
      <c r="AK365" s="130"/>
      <c r="AL365" s="130"/>
      <c r="AM365" s="130"/>
      <c r="AN365" s="130"/>
      <c r="AO365" s="130"/>
      <c r="AP365" s="130"/>
      <c r="AQ365" s="130"/>
      <c r="AR365" s="130"/>
      <c r="AS365" s="130"/>
      <c r="AT365" s="130"/>
      <c r="AU365" s="130"/>
      <c r="AV365" s="130"/>
      <c r="AW365" s="130"/>
      <c r="AX365" s="130"/>
      <c r="AY365" s="130"/>
      <c r="AZ365" s="130"/>
      <c r="BA365" s="130"/>
      <c r="BB365" s="130"/>
      <c r="BC365" s="130"/>
      <c r="BD365" s="130"/>
      <c r="BE365" s="130"/>
      <c r="BF365" s="130"/>
      <c r="BG365" s="130"/>
      <c r="BH365" s="130"/>
      <c r="BI365" s="130"/>
      <c r="BJ365" s="130"/>
      <c r="BK365" s="130"/>
    </row>
    <row r="366" spans="13:63" s="32" customFormat="1" x14ac:dyDescent="0.2">
      <c r="M366" s="33"/>
      <c r="S366" s="33"/>
      <c r="AB366" s="130"/>
      <c r="AC366" s="130"/>
      <c r="AD366" s="130"/>
      <c r="AE366" s="130"/>
      <c r="AF366" s="130"/>
      <c r="AG366" s="130"/>
      <c r="AH366" s="130"/>
      <c r="AI366" s="130"/>
      <c r="AJ366" s="130"/>
      <c r="AK366" s="130"/>
      <c r="AL366" s="130"/>
      <c r="AM366" s="130"/>
      <c r="AN366" s="130"/>
      <c r="AO366" s="130"/>
      <c r="AP366" s="130"/>
      <c r="AQ366" s="130"/>
      <c r="AR366" s="130"/>
      <c r="AS366" s="130"/>
      <c r="AT366" s="130"/>
      <c r="AU366" s="130"/>
      <c r="AV366" s="130"/>
      <c r="AW366" s="130"/>
      <c r="AX366" s="130"/>
      <c r="AY366" s="130"/>
      <c r="AZ366" s="130"/>
      <c r="BA366" s="130"/>
      <c r="BB366" s="130"/>
      <c r="BC366" s="130"/>
      <c r="BD366" s="130"/>
      <c r="BE366" s="130"/>
      <c r="BF366" s="130"/>
      <c r="BG366" s="130"/>
      <c r="BH366" s="130"/>
      <c r="BI366" s="130"/>
      <c r="BJ366" s="130"/>
      <c r="BK366" s="130"/>
    </row>
    <row r="367" spans="13:63" s="32" customFormat="1" x14ac:dyDescent="0.2">
      <c r="M367" s="33"/>
      <c r="S367" s="33"/>
      <c r="AB367" s="130"/>
      <c r="AC367" s="130"/>
      <c r="AD367" s="130"/>
      <c r="AE367" s="130"/>
      <c r="AF367" s="130"/>
      <c r="AG367" s="130"/>
      <c r="AH367" s="130"/>
      <c r="AI367" s="130"/>
      <c r="AJ367" s="130"/>
      <c r="AK367" s="130"/>
      <c r="AL367" s="130"/>
      <c r="AM367" s="130"/>
      <c r="AN367" s="130"/>
      <c r="AO367" s="130"/>
      <c r="AP367" s="130"/>
      <c r="AQ367" s="130"/>
      <c r="AR367" s="130"/>
      <c r="AS367" s="130"/>
      <c r="AT367" s="130"/>
      <c r="AU367" s="130"/>
      <c r="AV367" s="130"/>
      <c r="AW367" s="130"/>
      <c r="AX367" s="130"/>
      <c r="AY367" s="130"/>
      <c r="AZ367" s="130"/>
      <c r="BA367" s="130"/>
      <c r="BB367" s="130"/>
      <c r="BC367" s="130"/>
      <c r="BD367" s="130"/>
      <c r="BE367" s="130"/>
      <c r="BF367" s="130"/>
      <c r="BG367" s="130"/>
      <c r="BH367" s="130"/>
      <c r="BI367" s="130"/>
      <c r="BJ367" s="130"/>
      <c r="BK367" s="130"/>
    </row>
    <row r="368" spans="13:63" s="32" customFormat="1" x14ac:dyDescent="0.2">
      <c r="M368" s="33"/>
      <c r="S368" s="33"/>
      <c r="AB368" s="130"/>
      <c r="AC368" s="130"/>
      <c r="AD368" s="130"/>
      <c r="AE368" s="130"/>
      <c r="AF368" s="130"/>
      <c r="AG368" s="130"/>
      <c r="AH368" s="130"/>
      <c r="AI368" s="130"/>
      <c r="AJ368" s="130"/>
      <c r="AK368" s="130"/>
      <c r="AL368" s="130"/>
      <c r="AM368" s="130"/>
      <c r="AN368" s="130"/>
      <c r="AO368" s="130"/>
      <c r="AP368" s="130"/>
      <c r="AQ368" s="130"/>
      <c r="AR368" s="130"/>
      <c r="AS368" s="130"/>
      <c r="AT368" s="130"/>
      <c r="AU368" s="130"/>
      <c r="AV368" s="130"/>
      <c r="AW368" s="130"/>
      <c r="AX368" s="130"/>
      <c r="AY368" s="130"/>
      <c r="AZ368" s="130"/>
      <c r="BA368" s="130"/>
      <c r="BB368" s="130"/>
      <c r="BC368" s="130"/>
      <c r="BD368" s="130"/>
      <c r="BE368" s="130"/>
      <c r="BF368" s="130"/>
      <c r="BG368" s="130"/>
      <c r="BH368" s="130"/>
      <c r="BI368" s="130"/>
      <c r="BJ368" s="130"/>
      <c r="BK368" s="130"/>
    </row>
    <row r="369" spans="13:63" s="32" customFormat="1" x14ac:dyDescent="0.2">
      <c r="M369" s="33"/>
      <c r="S369" s="33"/>
      <c r="AB369" s="130"/>
      <c r="AC369" s="130"/>
      <c r="AD369" s="130"/>
      <c r="AE369" s="130"/>
      <c r="AF369" s="130"/>
      <c r="AG369" s="130"/>
      <c r="AH369" s="130"/>
      <c r="AI369" s="130"/>
      <c r="AJ369" s="130"/>
      <c r="AK369" s="130"/>
      <c r="AL369" s="130"/>
      <c r="AM369" s="130"/>
      <c r="AN369" s="130"/>
      <c r="AO369" s="130"/>
      <c r="AP369" s="130"/>
      <c r="AQ369" s="130"/>
      <c r="AR369" s="130"/>
      <c r="AS369" s="130"/>
      <c r="AT369" s="130"/>
      <c r="AU369" s="130"/>
      <c r="AV369" s="130"/>
      <c r="AW369" s="130"/>
      <c r="AX369" s="130"/>
      <c r="AY369" s="130"/>
      <c r="AZ369" s="130"/>
      <c r="BA369" s="130"/>
      <c r="BB369" s="130"/>
      <c r="BC369" s="130"/>
      <c r="BD369" s="130"/>
      <c r="BE369" s="130"/>
      <c r="BF369" s="130"/>
      <c r="BG369" s="130"/>
      <c r="BH369" s="130"/>
      <c r="BI369" s="130"/>
      <c r="BJ369" s="130"/>
      <c r="BK369" s="130"/>
    </row>
    <row r="370" spans="13:63" s="32" customFormat="1" x14ac:dyDescent="0.2">
      <c r="M370" s="33"/>
      <c r="S370" s="33"/>
      <c r="AB370" s="130"/>
      <c r="AC370" s="130"/>
      <c r="AD370" s="130"/>
      <c r="AE370" s="130"/>
      <c r="AF370" s="130"/>
      <c r="AG370" s="130"/>
      <c r="AH370" s="130"/>
      <c r="AI370" s="130"/>
      <c r="AJ370" s="130"/>
      <c r="AK370" s="130"/>
      <c r="AL370" s="130"/>
      <c r="AM370" s="130"/>
      <c r="AN370" s="130"/>
      <c r="AO370" s="130"/>
      <c r="AP370" s="130"/>
      <c r="AQ370" s="130"/>
      <c r="AR370" s="130"/>
      <c r="AS370" s="130"/>
      <c r="AT370" s="130"/>
      <c r="AU370" s="130"/>
      <c r="AV370" s="130"/>
      <c r="AW370" s="130"/>
      <c r="AX370" s="130"/>
      <c r="AY370" s="130"/>
      <c r="AZ370" s="130"/>
      <c r="BA370" s="130"/>
      <c r="BB370" s="130"/>
      <c r="BC370" s="130"/>
      <c r="BD370" s="130"/>
      <c r="BE370" s="130"/>
      <c r="BF370" s="130"/>
      <c r="BG370" s="130"/>
      <c r="BH370" s="130"/>
      <c r="BI370" s="130"/>
      <c r="BJ370" s="130"/>
      <c r="BK370" s="130"/>
    </row>
    <row r="371" spans="13:63" s="32" customFormat="1" x14ac:dyDescent="0.2">
      <c r="M371" s="33"/>
      <c r="S371" s="33"/>
      <c r="AB371" s="130"/>
      <c r="AC371" s="130"/>
      <c r="AD371" s="130"/>
      <c r="AE371" s="130"/>
      <c r="AF371" s="130"/>
      <c r="AG371" s="130"/>
      <c r="AH371" s="130"/>
      <c r="AI371" s="130"/>
      <c r="AJ371" s="130"/>
      <c r="AK371" s="130"/>
      <c r="AL371" s="130"/>
      <c r="AM371" s="130"/>
      <c r="AN371" s="130"/>
      <c r="AO371" s="130"/>
      <c r="AP371" s="130"/>
      <c r="AQ371" s="130"/>
      <c r="AR371" s="130"/>
      <c r="AS371" s="130"/>
      <c r="AT371" s="130"/>
      <c r="AU371" s="130"/>
      <c r="AV371" s="130"/>
      <c r="AW371" s="130"/>
      <c r="AX371" s="130"/>
      <c r="AY371" s="130"/>
      <c r="AZ371" s="130"/>
      <c r="BA371" s="130"/>
      <c r="BB371" s="130"/>
      <c r="BC371" s="130"/>
      <c r="BD371" s="130"/>
      <c r="BE371" s="130"/>
      <c r="BF371" s="130"/>
      <c r="BG371" s="130"/>
      <c r="BH371" s="130"/>
      <c r="BI371" s="130"/>
      <c r="BJ371" s="130"/>
      <c r="BK371" s="130"/>
    </row>
    <row r="372" spans="13:63" s="32" customFormat="1" x14ac:dyDescent="0.2">
      <c r="M372" s="33"/>
      <c r="S372" s="33"/>
      <c r="AB372" s="130"/>
      <c r="AC372" s="130"/>
      <c r="AD372" s="130"/>
      <c r="AE372" s="130"/>
      <c r="AF372" s="130"/>
      <c r="AG372" s="130"/>
      <c r="AH372" s="130"/>
      <c r="AI372" s="130"/>
      <c r="AJ372" s="130"/>
      <c r="AK372" s="130"/>
      <c r="AL372" s="130"/>
      <c r="AM372" s="130"/>
      <c r="AN372" s="130"/>
      <c r="AO372" s="130"/>
      <c r="AP372" s="130"/>
      <c r="AQ372" s="130"/>
      <c r="AR372" s="130"/>
      <c r="AS372" s="130"/>
      <c r="AT372" s="130"/>
      <c r="AU372" s="130"/>
      <c r="AV372" s="130"/>
      <c r="AW372" s="130"/>
      <c r="AX372" s="130"/>
      <c r="AY372" s="130"/>
      <c r="AZ372" s="130"/>
      <c r="BA372" s="130"/>
      <c r="BB372" s="130"/>
      <c r="BC372" s="130"/>
      <c r="BD372" s="130"/>
      <c r="BE372" s="130"/>
      <c r="BF372" s="130"/>
      <c r="BG372" s="130"/>
      <c r="BH372" s="130"/>
      <c r="BI372" s="130"/>
      <c r="BJ372" s="130"/>
      <c r="BK372" s="130"/>
    </row>
    <row r="373" spans="13:63" s="32" customFormat="1" x14ac:dyDescent="0.2">
      <c r="M373" s="33"/>
      <c r="S373" s="33"/>
      <c r="AB373" s="130"/>
      <c r="AC373" s="130"/>
      <c r="AD373" s="130"/>
      <c r="AE373" s="130"/>
      <c r="AF373" s="130"/>
      <c r="AG373" s="130"/>
      <c r="AH373" s="130"/>
      <c r="AI373" s="130"/>
      <c r="AJ373" s="130"/>
      <c r="AK373" s="130"/>
      <c r="AL373" s="130"/>
      <c r="AM373" s="130"/>
      <c r="AN373" s="130"/>
      <c r="AO373" s="130"/>
      <c r="AP373" s="130"/>
      <c r="AQ373" s="130"/>
      <c r="AR373" s="130"/>
      <c r="AS373" s="130"/>
      <c r="AT373" s="130"/>
      <c r="AU373" s="130"/>
      <c r="AV373" s="130"/>
      <c r="AW373" s="130"/>
      <c r="AX373" s="130"/>
      <c r="AY373" s="130"/>
      <c r="AZ373" s="130"/>
      <c r="BA373" s="130"/>
      <c r="BB373" s="130"/>
      <c r="BC373" s="130"/>
      <c r="BD373" s="130"/>
      <c r="BE373" s="130"/>
      <c r="BF373" s="130"/>
      <c r="BG373" s="130"/>
      <c r="BH373" s="130"/>
      <c r="BI373" s="130"/>
      <c r="BJ373" s="130"/>
      <c r="BK373" s="130"/>
    </row>
    <row r="374" spans="13:63" s="32" customFormat="1" x14ac:dyDescent="0.2">
      <c r="M374" s="33"/>
      <c r="S374" s="33"/>
      <c r="AB374" s="130"/>
      <c r="AC374" s="130"/>
      <c r="AD374" s="130"/>
      <c r="AE374" s="130"/>
      <c r="AF374" s="130"/>
      <c r="AG374" s="130"/>
      <c r="AH374" s="130"/>
      <c r="AI374" s="130"/>
      <c r="AJ374" s="130"/>
      <c r="AK374" s="130"/>
      <c r="AL374" s="130"/>
      <c r="AM374" s="130"/>
      <c r="AN374" s="130"/>
      <c r="AO374" s="130"/>
      <c r="AP374" s="130"/>
      <c r="AQ374" s="130"/>
      <c r="AR374" s="130"/>
      <c r="AS374" s="130"/>
      <c r="AT374" s="130"/>
      <c r="AU374" s="130"/>
      <c r="AV374" s="130"/>
      <c r="AW374" s="130"/>
      <c r="AX374" s="130"/>
      <c r="AY374" s="130"/>
      <c r="AZ374" s="130"/>
      <c r="BA374" s="130"/>
      <c r="BB374" s="130"/>
      <c r="BC374" s="130"/>
      <c r="BD374" s="130"/>
      <c r="BE374" s="130"/>
      <c r="BF374" s="130"/>
      <c r="BG374" s="130"/>
      <c r="BH374" s="130"/>
      <c r="BI374" s="130"/>
      <c r="BJ374" s="130"/>
      <c r="BK374" s="130"/>
    </row>
    <row r="375" spans="13:63" s="32" customFormat="1" x14ac:dyDescent="0.2">
      <c r="M375" s="33"/>
      <c r="S375" s="33"/>
      <c r="AB375" s="130"/>
      <c r="AC375" s="130"/>
      <c r="AD375" s="130"/>
      <c r="AE375" s="130"/>
      <c r="AF375" s="130"/>
      <c r="AG375" s="130"/>
      <c r="AH375" s="130"/>
      <c r="AI375" s="130"/>
      <c r="AJ375" s="130"/>
      <c r="AK375" s="130"/>
      <c r="AL375" s="130"/>
      <c r="AM375" s="130"/>
      <c r="AN375" s="130"/>
      <c r="AO375" s="130"/>
      <c r="AP375" s="130"/>
      <c r="AQ375" s="130"/>
      <c r="AR375" s="130"/>
      <c r="AS375" s="130"/>
      <c r="AT375" s="130"/>
      <c r="AU375" s="130"/>
      <c r="AV375" s="130"/>
      <c r="AW375" s="130"/>
      <c r="AX375" s="130"/>
      <c r="AY375" s="130"/>
      <c r="AZ375" s="130"/>
      <c r="BA375" s="130"/>
      <c r="BB375" s="130"/>
      <c r="BC375" s="130"/>
      <c r="BD375" s="130"/>
      <c r="BE375" s="130"/>
      <c r="BF375" s="130"/>
      <c r="BG375" s="130"/>
      <c r="BH375" s="130"/>
      <c r="BI375" s="130"/>
      <c r="BJ375" s="130"/>
      <c r="BK375" s="130"/>
    </row>
    <row r="376" spans="13:63" s="32" customFormat="1" x14ac:dyDescent="0.2">
      <c r="M376" s="33"/>
      <c r="S376" s="33"/>
      <c r="AB376" s="130"/>
      <c r="AC376" s="130"/>
      <c r="AD376" s="130"/>
      <c r="AE376" s="130"/>
      <c r="AF376" s="130"/>
      <c r="AG376" s="130"/>
      <c r="AH376" s="130"/>
      <c r="AI376" s="130"/>
      <c r="AJ376" s="130"/>
      <c r="AK376" s="130"/>
      <c r="AL376" s="130"/>
      <c r="AM376" s="130"/>
      <c r="AN376" s="130"/>
      <c r="AO376" s="130"/>
      <c r="AP376" s="130"/>
      <c r="AQ376" s="130"/>
      <c r="AR376" s="130"/>
      <c r="AS376" s="130"/>
      <c r="AT376" s="130"/>
      <c r="AU376" s="130"/>
      <c r="AV376" s="130"/>
      <c r="AW376" s="130"/>
      <c r="AX376" s="130"/>
      <c r="AY376" s="130"/>
      <c r="AZ376" s="130"/>
      <c r="BA376" s="130"/>
      <c r="BB376" s="130"/>
      <c r="BC376" s="130"/>
      <c r="BD376" s="130"/>
      <c r="BE376" s="130"/>
      <c r="BF376" s="130"/>
      <c r="BG376" s="130"/>
      <c r="BH376" s="130"/>
      <c r="BI376" s="130"/>
      <c r="BJ376" s="130"/>
      <c r="BK376" s="130"/>
    </row>
    <row r="377" spans="13:63" s="32" customFormat="1" x14ac:dyDescent="0.2">
      <c r="M377" s="33"/>
      <c r="S377" s="33"/>
      <c r="AB377" s="130"/>
      <c r="AC377" s="130"/>
      <c r="AD377" s="130"/>
      <c r="AE377" s="130"/>
      <c r="AF377" s="130"/>
      <c r="AG377" s="130"/>
      <c r="AH377" s="130"/>
      <c r="AI377" s="130"/>
      <c r="AJ377" s="130"/>
      <c r="AK377" s="130"/>
      <c r="AL377" s="130"/>
      <c r="AM377" s="130"/>
      <c r="AN377" s="130"/>
      <c r="AO377" s="130"/>
      <c r="AP377" s="130"/>
      <c r="AQ377" s="130"/>
      <c r="AR377" s="130"/>
      <c r="AS377" s="130"/>
      <c r="AT377" s="130"/>
      <c r="AU377" s="130"/>
      <c r="AV377" s="130"/>
      <c r="AW377" s="130"/>
      <c r="AX377" s="130"/>
      <c r="AY377" s="130"/>
      <c r="AZ377" s="130"/>
      <c r="BA377" s="130"/>
      <c r="BB377" s="130"/>
      <c r="BC377" s="130"/>
      <c r="BD377" s="130"/>
      <c r="BE377" s="130"/>
      <c r="BF377" s="130"/>
      <c r="BG377" s="130"/>
      <c r="BH377" s="130"/>
      <c r="BI377" s="130"/>
      <c r="BJ377" s="130"/>
      <c r="BK377" s="130"/>
    </row>
    <row r="378" spans="13:63" s="32" customFormat="1" x14ac:dyDescent="0.2">
      <c r="M378" s="33"/>
      <c r="S378" s="33"/>
      <c r="AB378" s="130"/>
      <c r="AC378" s="130"/>
      <c r="AD378" s="130"/>
      <c r="AE378" s="130"/>
      <c r="AF378" s="130"/>
      <c r="AG378" s="130"/>
      <c r="AH378" s="130"/>
      <c r="AI378" s="130"/>
      <c r="AJ378" s="130"/>
      <c r="AK378" s="130"/>
      <c r="AL378" s="130"/>
      <c r="AM378" s="130"/>
      <c r="AN378" s="130"/>
      <c r="AO378" s="130"/>
      <c r="AP378" s="130"/>
      <c r="AQ378" s="130"/>
      <c r="AR378" s="130"/>
      <c r="AS378" s="130"/>
      <c r="AT378" s="130"/>
      <c r="AU378" s="130"/>
      <c r="AV378" s="130"/>
      <c r="AW378" s="130"/>
      <c r="AX378" s="130"/>
      <c r="AY378" s="130"/>
      <c r="AZ378" s="130"/>
      <c r="BA378" s="130"/>
      <c r="BB378" s="130"/>
      <c r="BC378" s="130"/>
      <c r="BD378" s="130"/>
      <c r="BE378" s="130"/>
      <c r="BF378" s="130"/>
      <c r="BG378" s="130"/>
      <c r="BH378" s="130"/>
      <c r="BI378" s="130"/>
      <c r="BJ378" s="130"/>
      <c r="BK378" s="130"/>
    </row>
    <row r="379" spans="13:63" s="32" customFormat="1" x14ac:dyDescent="0.2">
      <c r="M379" s="33"/>
      <c r="S379" s="33"/>
      <c r="AB379" s="130"/>
      <c r="AC379" s="130"/>
      <c r="AD379" s="130"/>
      <c r="AE379" s="130"/>
      <c r="AF379" s="130"/>
      <c r="AG379" s="130"/>
      <c r="AH379" s="130"/>
      <c r="AI379" s="130"/>
      <c r="AJ379" s="130"/>
      <c r="AK379" s="130"/>
      <c r="AL379" s="130"/>
      <c r="AM379" s="130"/>
      <c r="AN379" s="130"/>
      <c r="AO379" s="130"/>
      <c r="AP379" s="130"/>
      <c r="AQ379" s="130"/>
      <c r="AR379" s="130"/>
      <c r="AS379" s="130"/>
      <c r="AT379" s="130"/>
      <c r="AU379" s="130"/>
      <c r="AV379" s="130"/>
      <c r="AW379" s="130"/>
      <c r="AX379" s="130"/>
      <c r="AY379" s="130"/>
      <c r="AZ379" s="130"/>
      <c r="BA379" s="130"/>
      <c r="BB379" s="130"/>
      <c r="BC379" s="130"/>
      <c r="BD379" s="130"/>
      <c r="BE379" s="130"/>
      <c r="BF379" s="130"/>
      <c r="BG379" s="130"/>
      <c r="BH379" s="130"/>
      <c r="BI379" s="130"/>
      <c r="BJ379" s="130"/>
      <c r="BK379" s="130"/>
    </row>
    <row r="380" spans="13:63" s="32" customFormat="1" x14ac:dyDescent="0.2">
      <c r="M380" s="33"/>
      <c r="S380" s="33"/>
      <c r="AB380" s="130"/>
      <c r="AC380" s="130"/>
      <c r="AD380" s="130"/>
      <c r="AE380" s="130"/>
      <c r="AF380" s="130"/>
      <c r="AG380" s="130"/>
      <c r="AH380" s="130"/>
      <c r="AI380" s="130"/>
      <c r="AJ380" s="130"/>
      <c r="AK380" s="130"/>
      <c r="AL380" s="130"/>
      <c r="AM380" s="130"/>
      <c r="AN380" s="130"/>
      <c r="AO380" s="130"/>
      <c r="AP380" s="130"/>
      <c r="AQ380" s="130"/>
      <c r="AR380" s="130"/>
      <c r="AS380" s="130"/>
      <c r="AT380" s="130"/>
      <c r="AU380" s="130"/>
      <c r="AV380" s="130"/>
      <c r="AW380" s="130"/>
      <c r="AX380" s="130"/>
      <c r="AY380" s="130"/>
      <c r="AZ380" s="130"/>
      <c r="BA380" s="130"/>
      <c r="BB380" s="130"/>
      <c r="BC380" s="130"/>
      <c r="BD380" s="130"/>
      <c r="BE380" s="130"/>
      <c r="BF380" s="130"/>
      <c r="BG380" s="130"/>
      <c r="BH380" s="130"/>
      <c r="BI380" s="130"/>
      <c r="BJ380" s="130"/>
      <c r="BK380" s="130"/>
    </row>
    <row r="381" spans="13:63" s="32" customFormat="1" x14ac:dyDescent="0.2">
      <c r="M381" s="33"/>
      <c r="S381" s="33"/>
      <c r="AB381" s="130"/>
      <c r="AC381" s="130"/>
      <c r="AD381" s="130"/>
      <c r="AE381" s="130"/>
      <c r="AF381" s="130"/>
      <c r="AG381" s="130"/>
      <c r="AH381" s="130"/>
      <c r="AI381" s="130"/>
      <c r="AJ381" s="130"/>
      <c r="AK381" s="130"/>
      <c r="AL381" s="130"/>
      <c r="AM381" s="130"/>
      <c r="AN381" s="130"/>
      <c r="AO381" s="130"/>
      <c r="AP381" s="130"/>
      <c r="AQ381" s="130"/>
      <c r="AR381" s="130"/>
      <c r="AS381" s="130"/>
      <c r="AT381" s="130"/>
      <c r="AU381" s="130"/>
      <c r="AV381" s="130"/>
      <c r="AW381" s="130"/>
      <c r="AX381" s="130"/>
      <c r="AY381" s="130"/>
      <c r="AZ381" s="130"/>
      <c r="BA381" s="130"/>
      <c r="BB381" s="130"/>
      <c r="BC381" s="130"/>
      <c r="BD381" s="130"/>
      <c r="BE381" s="130"/>
      <c r="BF381" s="130"/>
      <c r="BG381" s="130"/>
      <c r="BH381" s="130"/>
      <c r="BI381" s="130"/>
      <c r="BJ381" s="130"/>
      <c r="BK381" s="130"/>
    </row>
    <row r="382" spans="13:63" s="32" customFormat="1" x14ac:dyDescent="0.2">
      <c r="M382" s="33"/>
      <c r="S382" s="33"/>
      <c r="AB382" s="130"/>
      <c r="AC382" s="130"/>
      <c r="AD382" s="130"/>
      <c r="AE382" s="130"/>
      <c r="AF382" s="130"/>
      <c r="AG382" s="130"/>
      <c r="AH382" s="130"/>
      <c r="AI382" s="130"/>
      <c r="AJ382" s="130"/>
      <c r="AK382" s="130"/>
      <c r="AL382" s="130"/>
      <c r="AM382" s="130"/>
      <c r="AN382" s="130"/>
      <c r="AO382" s="130"/>
      <c r="AP382" s="130"/>
      <c r="AQ382" s="130"/>
      <c r="AR382" s="130"/>
      <c r="AS382" s="130"/>
      <c r="AT382" s="130"/>
      <c r="AU382" s="130"/>
      <c r="AV382" s="130"/>
      <c r="AW382" s="130"/>
      <c r="AX382" s="130"/>
      <c r="AY382" s="130"/>
      <c r="AZ382" s="130"/>
      <c r="BA382" s="130"/>
      <c r="BB382" s="130"/>
      <c r="BC382" s="130"/>
      <c r="BD382" s="130"/>
      <c r="BE382" s="130"/>
      <c r="BF382" s="130"/>
      <c r="BG382" s="130"/>
      <c r="BH382" s="130"/>
      <c r="BI382" s="130"/>
      <c r="BJ382" s="130"/>
      <c r="BK382" s="130"/>
    </row>
    <row r="383" spans="13:63" s="32" customFormat="1" x14ac:dyDescent="0.2">
      <c r="M383" s="33"/>
      <c r="S383" s="33"/>
      <c r="AB383" s="130"/>
      <c r="AC383" s="130"/>
      <c r="AD383" s="130"/>
      <c r="AE383" s="130"/>
      <c r="AF383" s="130"/>
      <c r="AG383" s="130"/>
      <c r="AH383" s="130"/>
      <c r="AI383" s="130"/>
      <c r="AJ383" s="130"/>
      <c r="AK383" s="130"/>
      <c r="AL383" s="130"/>
      <c r="AM383" s="130"/>
      <c r="AN383" s="130"/>
      <c r="AO383" s="130"/>
      <c r="AP383" s="130"/>
      <c r="AQ383" s="130"/>
      <c r="AR383" s="130"/>
      <c r="AS383" s="130"/>
      <c r="AT383" s="130"/>
      <c r="AU383" s="130"/>
      <c r="AV383" s="130"/>
      <c r="AW383" s="130"/>
      <c r="AX383" s="130"/>
      <c r="AY383" s="130"/>
      <c r="AZ383" s="130"/>
      <c r="BA383" s="130"/>
      <c r="BB383" s="130"/>
      <c r="BC383" s="130"/>
      <c r="BD383" s="130"/>
      <c r="BE383" s="130"/>
      <c r="BF383" s="130"/>
      <c r="BG383" s="130"/>
      <c r="BH383" s="130"/>
      <c r="BI383" s="130"/>
      <c r="BJ383" s="130"/>
      <c r="BK383" s="130"/>
    </row>
    <row r="384" spans="13:63" s="32" customFormat="1" x14ac:dyDescent="0.2">
      <c r="M384" s="33"/>
      <c r="S384" s="33"/>
      <c r="AB384" s="130"/>
      <c r="AC384" s="130"/>
      <c r="AD384" s="130"/>
      <c r="AE384" s="130"/>
      <c r="AF384" s="130"/>
      <c r="AG384" s="130"/>
      <c r="AH384" s="130"/>
      <c r="AI384" s="130"/>
      <c r="AJ384" s="130"/>
      <c r="AK384" s="130"/>
      <c r="AL384" s="130"/>
      <c r="AM384" s="130"/>
      <c r="AN384" s="130"/>
      <c r="AO384" s="130"/>
      <c r="AP384" s="130"/>
      <c r="AQ384" s="130"/>
      <c r="AR384" s="130"/>
      <c r="AS384" s="130"/>
      <c r="AT384" s="130"/>
      <c r="AU384" s="130"/>
      <c r="AV384" s="130"/>
      <c r="AW384" s="130"/>
      <c r="AX384" s="130"/>
      <c r="AY384" s="130"/>
      <c r="AZ384" s="130"/>
      <c r="BA384" s="130"/>
      <c r="BB384" s="130"/>
      <c r="BC384" s="130"/>
      <c r="BD384" s="130"/>
      <c r="BE384" s="130"/>
      <c r="BF384" s="130"/>
      <c r="BG384" s="130"/>
      <c r="BH384" s="130"/>
      <c r="BI384" s="130"/>
      <c r="BJ384" s="130"/>
      <c r="BK384" s="130"/>
    </row>
    <row r="385" spans="13:63" s="32" customFormat="1" x14ac:dyDescent="0.2">
      <c r="M385" s="33"/>
      <c r="S385" s="33"/>
      <c r="AB385" s="130"/>
      <c r="AC385" s="130"/>
      <c r="AD385" s="130"/>
      <c r="AE385" s="130"/>
      <c r="AF385" s="130"/>
      <c r="AG385" s="130"/>
      <c r="AH385" s="130"/>
      <c r="AI385" s="130"/>
      <c r="AJ385" s="130"/>
      <c r="AK385" s="130"/>
      <c r="AL385" s="130"/>
      <c r="AM385" s="130"/>
      <c r="AN385" s="130"/>
      <c r="AO385" s="130"/>
      <c r="AP385" s="130"/>
      <c r="AQ385" s="130"/>
      <c r="AR385" s="130"/>
      <c r="AS385" s="130"/>
      <c r="AT385" s="130"/>
      <c r="AU385" s="130"/>
      <c r="AV385" s="130"/>
      <c r="AW385" s="130"/>
      <c r="AX385" s="130"/>
      <c r="AY385" s="130"/>
      <c r="AZ385" s="130"/>
      <c r="BA385" s="130"/>
      <c r="BB385" s="130"/>
      <c r="BC385" s="130"/>
      <c r="BD385" s="130"/>
      <c r="BE385" s="130"/>
      <c r="BF385" s="130"/>
      <c r="BG385" s="130"/>
      <c r="BH385" s="130"/>
      <c r="BI385" s="130"/>
      <c r="BJ385" s="130"/>
      <c r="BK385" s="130"/>
    </row>
    <row r="386" spans="13:63" s="32" customFormat="1" x14ac:dyDescent="0.2">
      <c r="M386" s="33"/>
      <c r="S386" s="33"/>
      <c r="AB386" s="130"/>
      <c r="AC386" s="130"/>
      <c r="AD386" s="130"/>
      <c r="AE386" s="130"/>
      <c r="AF386" s="130"/>
      <c r="AG386" s="130"/>
      <c r="AH386" s="130"/>
      <c r="AI386" s="130"/>
      <c r="AJ386" s="130"/>
      <c r="AK386" s="130"/>
      <c r="AL386" s="130"/>
      <c r="AM386" s="130"/>
      <c r="AN386" s="130"/>
      <c r="AO386" s="130"/>
      <c r="AP386" s="130"/>
      <c r="AQ386" s="130"/>
      <c r="AR386" s="130"/>
      <c r="AS386" s="130"/>
      <c r="AT386" s="130"/>
      <c r="AU386" s="130"/>
      <c r="AV386" s="130"/>
      <c r="AW386" s="130"/>
      <c r="AX386" s="130"/>
      <c r="AY386" s="130"/>
      <c r="AZ386" s="130"/>
      <c r="BA386" s="130"/>
      <c r="BB386" s="130"/>
      <c r="BC386" s="130"/>
      <c r="BD386" s="130"/>
      <c r="BE386" s="130"/>
      <c r="BF386" s="130"/>
      <c r="BG386" s="130"/>
      <c r="BH386" s="130"/>
      <c r="BI386" s="130"/>
      <c r="BJ386" s="130"/>
      <c r="BK386" s="130"/>
    </row>
    <row r="387" spans="13:63" s="32" customFormat="1" x14ac:dyDescent="0.2">
      <c r="M387" s="33"/>
      <c r="S387" s="33"/>
      <c r="AB387" s="130"/>
      <c r="AC387" s="130"/>
      <c r="AD387" s="130"/>
      <c r="AE387" s="130"/>
      <c r="AF387" s="130"/>
      <c r="AG387" s="130"/>
      <c r="AH387" s="130"/>
      <c r="AI387" s="130"/>
      <c r="AJ387" s="130"/>
      <c r="AK387" s="130"/>
      <c r="AL387" s="130"/>
      <c r="AM387" s="130"/>
      <c r="AN387" s="130"/>
      <c r="AO387" s="130"/>
      <c r="AP387" s="130"/>
      <c r="AQ387" s="130"/>
      <c r="AR387" s="130"/>
      <c r="AS387" s="130"/>
      <c r="AT387" s="130"/>
      <c r="AU387" s="130"/>
      <c r="AV387" s="130"/>
      <c r="AW387" s="130"/>
      <c r="AX387" s="130"/>
      <c r="AY387" s="130"/>
      <c r="AZ387" s="130"/>
      <c r="BA387" s="130"/>
      <c r="BB387" s="130"/>
      <c r="BC387" s="130"/>
      <c r="BD387" s="130"/>
      <c r="BE387" s="130"/>
      <c r="BF387" s="130"/>
      <c r="BG387" s="130"/>
      <c r="BH387" s="130"/>
      <c r="BI387" s="130"/>
      <c r="BJ387" s="130"/>
      <c r="BK387" s="130"/>
    </row>
    <row r="388" spans="13:63" s="32" customFormat="1" x14ac:dyDescent="0.2">
      <c r="M388" s="33"/>
      <c r="S388" s="33"/>
      <c r="AB388" s="130"/>
      <c r="AC388" s="130"/>
      <c r="AD388" s="130"/>
      <c r="AE388" s="130"/>
      <c r="AF388" s="130"/>
      <c r="AG388" s="130"/>
      <c r="AH388" s="130"/>
      <c r="AI388" s="130"/>
      <c r="AJ388" s="130"/>
      <c r="AK388" s="130"/>
      <c r="AL388" s="130"/>
      <c r="AM388" s="130"/>
      <c r="AN388" s="130"/>
      <c r="AO388" s="130"/>
      <c r="AP388" s="130"/>
      <c r="AQ388" s="130"/>
      <c r="AR388" s="130"/>
      <c r="AS388" s="130"/>
      <c r="AT388" s="130"/>
      <c r="AU388" s="130"/>
      <c r="AV388" s="130"/>
      <c r="AW388" s="130"/>
      <c r="AX388" s="130"/>
      <c r="AY388" s="130"/>
      <c r="AZ388" s="130"/>
      <c r="BA388" s="130"/>
      <c r="BB388" s="130"/>
      <c r="BC388" s="130"/>
      <c r="BD388" s="130"/>
      <c r="BE388" s="130"/>
      <c r="BF388" s="130"/>
      <c r="BG388" s="130"/>
      <c r="BH388" s="130"/>
      <c r="BI388" s="130"/>
      <c r="BJ388" s="130"/>
      <c r="BK388" s="130"/>
    </row>
    <row r="389" spans="13:63" s="32" customFormat="1" x14ac:dyDescent="0.2">
      <c r="M389" s="33"/>
      <c r="S389" s="33"/>
      <c r="AB389" s="130"/>
      <c r="AC389" s="130"/>
      <c r="AD389" s="130"/>
      <c r="AE389" s="130"/>
      <c r="AF389" s="130"/>
      <c r="AG389" s="130"/>
      <c r="AH389" s="130"/>
      <c r="AI389" s="130"/>
      <c r="AJ389" s="130"/>
      <c r="AK389" s="130"/>
      <c r="AL389" s="130"/>
      <c r="AM389" s="130"/>
      <c r="AN389" s="130"/>
      <c r="AO389" s="130"/>
      <c r="AP389" s="130"/>
      <c r="AQ389" s="130"/>
      <c r="AR389" s="130"/>
      <c r="AS389" s="130"/>
      <c r="AT389" s="130"/>
      <c r="AU389" s="130"/>
      <c r="AV389" s="130"/>
      <c r="AW389" s="130"/>
      <c r="AX389" s="130"/>
      <c r="AY389" s="130"/>
      <c r="AZ389" s="130"/>
      <c r="BA389" s="130"/>
      <c r="BB389" s="130"/>
      <c r="BC389" s="130"/>
      <c r="BD389" s="130"/>
      <c r="BE389" s="130"/>
      <c r="BF389" s="130"/>
      <c r="BG389" s="130"/>
      <c r="BH389" s="130"/>
      <c r="BI389" s="130"/>
      <c r="BJ389" s="130"/>
      <c r="BK389" s="130"/>
    </row>
    <row r="390" spans="13:63" s="32" customFormat="1" x14ac:dyDescent="0.2">
      <c r="M390" s="33"/>
      <c r="S390" s="33"/>
      <c r="AB390" s="130"/>
      <c r="AC390" s="130"/>
      <c r="AD390" s="130"/>
      <c r="AE390" s="130"/>
      <c r="AF390" s="130"/>
      <c r="AG390" s="130"/>
      <c r="AH390" s="130"/>
      <c r="AI390" s="130"/>
      <c r="AJ390" s="130"/>
      <c r="AK390" s="130"/>
      <c r="AL390" s="130"/>
      <c r="AM390" s="130"/>
      <c r="AN390" s="130"/>
      <c r="AO390" s="130"/>
      <c r="AP390" s="130"/>
      <c r="AQ390" s="130"/>
      <c r="AR390" s="130"/>
      <c r="AS390" s="130"/>
      <c r="AT390" s="130"/>
      <c r="AU390" s="130"/>
      <c r="AV390" s="130"/>
      <c r="AW390" s="130"/>
      <c r="AX390" s="130"/>
      <c r="AY390" s="130"/>
      <c r="AZ390" s="130"/>
      <c r="BA390" s="130"/>
      <c r="BB390" s="130"/>
      <c r="BC390" s="130"/>
      <c r="BD390" s="130"/>
      <c r="BE390" s="130"/>
      <c r="BF390" s="130"/>
      <c r="BG390" s="130"/>
      <c r="BH390" s="130"/>
      <c r="BI390" s="130"/>
      <c r="BJ390" s="130"/>
      <c r="BK390" s="130"/>
    </row>
    <row r="391" spans="13:63" s="32" customFormat="1" x14ac:dyDescent="0.2">
      <c r="M391" s="33"/>
      <c r="S391" s="33"/>
      <c r="AB391" s="130"/>
      <c r="AC391" s="130"/>
      <c r="AD391" s="130"/>
      <c r="AE391" s="130"/>
      <c r="AF391" s="130"/>
      <c r="AG391" s="130"/>
      <c r="AH391" s="130"/>
      <c r="AI391" s="130"/>
      <c r="AJ391" s="130"/>
      <c r="AK391" s="130"/>
      <c r="AL391" s="130"/>
      <c r="AM391" s="130"/>
      <c r="AN391" s="130"/>
      <c r="AO391" s="130"/>
      <c r="AP391" s="130"/>
      <c r="AQ391" s="130"/>
      <c r="AR391" s="130"/>
      <c r="AS391" s="130"/>
      <c r="AT391" s="130"/>
      <c r="AU391" s="130"/>
      <c r="AV391" s="130"/>
      <c r="AW391" s="130"/>
      <c r="AX391" s="130"/>
      <c r="AY391" s="130"/>
      <c r="AZ391" s="130"/>
      <c r="BA391" s="130"/>
      <c r="BB391" s="130"/>
      <c r="BC391" s="130"/>
      <c r="BD391" s="130"/>
      <c r="BE391" s="130"/>
      <c r="BF391" s="130"/>
      <c r="BG391" s="130"/>
      <c r="BH391" s="130"/>
      <c r="BI391" s="130"/>
      <c r="BJ391" s="130"/>
      <c r="BK391" s="130"/>
    </row>
    <row r="392" spans="13:63" s="32" customFormat="1" x14ac:dyDescent="0.2">
      <c r="M392" s="33"/>
      <c r="S392" s="33"/>
      <c r="AB392" s="130"/>
      <c r="AC392" s="130"/>
      <c r="AD392" s="130"/>
      <c r="AE392" s="130"/>
      <c r="AF392" s="130"/>
      <c r="AG392" s="130"/>
      <c r="AH392" s="130"/>
      <c r="AI392" s="130"/>
      <c r="AJ392" s="130"/>
      <c r="AK392" s="130"/>
      <c r="AL392" s="130"/>
      <c r="AM392" s="130"/>
      <c r="AN392" s="130"/>
      <c r="AO392" s="130"/>
      <c r="AP392" s="130"/>
      <c r="AQ392" s="130"/>
      <c r="AR392" s="130"/>
      <c r="AS392" s="130"/>
      <c r="AT392" s="130"/>
      <c r="AU392" s="130"/>
      <c r="AV392" s="130"/>
      <c r="AW392" s="130"/>
      <c r="AX392" s="130"/>
      <c r="AY392" s="130"/>
      <c r="AZ392" s="130"/>
      <c r="BA392" s="130"/>
      <c r="BB392" s="130"/>
      <c r="BC392" s="130"/>
      <c r="BD392" s="130"/>
      <c r="BE392" s="130"/>
      <c r="BF392" s="130"/>
      <c r="BG392" s="130"/>
      <c r="BH392" s="130"/>
      <c r="BI392" s="130"/>
      <c r="BJ392" s="130"/>
      <c r="BK392" s="130"/>
    </row>
    <row r="393" spans="13:63" s="32" customFormat="1" x14ac:dyDescent="0.2">
      <c r="M393" s="33"/>
      <c r="S393" s="33"/>
      <c r="AB393" s="130"/>
      <c r="AC393" s="130"/>
      <c r="AD393" s="130"/>
      <c r="AE393" s="130"/>
      <c r="AF393" s="130"/>
      <c r="AG393" s="130"/>
      <c r="AH393" s="130"/>
      <c r="AI393" s="130"/>
      <c r="AJ393" s="130"/>
      <c r="AK393" s="130"/>
      <c r="AL393" s="130"/>
      <c r="AM393" s="130"/>
      <c r="AN393" s="130"/>
      <c r="AO393" s="130"/>
      <c r="AP393" s="130"/>
      <c r="AQ393" s="130"/>
      <c r="AR393" s="130"/>
      <c r="AS393" s="130"/>
      <c r="AT393" s="130"/>
      <c r="AU393" s="130"/>
      <c r="AV393" s="130"/>
      <c r="AW393" s="130"/>
      <c r="AX393" s="130"/>
      <c r="AY393" s="130"/>
      <c r="AZ393" s="130"/>
      <c r="BA393" s="130"/>
      <c r="BB393" s="130"/>
      <c r="BC393" s="130"/>
      <c r="BD393" s="130"/>
      <c r="BE393" s="130"/>
      <c r="BF393" s="130"/>
      <c r="BG393" s="130"/>
      <c r="BH393" s="130"/>
      <c r="BI393" s="130"/>
      <c r="BJ393" s="130"/>
      <c r="BK393" s="130"/>
    </row>
    <row r="394" spans="13:63" s="32" customFormat="1" x14ac:dyDescent="0.2">
      <c r="M394" s="33"/>
      <c r="S394" s="33"/>
      <c r="AB394" s="130"/>
      <c r="AC394" s="130"/>
      <c r="AD394" s="130"/>
      <c r="AE394" s="130"/>
      <c r="AF394" s="130"/>
      <c r="AG394" s="130"/>
      <c r="AH394" s="130"/>
      <c r="AI394" s="130"/>
      <c r="AJ394" s="130"/>
      <c r="AK394" s="130"/>
      <c r="AL394" s="130"/>
      <c r="AM394" s="130"/>
      <c r="AN394" s="130"/>
      <c r="AO394" s="130"/>
      <c r="AP394" s="130"/>
      <c r="AQ394" s="130"/>
      <c r="AR394" s="130"/>
      <c r="AS394" s="130"/>
      <c r="AT394" s="130"/>
      <c r="AU394" s="130"/>
      <c r="AV394" s="130"/>
      <c r="AW394" s="130"/>
      <c r="AX394" s="130"/>
      <c r="AY394" s="130"/>
      <c r="AZ394" s="130"/>
      <c r="BA394" s="130"/>
      <c r="BB394" s="130"/>
      <c r="BC394" s="130"/>
      <c r="BD394" s="130"/>
      <c r="BE394" s="130"/>
      <c r="BF394" s="130"/>
      <c r="BG394" s="130"/>
      <c r="BH394" s="130"/>
      <c r="BI394" s="130"/>
      <c r="BJ394" s="130"/>
      <c r="BK394" s="130"/>
    </row>
    <row r="395" spans="13:63" s="32" customFormat="1" x14ac:dyDescent="0.2">
      <c r="M395" s="33"/>
      <c r="S395" s="33"/>
      <c r="AB395" s="130"/>
      <c r="AC395" s="130"/>
      <c r="AD395" s="130"/>
      <c r="AE395" s="130"/>
      <c r="AF395" s="130"/>
      <c r="AG395" s="130"/>
      <c r="AH395" s="130"/>
      <c r="AI395" s="130"/>
      <c r="AJ395" s="130"/>
      <c r="AK395" s="130"/>
      <c r="AL395" s="130"/>
      <c r="AM395" s="130"/>
      <c r="AN395" s="130"/>
      <c r="AO395" s="130"/>
      <c r="AP395" s="130"/>
      <c r="AQ395" s="130"/>
      <c r="AR395" s="130"/>
      <c r="AS395" s="130"/>
      <c r="AT395" s="130"/>
      <c r="AU395" s="130"/>
      <c r="AV395" s="130"/>
      <c r="AW395" s="130"/>
      <c r="AX395" s="130"/>
      <c r="AY395" s="130"/>
      <c r="AZ395" s="130"/>
      <c r="BA395" s="130"/>
      <c r="BB395" s="130"/>
      <c r="BC395" s="130"/>
      <c r="BD395" s="130"/>
      <c r="BE395" s="130"/>
      <c r="BF395" s="130"/>
      <c r="BG395" s="130"/>
      <c r="BH395" s="130"/>
      <c r="BI395" s="130"/>
      <c r="BJ395" s="130"/>
      <c r="BK395" s="130"/>
    </row>
    <row r="396" spans="13:63" s="32" customFormat="1" x14ac:dyDescent="0.2">
      <c r="M396" s="33"/>
      <c r="S396" s="33"/>
      <c r="AB396" s="130"/>
      <c r="AC396" s="130"/>
      <c r="AD396" s="130"/>
      <c r="AE396" s="130"/>
      <c r="AF396" s="130"/>
      <c r="AG396" s="130"/>
      <c r="AH396" s="130"/>
      <c r="AI396" s="130"/>
      <c r="AJ396" s="130"/>
      <c r="AK396" s="130"/>
      <c r="AL396" s="130"/>
      <c r="AM396" s="130"/>
      <c r="AN396" s="130"/>
      <c r="AO396" s="130"/>
      <c r="AP396" s="130"/>
      <c r="AQ396" s="130"/>
      <c r="AR396" s="130"/>
      <c r="AS396" s="130"/>
      <c r="AT396" s="130"/>
      <c r="AU396" s="130"/>
      <c r="AV396" s="130"/>
      <c r="AW396" s="130"/>
      <c r="AX396" s="130"/>
      <c r="AY396" s="130"/>
      <c r="AZ396" s="130"/>
      <c r="BA396" s="130"/>
      <c r="BB396" s="130"/>
      <c r="BC396" s="130"/>
      <c r="BD396" s="130"/>
      <c r="BE396" s="130"/>
      <c r="BF396" s="130"/>
      <c r="BG396" s="130"/>
      <c r="BH396" s="130"/>
      <c r="BI396" s="130"/>
      <c r="BJ396" s="130"/>
      <c r="BK396" s="130"/>
    </row>
    <row r="397" spans="13:63" s="32" customFormat="1" x14ac:dyDescent="0.2">
      <c r="M397" s="33"/>
      <c r="S397" s="33"/>
      <c r="AB397" s="130"/>
      <c r="AC397" s="130"/>
      <c r="AD397" s="130"/>
      <c r="AE397" s="130"/>
      <c r="AF397" s="130"/>
      <c r="AG397" s="130"/>
      <c r="AH397" s="130"/>
      <c r="AI397" s="130"/>
      <c r="AJ397" s="130"/>
      <c r="AK397" s="130"/>
      <c r="AL397" s="130"/>
      <c r="AM397" s="130"/>
      <c r="AN397" s="130"/>
      <c r="AO397" s="130"/>
      <c r="AP397" s="130"/>
      <c r="AQ397" s="130"/>
      <c r="AR397" s="130"/>
      <c r="AS397" s="130"/>
      <c r="AT397" s="130"/>
      <c r="AU397" s="130"/>
      <c r="AV397" s="130"/>
      <c r="AW397" s="130"/>
      <c r="AX397" s="130"/>
      <c r="AY397" s="130"/>
      <c r="AZ397" s="130"/>
      <c r="BA397" s="130"/>
      <c r="BB397" s="130"/>
      <c r="BC397" s="130"/>
      <c r="BD397" s="130"/>
      <c r="BE397" s="130"/>
      <c r="BF397" s="130"/>
      <c r="BG397" s="130"/>
      <c r="BH397" s="130"/>
      <c r="BI397" s="130"/>
      <c r="BJ397" s="130"/>
      <c r="BK397" s="130"/>
    </row>
    <row r="398" spans="13:63" s="32" customFormat="1" x14ac:dyDescent="0.2">
      <c r="M398" s="33"/>
      <c r="S398" s="33"/>
      <c r="AB398" s="130"/>
      <c r="AC398" s="130"/>
      <c r="AD398" s="130"/>
      <c r="AE398" s="130"/>
      <c r="AF398" s="130"/>
      <c r="AG398" s="130"/>
      <c r="AH398" s="130"/>
      <c r="AI398" s="130"/>
      <c r="AJ398" s="130"/>
      <c r="AK398" s="130"/>
      <c r="AL398" s="130"/>
      <c r="AM398" s="130"/>
      <c r="AN398" s="130"/>
      <c r="AO398" s="130"/>
      <c r="AP398" s="130"/>
      <c r="AQ398" s="130"/>
      <c r="AR398" s="130"/>
      <c r="AS398" s="130"/>
      <c r="AT398" s="130"/>
      <c r="AU398" s="130"/>
      <c r="AV398" s="130"/>
      <c r="AW398" s="130"/>
      <c r="AX398" s="130"/>
      <c r="AY398" s="130"/>
      <c r="AZ398" s="130"/>
      <c r="BA398" s="130"/>
      <c r="BB398" s="130"/>
      <c r="BC398" s="130"/>
      <c r="BD398" s="130"/>
      <c r="BE398" s="130"/>
      <c r="BF398" s="130"/>
      <c r="BG398" s="130"/>
      <c r="BH398" s="130"/>
      <c r="BI398" s="130"/>
      <c r="BJ398" s="130"/>
      <c r="BK398" s="130"/>
    </row>
    <row r="399" spans="13:63" s="32" customFormat="1" x14ac:dyDescent="0.2">
      <c r="M399" s="33"/>
      <c r="S399" s="33"/>
      <c r="AB399" s="130"/>
      <c r="AC399" s="130"/>
      <c r="AD399" s="130"/>
      <c r="AE399" s="130"/>
      <c r="AF399" s="130"/>
      <c r="AG399" s="130"/>
      <c r="AH399" s="130"/>
      <c r="AI399" s="130"/>
      <c r="AJ399" s="130"/>
      <c r="AK399" s="130"/>
      <c r="AL399" s="130"/>
      <c r="AM399" s="130"/>
      <c r="AN399" s="130"/>
      <c r="AO399" s="130"/>
      <c r="AP399" s="130"/>
      <c r="AQ399" s="130"/>
      <c r="AR399" s="130"/>
      <c r="AS399" s="130"/>
      <c r="AT399" s="130"/>
      <c r="AU399" s="130"/>
      <c r="AV399" s="130"/>
      <c r="AW399" s="130"/>
      <c r="AX399" s="130"/>
      <c r="AY399" s="130"/>
      <c r="AZ399" s="130"/>
      <c r="BA399" s="130"/>
      <c r="BB399" s="130"/>
      <c r="BC399" s="130"/>
      <c r="BD399" s="130"/>
      <c r="BE399" s="130"/>
      <c r="BF399" s="130"/>
      <c r="BG399" s="130"/>
      <c r="BH399" s="130"/>
      <c r="BI399" s="130"/>
      <c r="BJ399" s="130"/>
      <c r="BK399" s="130"/>
    </row>
    <row r="400" spans="13:63" s="32" customFormat="1" x14ac:dyDescent="0.2">
      <c r="M400" s="33"/>
      <c r="S400" s="33"/>
      <c r="AB400" s="130"/>
      <c r="AC400" s="130"/>
      <c r="AD400" s="130"/>
      <c r="AE400" s="130"/>
      <c r="AF400" s="130"/>
      <c r="AG400" s="130"/>
      <c r="AH400" s="130"/>
      <c r="AI400" s="130"/>
      <c r="AJ400" s="130"/>
      <c r="AK400" s="130"/>
      <c r="AL400" s="130"/>
      <c r="AM400" s="130"/>
      <c r="AN400" s="130"/>
      <c r="AO400" s="130"/>
      <c r="AP400" s="130"/>
      <c r="AQ400" s="130"/>
      <c r="AR400" s="130"/>
      <c r="AS400" s="130"/>
      <c r="AT400" s="130"/>
      <c r="AU400" s="130"/>
      <c r="AV400" s="130"/>
      <c r="AW400" s="130"/>
      <c r="AX400" s="130"/>
      <c r="AY400" s="130"/>
      <c r="AZ400" s="130"/>
      <c r="BA400" s="130"/>
      <c r="BB400" s="130"/>
      <c r="BC400" s="130"/>
      <c r="BD400" s="130"/>
      <c r="BE400" s="130"/>
      <c r="BF400" s="130"/>
      <c r="BG400" s="130"/>
      <c r="BH400" s="130"/>
      <c r="BI400" s="130"/>
      <c r="BJ400" s="130"/>
      <c r="BK400" s="130"/>
    </row>
  </sheetData>
  <autoFilter ref="A7:PX39" xr:uid="{C2377591-F245-4449-8649-2B84C4D857FF}"/>
  <mergeCells count="36">
    <mergeCell ref="AA5:AA6"/>
    <mergeCell ref="V5:V6"/>
    <mergeCell ref="W5:W6"/>
    <mergeCell ref="X5:X6"/>
    <mergeCell ref="Y5:Y6"/>
    <mergeCell ref="Z5:Z6"/>
    <mergeCell ref="S5:S6"/>
    <mergeCell ref="Q5:Q6"/>
    <mergeCell ref="R5:R6"/>
    <mergeCell ref="T5:T6"/>
    <mergeCell ref="U5:U6"/>
    <mergeCell ref="M5:M6"/>
    <mergeCell ref="N5:N6"/>
    <mergeCell ref="O5:O6"/>
    <mergeCell ref="P5:P6"/>
    <mergeCell ref="I5:I6"/>
    <mergeCell ref="J5:J6"/>
    <mergeCell ref="K5:K6"/>
    <mergeCell ref="L5:L6"/>
    <mergeCell ref="C4:C6"/>
    <mergeCell ref="A1:D1"/>
    <mergeCell ref="B4:B6"/>
    <mergeCell ref="H5:H6"/>
    <mergeCell ref="E5:E6"/>
    <mergeCell ref="A4:A6"/>
    <mergeCell ref="A2:C2"/>
    <mergeCell ref="D5:D6"/>
    <mergeCell ref="F5:F6"/>
    <mergeCell ref="G5:G6"/>
    <mergeCell ref="E1:H3"/>
    <mergeCell ref="I1:L3"/>
    <mergeCell ref="M1:P3"/>
    <mergeCell ref="E4:AA4"/>
    <mergeCell ref="Q1:S3"/>
    <mergeCell ref="T1:Y3"/>
    <mergeCell ref="Z1:AA3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8E3D5B-6FA0-4489-BFD8-BF79C0DA1914}">
  <dimension ref="A1:AA400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E40" sqref="AE40"/>
    </sheetView>
  </sheetViews>
  <sheetFormatPr baseColWidth="10" defaultColWidth="11.140625" defaultRowHeight="11.25" x14ac:dyDescent="0.2"/>
  <cols>
    <col min="1" max="2" width="11.140625" style="5"/>
    <col min="3" max="3" width="22" style="5" customWidth="1"/>
    <col min="4" max="4" width="11.140625" style="5"/>
    <col min="5" max="5" width="13.140625" style="5" hidden="1" customWidth="1"/>
    <col min="6" max="8" width="0" style="5" hidden="1" customWidth="1"/>
    <col min="9" max="9" width="13.42578125" style="5" hidden="1" customWidth="1"/>
    <col min="10" max="12" width="0" style="5" hidden="1" customWidth="1"/>
    <col min="13" max="13" width="11.7109375" style="6" hidden="1" customWidth="1"/>
    <col min="14" max="18" width="0" style="5" hidden="1" customWidth="1"/>
    <col min="19" max="19" width="15.140625" style="6" hidden="1" customWidth="1"/>
    <col min="20" max="25" width="0" style="5" hidden="1" customWidth="1"/>
    <col min="26" max="26" width="19.85546875" style="5" customWidth="1"/>
    <col min="27" max="27" width="15.140625" style="37" customWidth="1"/>
    <col min="28" max="16384" width="11.140625" style="5"/>
  </cols>
  <sheetData>
    <row r="1" spans="1:27" ht="15.75" customHeight="1" x14ac:dyDescent="0.2">
      <c r="A1" s="170" t="s">
        <v>9</v>
      </c>
      <c r="B1" s="171"/>
      <c r="C1" s="171"/>
      <c r="D1" s="171"/>
      <c r="E1" s="179" t="s">
        <v>79</v>
      </c>
      <c r="F1" s="180"/>
      <c r="G1" s="180"/>
      <c r="H1" s="180"/>
      <c r="I1" s="153" t="s">
        <v>184</v>
      </c>
      <c r="J1" s="154"/>
      <c r="K1" s="154"/>
      <c r="L1" s="154"/>
      <c r="M1" s="159" t="s">
        <v>183</v>
      </c>
      <c r="N1" s="159"/>
      <c r="O1" s="159"/>
      <c r="P1" s="159"/>
      <c r="Q1" s="165" t="s">
        <v>11</v>
      </c>
      <c r="R1" s="165"/>
      <c r="S1" s="165"/>
      <c r="T1" s="166" t="s">
        <v>12</v>
      </c>
      <c r="U1" s="166"/>
      <c r="V1" s="166"/>
      <c r="W1" s="166"/>
      <c r="X1" s="166"/>
      <c r="Y1" s="166"/>
      <c r="Z1" s="166" t="s">
        <v>13</v>
      </c>
      <c r="AA1" s="166"/>
    </row>
    <row r="2" spans="1:27" ht="15.75" customHeight="1" x14ac:dyDescent="0.2">
      <c r="A2" s="170" t="s">
        <v>0</v>
      </c>
      <c r="B2" s="171"/>
      <c r="C2" s="177"/>
      <c r="D2" s="93"/>
      <c r="E2" s="181"/>
      <c r="F2" s="182"/>
      <c r="G2" s="182"/>
      <c r="H2" s="182"/>
      <c r="I2" s="155"/>
      <c r="J2" s="156"/>
      <c r="K2" s="156"/>
      <c r="L2" s="156"/>
      <c r="M2" s="160"/>
      <c r="N2" s="160"/>
      <c r="O2" s="160"/>
      <c r="P2" s="160"/>
      <c r="Q2" s="165"/>
      <c r="R2" s="165"/>
      <c r="S2" s="165"/>
      <c r="T2" s="166"/>
      <c r="U2" s="166"/>
      <c r="V2" s="166"/>
      <c r="W2" s="166"/>
      <c r="X2" s="166"/>
      <c r="Y2" s="166"/>
      <c r="Z2" s="166"/>
      <c r="AA2" s="166"/>
    </row>
    <row r="3" spans="1:27" ht="15.75" customHeight="1" x14ac:dyDescent="0.2">
      <c r="A3" s="90"/>
      <c r="B3" s="91"/>
      <c r="C3" s="92"/>
      <c r="D3" s="93"/>
      <c r="E3" s="183"/>
      <c r="F3" s="184"/>
      <c r="G3" s="184"/>
      <c r="H3" s="184"/>
      <c r="I3" s="157"/>
      <c r="J3" s="158"/>
      <c r="K3" s="158"/>
      <c r="L3" s="158"/>
      <c r="M3" s="161"/>
      <c r="N3" s="161"/>
      <c r="O3" s="161"/>
      <c r="P3" s="161"/>
      <c r="Q3" s="165"/>
      <c r="R3" s="165"/>
      <c r="S3" s="165"/>
      <c r="T3" s="166"/>
      <c r="U3" s="166"/>
      <c r="V3" s="166"/>
      <c r="W3" s="166"/>
      <c r="X3" s="166"/>
      <c r="Y3" s="166"/>
      <c r="Z3" s="166"/>
      <c r="AA3" s="166"/>
    </row>
    <row r="4" spans="1:27" ht="43.5" customHeight="1" x14ac:dyDescent="0.2">
      <c r="A4" s="172" t="s">
        <v>1</v>
      </c>
      <c r="B4" s="172" t="s">
        <v>27</v>
      </c>
      <c r="C4" s="167" t="s">
        <v>2</v>
      </c>
      <c r="D4" s="93"/>
      <c r="E4" s="162" t="s">
        <v>78</v>
      </c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4"/>
    </row>
    <row r="5" spans="1:27" ht="16.5" customHeight="1" x14ac:dyDescent="0.2">
      <c r="A5" s="173"/>
      <c r="B5" s="173"/>
      <c r="C5" s="168"/>
      <c r="D5" s="178" t="s">
        <v>4</v>
      </c>
      <c r="E5" s="175" t="s">
        <v>5</v>
      </c>
      <c r="F5" s="175" t="s">
        <v>6</v>
      </c>
      <c r="G5" s="175" t="s">
        <v>7</v>
      </c>
      <c r="H5" s="175" t="s">
        <v>8</v>
      </c>
      <c r="I5" s="175" t="s">
        <v>5</v>
      </c>
      <c r="J5" s="175" t="s">
        <v>6</v>
      </c>
      <c r="K5" s="175" t="s">
        <v>7</v>
      </c>
      <c r="L5" s="175" t="s">
        <v>8</v>
      </c>
      <c r="M5" s="175" t="s">
        <v>5</v>
      </c>
      <c r="N5" s="175" t="s">
        <v>6</v>
      </c>
      <c r="O5" s="175" t="s">
        <v>7</v>
      </c>
      <c r="P5" s="175" t="s">
        <v>8</v>
      </c>
      <c r="Q5" s="187" t="str">
        <f>+E1</f>
        <v xml:space="preserve">ALARCON </v>
      </c>
      <c r="R5" s="188" t="str">
        <f>+I1</f>
        <v>AUTOMOTORES LA 15</v>
      </c>
      <c r="S5" s="185" t="str">
        <f>+M1</f>
        <v>MACROSERVICIOS Y REPUESTOS</v>
      </c>
      <c r="T5" s="189" t="s">
        <v>14</v>
      </c>
      <c r="U5" s="189" t="s">
        <v>15</v>
      </c>
      <c r="V5" s="191" t="s">
        <v>16</v>
      </c>
      <c r="W5" s="191" t="s">
        <v>17</v>
      </c>
      <c r="X5" s="191" t="s">
        <v>18</v>
      </c>
      <c r="Y5" s="191" t="s">
        <v>19</v>
      </c>
      <c r="Z5" s="192" t="s">
        <v>20</v>
      </c>
      <c r="AA5" s="191" t="s">
        <v>21</v>
      </c>
    </row>
    <row r="6" spans="1:27" ht="23.25" customHeight="1" x14ac:dyDescent="0.2">
      <c r="A6" s="174"/>
      <c r="B6" s="174"/>
      <c r="C6" s="169"/>
      <c r="D6" s="178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87"/>
      <c r="R6" s="188"/>
      <c r="S6" s="186"/>
      <c r="T6" s="190"/>
      <c r="U6" s="190"/>
      <c r="V6" s="191"/>
      <c r="W6" s="191"/>
      <c r="X6" s="191"/>
      <c r="Y6" s="191"/>
      <c r="Z6" s="192"/>
      <c r="AA6" s="191"/>
    </row>
    <row r="7" spans="1:27" s="17" customFormat="1" ht="22.5" customHeight="1" x14ac:dyDescent="0.2">
      <c r="A7" s="14"/>
      <c r="B7" s="14"/>
      <c r="C7" s="15" t="s">
        <v>29</v>
      </c>
      <c r="D7" s="16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20"/>
      <c r="U7" s="21"/>
      <c r="V7" s="21"/>
      <c r="W7" s="21"/>
      <c r="X7" s="21"/>
      <c r="Y7" s="22"/>
      <c r="Z7" s="23"/>
      <c r="AA7" s="24"/>
    </row>
    <row r="8" spans="1:27" ht="22.5" customHeight="1" x14ac:dyDescent="0.2">
      <c r="A8" s="1">
        <v>1</v>
      </c>
      <c r="B8" s="1">
        <v>26101709</v>
      </c>
      <c r="C8" s="2" t="s">
        <v>51</v>
      </c>
      <c r="D8" s="7"/>
      <c r="E8" s="47">
        <v>1766700</v>
      </c>
      <c r="F8" s="8">
        <f>+E8*19%</f>
        <v>335673</v>
      </c>
      <c r="G8" s="8">
        <f>+F8+E8</f>
        <v>2102373</v>
      </c>
      <c r="H8" s="8" t="s">
        <v>10</v>
      </c>
      <c r="I8" s="80">
        <v>1696500</v>
      </c>
      <c r="J8" s="8">
        <f>+I8*19%</f>
        <v>322335</v>
      </c>
      <c r="K8" s="8">
        <f>+J8+I8</f>
        <v>2018835</v>
      </c>
      <c r="L8" s="8" t="s">
        <v>10</v>
      </c>
      <c r="M8" s="80">
        <v>1755000</v>
      </c>
      <c r="N8" s="8">
        <f>+M8*19%</f>
        <v>333450</v>
      </c>
      <c r="O8" s="8">
        <f>+N8+M8</f>
        <v>2088450</v>
      </c>
      <c r="P8" s="8" t="s">
        <v>10</v>
      </c>
      <c r="Q8" s="9">
        <f>+G8</f>
        <v>2102373</v>
      </c>
      <c r="R8" s="9">
        <f>+K8</f>
        <v>2018835</v>
      </c>
      <c r="S8" s="9">
        <f>+O8</f>
        <v>2088450</v>
      </c>
      <c r="T8" s="10">
        <f>MIN(Q8,R8,S8)</f>
        <v>2018835</v>
      </c>
      <c r="U8" s="11">
        <f>AVERAGE(Q8,R8,S8)</f>
        <v>2069886</v>
      </c>
      <c r="V8" s="11">
        <f>HARMEAN(Q8,R8,S8)</f>
        <v>2069233.550795686</v>
      </c>
      <c r="W8" s="11">
        <f>GEOMEAN(Q8,R8,S8)</f>
        <v>2069560.9728844201</v>
      </c>
      <c r="X8" s="11">
        <f>_xlfn.STDEV.S(Q8,R8,S8)</f>
        <v>44756.183181768305</v>
      </c>
      <c r="Y8" s="12">
        <f>1-(T8/U8)</f>
        <v>2.4663677130044803E-2</v>
      </c>
      <c r="Z8" s="13">
        <f>+T8</f>
        <v>2018835</v>
      </c>
      <c r="AA8" s="36" t="str">
        <f>+IF(Y8&lt;=30%,"MENOR VALOR",IF(Y8&lt;=60%,"MEDIA ARMONICA",IF(Y8&lt;=90%,"MEDIA GEOMETRICA","PROMEDIO")))</f>
        <v>MENOR VALOR</v>
      </c>
    </row>
    <row r="9" spans="1:27" s="114" customFormat="1" ht="22.5" customHeight="1" x14ac:dyDescent="0.2">
      <c r="A9" s="104">
        <v>2</v>
      </c>
      <c r="B9" s="104">
        <v>25171718</v>
      </c>
      <c r="C9" s="105" t="s">
        <v>52</v>
      </c>
      <c r="D9" s="70"/>
      <c r="E9" s="112" t="s">
        <v>28</v>
      </c>
      <c r="F9" s="113" t="e">
        <f t="shared" ref="F9:F38" si="0">+E9*19%</f>
        <v>#VALUE!</v>
      </c>
      <c r="G9" s="113" t="e">
        <f t="shared" ref="G9:G38" si="1">+F9+E9</f>
        <v>#VALUE!</v>
      </c>
      <c r="H9" s="113" t="s">
        <v>10</v>
      </c>
      <c r="I9" s="112" t="s">
        <v>28</v>
      </c>
      <c r="J9" s="113" t="e">
        <f t="shared" ref="J9:J38" si="2">+I9*19%</f>
        <v>#VALUE!</v>
      </c>
      <c r="K9" s="113" t="e">
        <f t="shared" ref="K9:K38" si="3">+J9+I9</f>
        <v>#VALUE!</v>
      </c>
      <c r="L9" s="113" t="s">
        <v>10</v>
      </c>
      <c r="M9" s="112" t="s">
        <v>28</v>
      </c>
      <c r="N9" s="113" t="e">
        <f t="shared" ref="N9:N38" si="4">+M9*19%</f>
        <v>#VALUE!</v>
      </c>
      <c r="O9" s="113" t="e">
        <f t="shared" ref="O9:O38" si="5">+N9+M9</f>
        <v>#VALUE!</v>
      </c>
      <c r="P9" s="113" t="s">
        <v>10</v>
      </c>
      <c r="Q9" s="9" t="e">
        <f t="shared" ref="Q9:Q38" si="6">+G9</f>
        <v>#VALUE!</v>
      </c>
      <c r="R9" s="9" t="e">
        <f t="shared" ref="R9:R38" si="7">+K9</f>
        <v>#VALUE!</v>
      </c>
      <c r="S9" s="9" t="e">
        <f t="shared" ref="S9:S38" si="8">+O9</f>
        <v>#VALUE!</v>
      </c>
      <c r="T9" s="10" t="e">
        <f t="shared" ref="T9:T37" si="9">MIN(Q9,R9,S9)</f>
        <v>#VALUE!</v>
      </c>
      <c r="U9" s="108" t="e">
        <f t="shared" ref="U9:U37" si="10">AVERAGE(Q9,R9,S9)</f>
        <v>#VALUE!</v>
      </c>
      <c r="V9" s="108" t="e">
        <f t="shared" ref="V9:V37" si="11">HARMEAN(Q9,R9,S9)</f>
        <v>#VALUE!</v>
      </c>
      <c r="W9" s="108" t="e">
        <f t="shared" ref="W9:W37" si="12">GEOMEAN(Q9,R9,S9)</f>
        <v>#VALUE!</v>
      </c>
      <c r="X9" s="108" t="e">
        <f t="shared" ref="X9:X37" si="13">_xlfn.STDEV.S(Q9,R9,S9)</f>
        <v>#VALUE!</v>
      </c>
      <c r="Y9" s="109" t="e">
        <f t="shared" ref="Y9:Y37" si="14">1-(T9/U9)</f>
        <v>#VALUE!</v>
      </c>
      <c r="Z9" s="101">
        <v>0</v>
      </c>
      <c r="AA9" s="111" t="s">
        <v>28</v>
      </c>
    </row>
    <row r="10" spans="1:27" s="114" customFormat="1" ht="22.5" customHeight="1" x14ac:dyDescent="0.2">
      <c r="A10" s="104">
        <v>3</v>
      </c>
      <c r="B10" s="104">
        <v>25172901</v>
      </c>
      <c r="C10" s="105" t="s">
        <v>53</v>
      </c>
      <c r="D10" s="70"/>
      <c r="E10" s="48" t="s">
        <v>28</v>
      </c>
      <c r="F10" s="113" t="e">
        <f t="shared" si="0"/>
        <v>#VALUE!</v>
      </c>
      <c r="G10" s="113" t="e">
        <f t="shared" si="1"/>
        <v>#VALUE!</v>
      </c>
      <c r="H10" s="113" t="s">
        <v>10</v>
      </c>
      <c r="I10" s="48" t="s">
        <v>28</v>
      </c>
      <c r="J10" s="113" t="e">
        <f t="shared" si="2"/>
        <v>#VALUE!</v>
      </c>
      <c r="K10" s="113" t="e">
        <f t="shared" si="3"/>
        <v>#VALUE!</v>
      </c>
      <c r="L10" s="113" t="s">
        <v>10</v>
      </c>
      <c r="M10" s="48" t="s">
        <v>28</v>
      </c>
      <c r="N10" s="113" t="e">
        <f t="shared" si="4"/>
        <v>#VALUE!</v>
      </c>
      <c r="O10" s="113" t="e">
        <f t="shared" si="5"/>
        <v>#VALUE!</v>
      </c>
      <c r="P10" s="113" t="s">
        <v>10</v>
      </c>
      <c r="Q10" s="9" t="e">
        <f t="shared" si="6"/>
        <v>#VALUE!</v>
      </c>
      <c r="R10" s="9" t="e">
        <f t="shared" si="7"/>
        <v>#VALUE!</v>
      </c>
      <c r="S10" s="9" t="e">
        <f t="shared" si="8"/>
        <v>#VALUE!</v>
      </c>
      <c r="T10" s="10" t="e">
        <f t="shared" si="9"/>
        <v>#VALUE!</v>
      </c>
      <c r="U10" s="108" t="e">
        <f t="shared" si="10"/>
        <v>#VALUE!</v>
      </c>
      <c r="V10" s="108" t="e">
        <f t="shared" si="11"/>
        <v>#VALUE!</v>
      </c>
      <c r="W10" s="108" t="e">
        <f t="shared" si="12"/>
        <v>#VALUE!</v>
      </c>
      <c r="X10" s="108" t="e">
        <f t="shared" si="13"/>
        <v>#VALUE!</v>
      </c>
      <c r="Y10" s="109" t="e">
        <f t="shared" si="14"/>
        <v>#VALUE!</v>
      </c>
      <c r="Z10" s="101">
        <v>0</v>
      </c>
      <c r="AA10" s="111" t="s">
        <v>28</v>
      </c>
    </row>
    <row r="11" spans="1:27" s="27" customFormat="1" ht="22.5" customHeight="1" x14ac:dyDescent="0.2">
      <c r="A11" s="104">
        <v>4</v>
      </c>
      <c r="B11" s="104">
        <v>25172901</v>
      </c>
      <c r="C11" s="105" t="s">
        <v>54</v>
      </c>
      <c r="D11" s="106"/>
      <c r="E11" s="48">
        <v>11778</v>
      </c>
      <c r="F11" s="25">
        <f t="shared" si="0"/>
        <v>2237.8200000000002</v>
      </c>
      <c r="G11" s="25">
        <f t="shared" si="1"/>
        <v>14015.82</v>
      </c>
      <c r="H11" s="25" t="s">
        <v>10</v>
      </c>
      <c r="I11" s="48">
        <v>11310</v>
      </c>
      <c r="J11" s="25">
        <f t="shared" si="2"/>
        <v>2148.9</v>
      </c>
      <c r="K11" s="25">
        <f t="shared" si="3"/>
        <v>13458.9</v>
      </c>
      <c r="L11" s="25" t="s">
        <v>10</v>
      </c>
      <c r="M11" s="48">
        <v>11700</v>
      </c>
      <c r="N11" s="25">
        <f t="shared" si="4"/>
        <v>2223</v>
      </c>
      <c r="O11" s="25">
        <f t="shared" si="5"/>
        <v>13923</v>
      </c>
      <c r="P11" s="25" t="s">
        <v>10</v>
      </c>
      <c r="Q11" s="9">
        <f t="shared" si="6"/>
        <v>14015.82</v>
      </c>
      <c r="R11" s="9">
        <f t="shared" si="7"/>
        <v>13458.9</v>
      </c>
      <c r="S11" s="9">
        <f t="shared" si="8"/>
        <v>13923</v>
      </c>
      <c r="T11" s="10">
        <f t="shared" si="9"/>
        <v>13458.9</v>
      </c>
      <c r="U11" s="115">
        <f t="shared" si="10"/>
        <v>13799.24</v>
      </c>
      <c r="V11" s="115">
        <f t="shared" si="11"/>
        <v>13794.890338637908</v>
      </c>
      <c r="W11" s="115">
        <f t="shared" si="12"/>
        <v>13797.0731525628</v>
      </c>
      <c r="X11" s="115">
        <f t="shared" si="13"/>
        <v>298.37455454512212</v>
      </c>
      <c r="Y11" s="116">
        <f t="shared" si="14"/>
        <v>2.4663677130044803E-2</v>
      </c>
      <c r="Z11" s="13">
        <f>+T11</f>
        <v>13458.9</v>
      </c>
      <c r="AA11" s="117" t="str">
        <f t="shared" ref="AA11:AA37" si="15">+IF(Y11&lt;=30%,"MENOR VALOR",IF(Y11&lt;=60%,"MEDIA ARMONICA",IF(Y11&lt;=90%,"MEDIA GEOMETRICA","PROMEDIO")))</f>
        <v>MENOR VALOR</v>
      </c>
    </row>
    <row r="12" spans="1:27" s="114" customFormat="1" ht="22.5" customHeight="1" x14ac:dyDescent="0.2">
      <c r="A12" s="104">
        <v>5</v>
      </c>
      <c r="B12" s="104">
        <v>25172901</v>
      </c>
      <c r="C12" s="105" t="s">
        <v>55</v>
      </c>
      <c r="D12" s="70"/>
      <c r="E12" s="48" t="s">
        <v>28</v>
      </c>
      <c r="F12" s="113" t="e">
        <f t="shared" si="0"/>
        <v>#VALUE!</v>
      </c>
      <c r="G12" s="113" t="e">
        <f t="shared" si="1"/>
        <v>#VALUE!</v>
      </c>
      <c r="H12" s="113" t="s">
        <v>10</v>
      </c>
      <c r="I12" s="48" t="s">
        <v>28</v>
      </c>
      <c r="J12" s="113" t="e">
        <f t="shared" si="2"/>
        <v>#VALUE!</v>
      </c>
      <c r="K12" s="113" t="e">
        <f t="shared" si="3"/>
        <v>#VALUE!</v>
      </c>
      <c r="L12" s="113" t="s">
        <v>10</v>
      </c>
      <c r="M12" s="48" t="s">
        <v>28</v>
      </c>
      <c r="N12" s="113" t="e">
        <f t="shared" si="4"/>
        <v>#VALUE!</v>
      </c>
      <c r="O12" s="113" t="e">
        <f t="shared" si="5"/>
        <v>#VALUE!</v>
      </c>
      <c r="P12" s="113" t="s">
        <v>10</v>
      </c>
      <c r="Q12" s="9" t="e">
        <f t="shared" si="6"/>
        <v>#VALUE!</v>
      </c>
      <c r="R12" s="9" t="e">
        <f t="shared" si="7"/>
        <v>#VALUE!</v>
      </c>
      <c r="S12" s="9" t="e">
        <f t="shared" si="8"/>
        <v>#VALUE!</v>
      </c>
      <c r="T12" s="10" t="e">
        <f t="shared" si="9"/>
        <v>#VALUE!</v>
      </c>
      <c r="U12" s="108" t="e">
        <f t="shared" si="10"/>
        <v>#VALUE!</v>
      </c>
      <c r="V12" s="108" t="e">
        <f t="shared" si="11"/>
        <v>#VALUE!</v>
      </c>
      <c r="W12" s="108" t="e">
        <f t="shared" si="12"/>
        <v>#VALUE!</v>
      </c>
      <c r="X12" s="108" t="e">
        <f t="shared" si="13"/>
        <v>#VALUE!</v>
      </c>
      <c r="Y12" s="109" t="e">
        <f t="shared" si="14"/>
        <v>#VALUE!</v>
      </c>
      <c r="Z12" s="101">
        <v>0</v>
      </c>
      <c r="AA12" s="111" t="s">
        <v>28</v>
      </c>
    </row>
    <row r="13" spans="1:27" s="27" customFormat="1" ht="22.5" customHeight="1" x14ac:dyDescent="0.2">
      <c r="A13" s="104">
        <v>6</v>
      </c>
      <c r="B13" s="104">
        <v>25172901</v>
      </c>
      <c r="C13" s="105" t="s">
        <v>56</v>
      </c>
      <c r="D13" s="106"/>
      <c r="E13" s="48">
        <v>22650</v>
      </c>
      <c r="F13" s="25">
        <f t="shared" si="0"/>
        <v>4303.5</v>
      </c>
      <c r="G13" s="25">
        <f t="shared" si="1"/>
        <v>26953.5</v>
      </c>
      <c r="H13" s="25" t="s">
        <v>10</v>
      </c>
      <c r="I13" s="48">
        <v>21750</v>
      </c>
      <c r="J13" s="25">
        <f t="shared" si="2"/>
        <v>4132.5</v>
      </c>
      <c r="K13" s="25">
        <f t="shared" si="3"/>
        <v>25882.5</v>
      </c>
      <c r="L13" s="25" t="s">
        <v>10</v>
      </c>
      <c r="M13" s="48">
        <v>22500</v>
      </c>
      <c r="N13" s="25">
        <f t="shared" si="4"/>
        <v>4275</v>
      </c>
      <c r="O13" s="25">
        <f t="shared" si="5"/>
        <v>26775</v>
      </c>
      <c r="P13" s="25" t="s">
        <v>10</v>
      </c>
      <c r="Q13" s="9">
        <f t="shared" si="6"/>
        <v>26953.5</v>
      </c>
      <c r="R13" s="9">
        <f t="shared" si="7"/>
        <v>25882.5</v>
      </c>
      <c r="S13" s="9">
        <f t="shared" si="8"/>
        <v>26775</v>
      </c>
      <c r="T13" s="10">
        <f t="shared" si="9"/>
        <v>25882.5</v>
      </c>
      <c r="U13" s="115">
        <f t="shared" si="10"/>
        <v>26537</v>
      </c>
      <c r="V13" s="115">
        <f t="shared" si="11"/>
        <v>26528.63526661136</v>
      </c>
      <c r="W13" s="115">
        <f t="shared" si="12"/>
        <v>26532.832985697696</v>
      </c>
      <c r="X13" s="115">
        <f t="shared" si="13"/>
        <v>573.79722027908088</v>
      </c>
      <c r="Y13" s="116">
        <f t="shared" si="14"/>
        <v>2.4663677130044803E-2</v>
      </c>
      <c r="Z13" s="13">
        <f>+T13</f>
        <v>25882.5</v>
      </c>
      <c r="AA13" s="117" t="str">
        <f t="shared" si="15"/>
        <v>MENOR VALOR</v>
      </c>
    </row>
    <row r="14" spans="1:27" s="114" customFormat="1" ht="22.5" customHeight="1" x14ac:dyDescent="0.2">
      <c r="A14" s="104">
        <v>7</v>
      </c>
      <c r="B14" s="104">
        <v>25172901</v>
      </c>
      <c r="C14" s="105" t="s">
        <v>57</v>
      </c>
      <c r="D14" s="70"/>
      <c r="E14" s="48" t="s">
        <v>28</v>
      </c>
      <c r="F14" s="113" t="e">
        <f t="shared" si="0"/>
        <v>#VALUE!</v>
      </c>
      <c r="G14" s="113" t="e">
        <f t="shared" si="1"/>
        <v>#VALUE!</v>
      </c>
      <c r="H14" s="113" t="s">
        <v>10</v>
      </c>
      <c r="I14" s="48" t="s">
        <v>28</v>
      </c>
      <c r="J14" s="113" t="e">
        <f t="shared" si="2"/>
        <v>#VALUE!</v>
      </c>
      <c r="K14" s="113" t="e">
        <f t="shared" si="3"/>
        <v>#VALUE!</v>
      </c>
      <c r="L14" s="113" t="s">
        <v>10</v>
      </c>
      <c r="M14" s="48" t="s">
        <v>28</v>
      </c>
      <c r="N14" s="113" t="e">
        <f t="shared" si="4"/>
        <v>#VALUE!</v>
      </c>
      <c r="O14" s="113" t="e">
        <f t="shared" si="5"/>
        <v>#VALUE!</v>
      </c>
      <c r="P14" s="113" t="s">
        <v>10</v>
      </c>
      <c r="Q14" s="9" t="e">
        <f t="shared" si="6"/>
        <v>#VALUE!</v>
      </c>
      <c r="R14" s="9" t="e">
        <f t="shared" si="7"/>
        <v>#VALUE!</v>
      </c>
      <c r="S14" s="9" t="e">
        <f t="shared" si="8"/>
        <v>#VALUE!</v>
      </c>
      <c r="T14" s="10" t="e">
        <f t="shared" si="9"/>
        <v>#VALUE!</v>
      </c>
      <c r="U14" s="108" t="e">
        <f t="shared" si="10"/>
        <v>#VALUE!</v>
      </c>
      <c r="V14" s="108" t="e">
        <f t="shared" si="11"/>
        <v>#VALUE!</v>
      </c>
      <c r="W14" s="108" t="e">
        <f t="shared" si="12"/>
        <v>#VALUE!</v>
      </c>
      <c r="X14" s="108" t="e">
        <f t="shared" si="13"/>
        <v>#VALUE!</v>
      </c>
      <c r="Y14" s="109" t="e">
        <f t="shared" si="14"/>
        <v>#VALUE!</v>
      </c>
      <c r="Z14" s="101">
        <v>0</v>
      </c>
      <c r="AA14" s="111" t="s">
        <v>28</v>
      </c>
    </row>
    <row r="15" spans="1:27" ht="22.5" customHeight="1" x14ac:dyDescent="0.2">
      <c r="A15" s="1">
        <v>8</v>
      </c>
      <c r="B15" s="1">
        <v>25172901</v>
      </c>
      <c r="C15" s="2" t="s">
        <v>26</v>
      </c>
      <c r="D15" s="7"/>
      <c r="E15" s="48">
        <v>19630</v>
      </c>
      <c r="F15" s="8">
        <f t="shared" si="0"/>
        <v>3729.7</v>
      </c>
      <c r="G15" s="8">
        <f t="shared" si="1"/>
        <v>23359.7</v>
      </c>
      <c r="H15" s="8" t="s">
        <v>10</v>
      </c>
      <c r="I15" s="48">
        <v>18850</v>
      </c>
      <c r="J15" s="8">
        <f t="shared" si="2"/>
        <v>3581.5</v>
      </c>
      <c r="K15" s="8">
        <f t="shared" si="3"/>
        <v>22431.5</v>
      </c>
      <c r="L15" s="8" t="s">
        <v>10</v>
      </c>
      <c r="M15" s="48">
        <v>19500</v>
      </c>
      <c r="N15" s="8">
        <f t="shared" si="4"/>
        <v>3705</v>
      </c>
      <c r="O15" s="8">
        <f t="shared" si="5"/>
        <v>23205</v>
      </c>
      <c r="P15" s="8" t="s">
        <v>10</v>
      </c>
      <c r="Q15" s="9">
        <f t="shared" si="6"/>
        <v>23359.7</v>
      </c>
      <c r="R15" s="9">
        <f t="shared" si="7"/>
        <v>22431.5</v>
      </c>
      <c r="S15" s="9">
        <f t="shared" si="8"/>
        <v>23205</v>
      </c>
      <c r="T15" s="10">
        <f t="shared" si="9"/>
        <v>22431.5</v>
      </c>
      <c r="U15" s="11">
        <f t="shared" si="10"/>
        <v>22998.733333333334</v>
      </c>
      <c r="V15" s="11">
        <f t="shared" si="11"/>
        <v>22991.483897729842</v>
      </c>
      <c r="W15" s="11">
        <f t="shared" si="12"/>
        <v>22995.121920938</v>
      </c>
      <c r="X15" s="11">
        <f t="shared" si="13"/>
        <v>497.2909242418703</v>
      </c>
      <c r="Y15" s="12">
        <f t="shared" si="14"/>
        <v>2.4663677130044803E-2</v>
      </c>
      <c r="Z15" s="13">
        <f>+T15</f>
        <v>22431.5</v>
      </c>
      <c r="AA15" s="36" t="str">
        <f t="shared" si="15"/>
        <v>MENOR VALOR</v>
      </c>
    </row>
    <row r="16" spans="1:27" ht="22.5" customHeight="1" x14ac:dyDescent="0.2">
      <c r="A16" s="1">
        <v>9</v>
      </c>
      <c r="B16" s="1">
        <v>26101732</v>
      </c>
      <c r="C16" s="2" t="s">
        <v>24</v>
      </c>
      <c r="D16" s="7"/>
      <c r="E16" s="48">
        <v>176670</v>
      </c>
      <c r="F16" s="8">
        <f t="shared" si="0"/>
        <v>33567.300000000003</v>
      </c>
      <c r="G16" s="8">
        <f t="shared" si="1"/>
        <v>210237.3</v>
      </c>
      <c r="H16" s="8" t="s">
        <v>10</v>
      </c>
      <c r="I16" s="48">
        <v>169650</v>
      </c>
      <c r="J16" s="8">
        <f t="shared" si="2"/>
        <v>32233.5</v>
      </c>
      <c r="K16" s="8">
        <f t="shared" si="3"/>
        <v>201883.5</v>
      </c>
      <c r="L16" s="8" t="s">
        <v>10</v>
      </c>
      <c r="M16" s="48">
        <v>175500</v>
      </c>
      <c r="N16" s="8">
        <f t="shared" si="4"/>
        <v>33345</v>
      </c>
      <c r="O16" s="8">
        <f t="shared" si="5"/>
        <v>208845</v>
      </c>
      <c r="P16" s="8" t="s">
        <v>10</v>
      </c>
      <c r="Q16" s="9">
        <f t="shared" si="6"/>
        <v>210237.3</v>
      </c>
      <c r="R16" s="9">
        <f t="shared" si="7"/>
        <v>201883.5</v>
      </c>
      <c r="S16" s="9">
        <f t="shared" si="8"/>
        <v>208845</v>
      </c>
      <c r="T16" s="10">
        <f t="shared" si="9"/>
        <v>201883.5</v>
      </c>
      <c r="U16" s="11">
        <f t="shared" si="10"/>
        <v>206988.6</v>
      </c>
      <c r="V16" s="11">
        <f t="shared" si="11"/>
        <v>206923.35507956854</v>
      </c>
      <c r="W16" s="11">
        <f t="shared" si="12"/>
        <v>206956.09728844199</v>
      </c>
      <c r="X16" s="11">
        <f t="shared" si="13"/>
        <v>4475.6183181768265</v>
      </c>
      <c r="Y16" s="12">
        <f t="shared" si="14"/>
        <v>2.4663677130044914E-2</v>
      </c>
      <c r="Z16" s="13">
        <f t="shared" ref="Z16:Z37" si="16">+T16</f>
        <v>201883.5</v>
      </c>
      <c r="AA16" s="36" t="str">
        <f t="shared" si="15"/>
        <v>MENOR VALOR</v>
      </c>
    </row>
    <row r="17" spans="1:27" ht="22.5" customHeight="1" x14ac:dyDescent="0.2">
      <c r="A17" s="1">
        <v>10</v>
      </c>
      <c r="B17" s="1">
        <v>25172901</v>
      </c>
      <c r="C17" s="2" t="s">
        <v>58</v>
      </c>
      <c r="D17" s="7"/>
      <c r="E17" s="47">
        <v>117780</v>
      </c>
      <c r="F17" s="8">
        <f t="shared" si="0"/>
        <v>22378.2</v>
      </c>
      <c r="G17" s="8">
        <f t="shared" si="1"/>
        <v>140158.20000000001</v>
      </c>
      <c r="H17" s="8" t="s">
        <v>10</v>
      </c>
      <c r="I17" s="47">
        <v>113100</v>
      </c>
      <c r="J17" s="8">
        <f t="shared" si="2"/>
        <v>21489</v>
      </c>
      <c r="K17" s="8">
        <f t="shared" si="3"/>
        <v>134589</v>
      </c>
      <c r="L17" s="8" t="s">
        <v>10</v>
      </c>
      <c r="M17" s="47">
        <v>117000</v>
      </c>
      <c r="N17" s="8">
        <f t="shared" si="4"/>
        <v>22230</v>
      </c>
      <c r="O17" s="8">
        <f t="shared" si="5"/>
        <v>139230</v>
      </c>
      <c r="P17" s="8" t="s">
        <v>10</v>
      </c>
      <c r="Q17" s="9">
        <f t="shared" si="6"/>
        <v>140158.20000000001</v>
      </c>
      <c r="R17" s="9">
        <f t="shared" si="7"/>
        <v>134589</v>
      </c>
      <c r="S17" s="9">
        <f t="shared" si="8"/>
        <v>139230</v>
      </c>
      <c r="T17" s="10">
        <f t="shared" si="9"/>
        <v>134589</v>
      </c>
      <c r="U17" s="11">
        <f t="shared" si="10"/>
        <v>137992.4</v>
      </c>
      <c r="V17" s="11">
        <f t="shared" si="11"/>
        <v>137948.90338637907</v>
      </c>
      <c r="W17" s="11">
        <f t="shared" si="12"/>
        <v>137970.73152562801</v>
      </c>
      <c r="X17" s="11">
        <f t="shared" si="13"/>
        <v>2983.7455454512242</v>
      </c>
      <c r="Y17" s="12">
        <f t="shared" si="14"/>
        <v>2.4663677130044803E-2</v>
      </c>
      <c r="Z17" s="13">
        <f t="shared" si="16"/>
        <v>134589</v>
      </c>
      <c r="AA17" s="36" t="str">
        <f t="shared" si="15"/>
        <v>MENOR VALOR</v>
      </c>
    </row>
    <row r="18" spans="1:27" ht="22.5" customHeight="1" x14ac:dyDescent="0.2">
      <c r="A18" s="1">
        <v>11</v>
      </c>
      <c r="B18" s="1">
        <v>25173808</v>
      </c>
      <c r="C18" s="2" t="s">
        <v>59</v>
      </c>
      <c r="D18" s="7"/>
      <c r="E18" s="48">
        <v>117780</v>
      </c>
      <c r="F18" s="8">
        <f t="shared" si="0"/>
        <v>22378.2</v>
      </c>
      <c r="G18" s="8">
        <f t="shared" si="1"/>
        <v>140158.20000000001</v>
      </c>
      <c r="H18" s="8" t="s">
        <v>10</v>
      </c>
      <c r="I18" s="48">
        <v>113100</v>
      </c>
      <c r="J18" s="8">
        <f t="shared" si="2"/>
        <v>21489</v>
      </c>
      <c r="K18" s="8">
        <f t="shared" si="3"/>
        <v>134589</v>
      </c>
      <c r="L18" s="8" t="s">
        <v>10</v>
      </c>
      <c r="M18" s="48">
        <v>117000</v>
      </c>
      <c r="N18" s="8">
        <f t="shared" si="4"/>
        <v>22230</v>
      </c>
      <c r="O18" s="8">
        <f t="shared" si="5"/>
        <v>139230</v>
      </c>
      <c r="P18" s="8" t="s">
        <v>10</v>
      </c>
      <c r="Q18" s="9">
        <f t="shared" si="6"/>
        <v>140158.20000000001</v>
      </c>
      <c r="R18" s="9">
        <f t="shared" si="7"/>
        <v>134589</v>
      </c>
      <c r="S18" s="9">
        <f t="shared" si="8"/>
        <v>139230</v>
      </c>
      <c r="T18" s="10">
        <f t="shared" si="9"/>
        <v>134589</v>
      </c>
      <c r="U18" s="11">
        <f t="shared" si="10"/>
        <v>137992.4</v>
      </c>
      <c r="V18" s="11">
        <f t="shared" si="11"/>
        <v>137948.90338637907</v>
      </c>
      <c r="W18" s="11">
        <f t="shared" si="12"/>
        <v>137970.73152562801</v>
      </c>
      <c r="X18" s="11">
        <f t="shared" si="13"/>
        <v>2983.7455454512242</v>
      </c>
      <c r="Y18" s="12">
        <f t="shared" si="14"/>
        <v>2.4663677130044803E-2</v>
      </c>
      <c r="Z18" s="13">
        <f t="shared" si="16"/>
        <v>134589</v>
      </c>
      <c r="AA18" s="36" t="str">
        <f t="shared" si="15"/>
        <v>MENOR VALOR</v>
      </c>
    </row>
    <row r="19" spans="1:27" ht="22.5" customHeight="1" x14ac:dyDescent="0.2">
      <c r="A19" s="1">
        <v>12</v>
      </c>
      <c r="B19" s="1">
        <v>25171708</v>
      </c>
      <c r="C19" s="2" t="s">
        <v>60</v>
      </c>
      <c r="D19" s="7"/>
      <c r="E19" s="47">
        <v>1570400</v>
      </c>
      <c r="F19" s="8">
        <f t="shared" si="0"/>
        <v>298376</v>
      </c>
      <c r="G19" s="8">
        <f t="shared" si="1"/>
        <v>1868776</v>
      </c>
      <c r="H19" s="8" t="s">
        <v>10</v>
      </c>
      <c r="I19" s="47">
        <v>1508000</v>
      </c>
      <c r="J19" s="8">
        <f t="shared" si="2"/>
        <v>286520</v>
      </c>
      <c r="K19" s="8">
        <f t="shared" si="3"/>
        <v>1794520</v>
      </c>
      <c r="L19" s="8" t="s">
        <v>10</v>
      </c>
      <c r="M19" s="47">
        <v>1560000</v>
      </c>
      <c r="N19" s="8">
        <f t="shared" si="4"/>
        <v>296400</v>
      </c>
      <c r="O19" s="8">
        <f t="shared" si="5"/>
        <v>1856400</v>
      </c>
      <c r="P19" s="8" t="s">
        <v>10</v>
      </c>
      <c r="Q19" s="9">
        <f t="shared" si="6"/>
        <v>1868776</v>
      </c>
      <c r="R19" s="9">
        <f t="shared" si="7"/>
        <v>1794520</v>
      </c>
      <c r="S19" s="9">
        <f t="shared" si="8"/>
        <v>1856400</v>
      </c>
      <c r="T19" s="10">
        <f t="shared" si="9"/>
        <v>1794520</v>
      </c>
      <c r="U19" s="11">
        <f t="shared" si="10"/>
        <v>1839898.6666666667</v>
      </c>
      <c r="V19" s="11">
        <f t="shared" si="11"/>
        <v>1839318.7118183875</v>
      </c>
      <c r="W19" s="11">
        <f t="shared" si="12"/>
        <v>1839609.7536750401</v>
      </c>
      <c r="X19" s="11">
        <f t="shared" si="13"/>
        <v>39783.273939349609</v>
      </c>
      <c r="Y19" s="12">
        <f t="shared" si="14"/>
        <v>2.4663677130044914E-2</v>
      </c>
      <c r="Z19" s="13">
        <f t="shared" si="16"/>
        <v>1794520</v>
      </c>
      <c r="AA19" s="36" t="str">
        <f t="shared" si="15"/>
        <v>MENOR VALOR</v>
      </c>
    </row>
    <row r="20" spans="1:27" ht="22.5" customHeight="1" x14ac:dyDescent="0.2">
      <c r="A20" s="1">
        <v>13</v>
      </c>
      <c r="B20" s="1">
        <v>25172604</v>
      </c>
      <c r="C20" s="2" t="s">
        <v>61</v>
      </c>
      <c r="D20" s="7"/>
      <c r="E20" s="48">
        <v>176670</v>
      </c>
      <c r="F20" s="8">
        <f t="shared" si="0"/>
        <v>33567.300000000003</v>
      </c>
      <c r="G20" s="8">
        <f t="shared" si="1"/>
        <v>210237.3</v>
      </c>
      <c r="H20" s="8" t="s">
        <v>10</v>
      </c>
      <c r="I20" s="48">
        <v>169650</v>
      </c>
      <c r="J20" s="8">
        <f t="shared" si="2"/>
        <v>32233.5</v>
      </c>
      <c r="K20" s="8">
        <f t="shared" si="3"/>
        <v>201883.5</v>
      </c>
      <c r="L20" s="8" t="s">
        <v>10</v>
      </c>
      <c r="M20" s="48">
        <v>175500</v>
      </c>
      <c r="N20" s="8">
        <f t="shared" si="4"/>
        <v>33345</v>
      </c>
      <c r="O20" s="8">
        <f t="shared" si="5"/>
        <v>208845</v>
      </c>
      <c r="P20" s="8" t="s">
        <v>10</v>
      </c>
      <c r="Q20" s="9">
        <f t="shared" si="6"/>
        <v>210237.3</v>
      </c>
      <c r="R20" s="9">
        <f t="shared" si="7"/>
        <v>201883.5</v>
      </c>
      <c r="S20" s="9">
        <f t="shared" si="8"/>
        <v>208845</v>
      </c>
      <c r="T20" s="10">
        <f t="shared" si="9"/>
        <v>201883.5</v>
      </c>
      <c r="U20" s="11">
        <f t="shared" si="10"/>
        <v>206988.6</v>
      </c>
      <c r="V20" s="11">
        <f t="shared" si="11"/>
        <v>206923.35507956854</v>
      </c>
      <c r="W20" s="11">
        <f t="shared" si="12"/>
        <v>206956.09728844199</v>
      </c>
      <c r="X20" s="11">
        <f t="shared" si="13"/>
        <v>4475.6183181768265</v>
      </c>
      <c r="Y20" s="12">
        <f t="shared" si="14"/>
        <v>2.4663677130044914E-2</v>
      </c>
      <c r="Z20" s="13">
        <f t="shared" si="16"/>
        <v>201883.5</v>
      </c>
      <c r="AA20" s="36" t="str">
        <f t="shared" si="15"/>
        <v>MENOR VALOR</v>
      </c>
    </row>
    <row r="21" spans="1:27" ht="22.5" customHeight="1" x14ac:dyDescent="0.2">
      <c r="A21" s="1">
        <v>14</v>
      </c>
      <c r="B21" s="1">
        <v>25172901</v>
      </c>
      <c r="C21" s="2" t="s">
        <v>62</v>
      </c>
      <c r="D21" s="7"/>
      <c r="E21" s="48">
        <v>176670</v>
      </c>
      <c r="F21" s="8">
        <f t="shared" si="0"/>
        <v>33567.300000000003</v>
      </c>
      <c r="G21" s="8">
        <f t="shared" si="1"/>
        <v>210237.3</v>
      </c>
      <c r="H21" s="8" t="s">
        <v>10</v>
      </c>
      <c r="I21" s="48">
        <v>169650</v>
      </c>
      <c r="J21" s="8">
        <f t="shared" si="2"/>
        <v>32233.5</v>
      </c>
      <c r="K21" s="8">
        <f t="shared" si="3"/>
        <v>201883.5</v>
      </c>
      <c r="L21" s="8" t="s">
        <v>10</v>
      </c>
      <c r="M21" s="48">
        <v>175500</v>
      </c>
      <c r="N21" s="8">
        <f t="shared" si="4"/>
        <v>33345</v>
      </c>
      <c r="O21" s="8">
        <f t="shared" si="5"/>
        <v>208845</v>
      </c>
      <c r="P21" s="8" t="s">
        <v>10</v>
      </c>
      <c r="Q21" s="9">
        <f t="shared" si="6"/>
        <v>210237.3</v>
      </c>
      <c r="R21" s="9">
        <f t="shared" si="7"/>
        <v>201883.5</v>
      </c>
      <c r="S21" s="9">
        <f t="shared" si="8"/>
        <v>208845</v>
      </c>
      <c r="T21" s="10">
        <f t="shared" si="9"/>
        <v>201883.5</v>
      </c>
      <c r="U21" s="11">
        <f t="shared" si="10"/>
        <v>206988.6</v>
      </c>
      <c r="V21" s="11">
        <f t="shared" si="11"/>
        <v>206923.35507956854</v>
      </c>
      <c r="W21" s="11">
        <f t="shared" si="12"/>
        <v>206956.09728844199</v>
      </c>
      <c r="X21" s="11">
        <f t="shared" si="13"/>
        <v>4475.6183181768265</v>
      </c>
      <c r="Y21" s="12">
        <f t="shared" si="14"/>
        <v>2.4663677130044914E-2</v>
      </c>
      <c r="Z21" s="13">
        <f t="shared" si="16"/>
        <v>201883.5</v>
      </c>
      <c r="AA21" s="36" t="str">
        <f t="shared" si="15"/>
        <v>MENOR VALOR</v>
      </c>
    </row>
    <row r="22" spans="1:27" ht="22.5" customHeight="1" x14ac:dyDescent="0.2">
      <c r="A22" s="1">
        <v>15</v>
      </c>
      <c r="B22" s="1">
        <v>40161504</v>
      </c>
      <c r="C22" s="2" t="s">
        <v>22</v>
      </c>
      <c r="D22" s="7"/>
      <c r="E22" s="48">
        <v>235560</v>
      </c>
      <c r="F22" s="8">
        <f t="shared" si="0"/>
        <v>44756.4</v>
      </c>
      <c r="G22" s="8">
        <f t="shared" si="1"/>
        <v>280316.40000000002</v>
      </c>
      <c r="H22" s="8" t="s">
        <v>10</v>
      </c>
      <c r="I22" s="48">
        <v>226200</v>
      </c>
      <c r="J22" s="8">
        <f t="shared" si="2"/>
        <v>42978</v>
      </c>
      <c r="K22" s="8">
        <f t="shared" si="3"/>
        <v>269178</v>
      </c>
      <c r="L22" s="8" t="s">
        <v>10</v>
      </c>
      <c r="M22" s="48">
        <v>234000</v>
      </c>
      <c r="N22" s="8">
        <f t="shared" si="4"/>
        <v>44460</v>
      </c>
      <c r="O22" s="8">
        <f t="shared" si="5"/>
        <v>278460</v>
      </c>
      <c r="P22" s="8" t="s">
        <v>10</v>
      </c>
      <c r="Q22" s="9">
        <f t="shared" si="6"/>
        <v>280316.40000000002</v>
      </c>
      <c r="R22" s="9">
        <f t="shared" si="7"/>
        <v>269178</v>
      </c>
      <c r="S22" s="9">
        <f t="shared" si="8"/>
        <v>278460</v>
      </c>
      <c r="T22" s="10">
        <f t="shared" si="9"/>
        <v>269178</v>
      </c>
      <c r="U22" s="11">
        <f t="shared" si="10"/>
        <v>275984.8</v>
      </c>
      <c r="V22" s="11">
        <f t="shared" si="11"/>
        <v>275897.80677275814</v>
      </c>
      <c r="W22" s="11">
        <f t="shared" si="12"/>
        <v>275941.46305125603</v>
      </c>
      <c r="X22" s="11">
        <f t="shared" si="13"/>
        <v>5967.4910909024484</v>
      </c>
      <c r="Y22" s="12">
        <f t="shared" si="14"/>
        <v>2.4663677130044803E-2</v>
      </c>
      <c r="Z22" s="13">
        <f t="shared" si="16"/>
        <v>269178</v>
      </c>
      <c r="AA22" s="36" t="str">
        <f t="shared" si="15"/>
        <v>MENOR VALOR</v>
      </c>
    </row>
    <row r="23" spans="1:27" ht="22.5" customHeight="1" x14ac:dyDescent="0.2">
      <c r="A23" s="1">
        <v>16</v>
      </c>
      <c r="B23" s="1">
        <v>40161505</v>
      </c>
      <c r="C23" s="2" t="s">
        <v>23</v>
      </c>
      <c r="D23" s="7"/>
      <c r="E23" s="48">
        <v>78520</v>
      </c>
      <c r="F23" s="8">
        <f t="shared" si="0"/>
        <v>14918.8</v>
      </c>
      <c r="G23" s="8">
        <f t="shared" si="1"/>
        <v>93438.8</v>
      </c>
      <c r="H23" s="8" t="s">
        <v>10</v>
      </c>
      <c r="I23" s="48">
        <v>75400</v>
      </c>
      <c r="J23" s="8">
        <f t="shared" si="2"/>
        <v>14326</v>
      </c>
      <c r="K23" s="8">
        <f t="shared" si="3"/>
        <v>89726</v>
      </c>
      <c r="L23" s="8" t="s">
        <v>10</v>
      </c>
      <c r="M23" s="48">
        <v>78000</v>
      </c>
      <c r="N23" s="8">
        <f t="shared" si="4"/>
        <v>14820</v>
      </c>
      <c r="O23" s="8">
        <f t="shared" si="5"/>
        <v>92820</v>
      </c>
      <c r="P23" s="8" t="s">
        <v>10</v>
      </c>
      <c r="Q23" s="9">
        <f t="shared" si="6"/>
        <v>93438.8</v>
      </c>
      <c r="R23" s="9">
        <f t="shared" si="7"/>
        <v>89726</v>
      </c>
      <c r="S23" s="9">
        <f t="shared" si="8"/>
        <v>92820</v>
      </c>
      <c r="T23" s="10">
        <f t="shared" si="9"/>
        <v>89726</v>
      </c>
      <c r="U23" s="11">
        <f t="shared" si="10"/>
        <v>91994.933333333334</v>
      </c>
      <c r="V23" s="11">
        <f t="shared" si="11"/>
        <v>91965.935590919369</v>
      </c>
      <c r="W23" s="11">
        <f t="shared" si="12"/>
        <v>91980.487683751999</v>
      </c>
      <c r="X23" s="11">
        <f t="shared" si="13"/>
        <v>1989.1636969674812</v>
      </c>
      <c r="Y23" s="12">
        <f t="shared" si="14"/>
        <v>2.4663677130044803E-2</v>
      </c>
      <c r="Z23" s="13">
        <f t="shared" si="16"/>
        <v>89726</v>
      </c>
      <c r="AA23" s="36" t="str">
        <f t="shared" si="15"/>
        <v>MENOR VALOR</v>
      </c>
    </row>
    <row r="24" spans="1:27" ht="22.5" customHeight="1" x14ac:dyDescent="0.2">
      <c r="A24" s="1">
        <v>17</v>
      </c>
      <c r="B24" s="1">
        <v>40161513</v>
      </c>
      <c r="C24" s="2" t="s">
        <v>63</v>
      </c>
      <c r="D24" s="7"/>
      <c r="E24" s="48">
        <v>687050</v>
      </c>
      <c r="F24" s="8">
        <f t="shared" si="0"/>
        <v>130539.5</v>
      </c>
      <c r="G24" s="8">
        <f t="shared" si="1"/>
        <v>817589.5</v>
      </c>
      <c r="H24" s="8" t="s">
        <v>10</v>
      </c>
      <c r="I24" s="48">
        <v>659750</v>
      </c>
      <c r="J24" s="8">
        <f t="shared" si="2"/>
        <v>125352.5</v>
      </c>
      <c r="K24" s="8">
        <f t="shared" si="3"/>
        <v>785102.5</v>
      </c>
      <c r="L24" s="8" t="s">
        <v>10</v>
      </c>
      <c r="M24" s="48">
        <v>682500</v>
      </c>
      <c r="N24" s="8">
        <f t="shared" si="4"/>
        <v>129675</v>
      </c>
      <c r="O24" s="8">
        <f t="shared" si="5"/>
        <v>812175</v>
      </c>
      <c r="P24" s="8" t="s">
        <v>10</v>
      </c>
      <c r="Q24" s="9">
        <f t="shared" si="6"/>
        <v>817589.5</v>
      </c>
      <c r="R24" s="9">
        <f t="shared" si="7"/>
        <v>785102.5</v>
      </c>
      <c r="S24" s="9">
        <f t="shared" si="8"/>
        <v>812175</v>
      </c>
      <c r="T24" s="10">
        <f t="shared" si="9"/>
        <v>785102.5</v>
      </c>
      <c r="U24" s="11">
        <f t="shared" si="10"/>
        <v>804955.66666666663</v>
      </c>
      <c r="V24" s="11">
        <f t="shared" si="11"/>
        <v>804701.9364205444</v>
      </c>
      <c r="W24" s="11">
        <f t="shared" si="12"/>
        <v>804829.26723283005</v>
      </c>
      <c r="X24" s="11">
        <f t="shared" si="13"/>
        <v>17405.182348465452</v>
      </c>
      <c r="Y24" s="12">
        <f t="shared" si="14"/>
        <v>2.4663677130044803E-2</v>
      </c>
      <c r="Z24" s="13">
        <f t="shared" si="16"/>
        <v>785102.5</v>
      </c>
      <c r="AA24" s="36" t="str">
        <f t="shared" si="15"/>
        <v>MENOR VALOR</v>
      </c>
    </row>
    <row r="25" spans="1:27" ht="22.5" customHeight="1" x14ac:dyDescent="0.2">
      <c r="A25" s="1">
        <v>18</v>
      </c>
      <c r="B25" s="1">
        <v>25171712</v>
      </c>
      <c r="C25" s="2" t="s">
        <v>64</v>
      </c>
      <c r="D25" s="7"/>
      <c r="E25" s="48">
        <v>78520</v>
      </c>
      <c r="F25" s="8">
        <f t="shared" si="0"/>
        <v>14918.8</v>
      </c>
      <c r="G25" s="8">
        <f t="shared" si="1"/>
        <v>93438.8</v>
      </c>
      <c r="H25" s="8" t="s">
        <v>10</v>
      </c>
      <c r="I25" s="48">
        <v>75400</v>
      </c>
      <c r="J25" s="8">
        <f t="shared" si="2"/>
        <v>14326</v>
      </c>
      <c r="K25" s="8">
        <f t="shared" si="3"/>
        <v>89726</v>
      </c>
      <c r="L25" s="8" t="s">
        <v>10</v>
      </c>
      <c r="M25" s="48">
        <v>78000</v>
      </c>
      <c r="N25" s="8">
        <f t="shared" si="4"/>
        <v>14820</v>
      </c>
      <c r="O25" s="8">
        <f t="shared" si="5"/>
        <v>92820</v>
      </c>
      <c r="P25" s="8" t="s">
        <v>10</v>
      </c>
      <c r="Q25" s="9">
        <f t="shared" si="6"/>
        <v>93438.8</v>
      </c>
      <c r="R25" s="9">
        <f t="shared" si="7"/>
        <v>89726</v>
      </c>
      <c r="S25" s="9">
        <f t="shared" si="8"/>
        <v>92820</v>
      </c>
      <c r="T25" s="10">
        <f t="shared" si="9"/>
        <v>89726</v>
      </c>
      <c r="U25" s="11">
        <f t="shared" si="10"/>
        <v>91994.933333333334</v>
      </c>
      <c r="V25" s="11">
        <f t="shared" si="11"/>
        <v>91965.935590919369</v>
      </c>
      <c r="W25" s="11">
        <f t="shared" si="12"/>
        <v>91980.487683751999</v>
      </c>
      <c r="X25" s="11">
        <f t="shared" si="13"/>
        <v>1989.1636969674812</v>
      </c>
      <c r="Y25" s="12">
        <f t="shared" si="14"/>
        <v>2.4663677130044803E-2</v>
      </c>
      <c r="Z25" s="13">
        <f t="shared" si="16"/>
        <v>89726</v>
      </c>
      <c r="AA25" s="36" t="str">
        <f t="shared" si="15"/>
        <v>MENOR VALOR</v>
      </c>
    </row>
    <row r="26" spans="1:27" ht="22.5" customHeight="1" x14ac:dyDescent="0.2">
      <c r="A26" s="1">
        <v>19</v>
      </c>
      <c r="B26" s="1">
        <v>25171718</v>
      </c>
      <c r="C26" s="2" t="s">
        <v>65</v>
      </c>
      <c r="D26" s="7"/>
      <c r="E26" s="48">
        <v>78520</v>
      </c>
      <c r="F26" s="8">
        <f t="shared" si="0"/>
        <v>14918.8</v>
      </c>
      <c r="G26" s="8">
        <f t="shared" si="1"/>
        <v>93438.8</v>
      </c>
      <c r="H26" s="8" t="s">
        <v>10</v>
      </c>
      <c r="I26" s="48">
        <v>75400</v>
      </c>
      <c r="J26" s="8">
        <f t="shared" si="2"/>
        <v>14326</v>
      </c>
      <c r="K26" s="8">
        <f t="shared" si="3"/>
        <v>89726</v>
      </c>
      <c r="L26" s="8" t="s">
        <v>10</v>
      </c>
      <c r="M26" s="48">
        <v>78000</v>
      </c>
      <c r="N26" s="8">
        <f t="shared" si="4"/>
        <v>14820</v>
      </c>
      <c r="O26" s="8">
        <f t="shared" si="5"/>
        <v>92820</v>
      </c>
      <c r="P26" s="8" t="s">
        <v>10</v>
      </c>
      <c r="Q26" s="9">
        <f t="shared" si="6"/>
        <v>93438.8</v>
      </c>
      <c r="R26" s="9">
        <f t="shared" si="7"/>
        <v>89726</v>
      </c>
      <c r="S26" s="9">
        <f t="shared" si="8"/>
        <v>92820</v>
      </c>
      <c r="T26" s="10">
        <f t="shared" si="9"/>
        <v>89726</v>
      </c>
      <c r="U26" s="11">
        <f t="shared" si="10"/>
        <v>91994.933333333334</v>
      </c>
      <c r="V26" s="11">
        <f t="shared" si="11"/>
        <v>91965.935590919369</v>
      </c>
      <c r="W26" s="11">
        <f t="shared" si="12"/>
        <v>91980.487683751999</v>
      </c>
      <c r="X26" s="11">
        <f t="shared" si="13"/>
        <v>1989.1636969674812</v>
      </c>
      <c r="Y26" s="12">
        <f t="shared" si="14"/>
        <v>2.4663677130044803E-2</v>
      </c>
      <c r="Z26" s="13">
        <f t="shared" si="16"/>
        <v>89726</v>
      </c>
      <c r="AA26" s="36" t="str">
        <f t="shared" si="15"/>
        <v>MENOR VALOR</v>
      </c>
    </row>
    <row r="27" spans="1:27" ht="22.5" customHeight="1" x14ac:dyDescent="0.2">
      <c r="A27" s="1">
        <v>20</v>
      </c>
      <c r="B27" s="1">
        <v>25171718</v>
      </c>
      <c r="C27" s="2" t="s">
        <v>66</v>
      </c>
      <c r="D27" s="7"/>
      <c r="E27" s="47">
        <v>1177800</v>
      </c>
      <c r="F27" s="8">
        <f t="shared" si="0"/>
        <v>223782</v>
      </c>
      <c r="G27" s="8">
        <f t="shared" si="1"/>
        <v>1401582</v>
      </c>
      <c r="H27" s="8" t="s">
        <v>10</v>
      </c>
      <c r="I27" s="47">
        <v>1131000</v>
      </c>
      <c r="J27" s="8">
        <f t="shared" si="2"/>
        <v>214890</v>
      </c>
      <c r="K27" s="8">
        <f t="shared" si="3"/>
        <v>1345890</v>
      </c>
      <c r="L27" s="8" t="s">
        <v>10</v>
      </c>
      <c r="M27" s="47">
        <v>1170000</v>
      </c>
      <c r="N27" s="8">
        <f t="shared" si="4"/>
        <v>222300</v>
      </c>
      <c r="O27" s="8">
        <f t="shared" si="5"/>
        <v>1392300</v>
      </c>
      <c r="P27" s="8" t="s">
        <v>10</v>
      </c>
      <c r="Q27" s="9">
        <f t="shared" si="6"/>
        <v>1401582</v>
      </c>
      <c r="R27" s="9">
        <f t="shared" si="7"/>
        <v>1345890</v>
      </c>
      <c r="S27" s="9">
        <f t="shared" si="8"/>
        <v>1392300</v>
      </c>
      <c r="T27" s="10">
        <f t="shared" si="9"/>
        <v>1345890</v>
      </c>
      <c r="U27" s="11">
        <f t="shared" si="10"/>
        <v>1379924</v>
      </c>
      <c r="V27" s="11">
        <f t="shared" si="11"/>
        <v>1379489.0338637908</v>
      </c>
      <c r="W27" s="11">
        <f t="shared" si="12"/>
        <v>1379707.3152562801</v>
      </c>
      <c r="X27" s="11">
        <f t="shared" si="13"/>
        <v>29837.455454512201</v>
      </c>
      <c r="Y27" s="12">
        <f t="shared" si="14"/>
        <v>2.4663677130044803E-2</v>
      </c>
      <c r="Z27" s="13">
        <f t="shared" si="16"/>
        <v>1345890</v>
      </c>
      <c r="AA27" s="36" t="str">
        <f t="shared" si="15"/>
        <v>MENOR VALOR</v>
      </c>
    </row>
    <row r="28" spans="1:27" ht="22.5" customHeight="1" x14ac:dyDescent="0.2">
      <c r="A28" s="1">
        <v>21</v>
      </c>
      <c r="B28" s="1">
        <v>25171717</v>
      </c>
      <c r="C28" s="2" t="s">
        <v>67</v>
      </c>
      <c r="D28" s="7"/>
      <c r="E28" s="47">
        <v>235560</v>
      </c>
      <c r="F28" s="8">
        <f t="shared" si="0"/>
        <v>44756.4</v>
      </c>
      <c r="G28" s="8">
        <f t="shared" si="1"/>
        <v>280316.40000000002</v>
      </c>
      <c r="H28" s="8" t="s">
        <v>10</v>
      </c>
      <c r="I28" s="47">
        <v>226200</v>
      </c>
      <c r="J28" s="8">
        <f t="shared" si="2"/>
        <v>42978</v>
      </c>
      <c r="K28" s="8">
        <f t="shared" si="3"/>
        <v>269178</v>
      </c>
      <c r="L28" s="8" t="s">
        <v>10</v>
      </c>
      <c r="M28" s="47">
        <v>234000</v>
      </c>
      <c r="N28" s="8">
        <f t="shared" si="4"/>
        <v>44460</v>
      </c>
      <c r="O28" s="8">
        <f t="shared" si="5"/>
        <v>278460</v>
      </c>
      <c r="P28" s="8" t="s">
        <v>10</v>
      </c>
      <c r="Q28" s="9">
        <f t="shared" si="6"/>
        <v>280316.40000000002</v>
      </c>
      <c r="R28" s="9">
        <f t="shared" si="7"/>
        <v>269178</v>
      </c>
      <c r="S28" s="9">
        <f t="shared" si="8"/>
        <v>278460</v>
      </c>
      <c r="T28" s="10">
        <f t="shared" si="9"/>
        <v>269178</v>
      </c>
      <c r="U28" s="11">
        <f t="shared" si="10"/>
        <v>275984.8</v>
      </c>
      <c r="V28" s="11">
        <f t="shared" si="11"/>
        <v>275897.80677275814</v>
      </c>
      <c r="W28" s="11">
        <f t="shared" si="12"/>
        <v>275941.46305125603</v>
      </c>
      <c r="X28" s="11">
        <f t="shared" si="13"/>
        <v>5967.4910909024484</v>
      </c>
      <c r="Y28" s="12">
        <f t="shared" si="14"/>
        <v>2.4663677130044803E-2</v>
      </c>
      <c r="Z28" s="13">
        <f t="shared" si="16"/>
        <v>269178</v>
      </c>
      <c r="AA28" s="36" t="str">
        <f t="shared" si="15"/>
        <v>MENOR VALOR</v>
      </c>
    </row>
    <row r="29" spans="1:27" ht="22.5" customHeight="1" x14ac:dyDescent="0.2">
      <c r="A29" s="1">
        <v>22</v>
      </c>
      <c r="B29" s="1">
        <v>25171901</v>
      </c>
      <c r="C29" s="2" t="s">
        <v>68</v>
      </c>
      <c r="D29" s="7"/>
      <c r="E29" s="47">
        <v>78520</v>
      </c>
      <c r="F29" s="8">
        <f t="shared" si="0"/>
        <v>14918.8</v>
      </c>
      <c r="G29" s="8">
        <f t="shared" si="1"/>
        <v>93438.8</v>
      </c>
      <c r="H29" s="8" t="s">
        <v>10</v>
      </c>
      <c r="I29" s="47">
        <v>75400</v>
      </c>
      <c r="J29" s="8">
        <f t="shared" si="2"/>
        <v>14326</v>
      </c>
      <c r="K29" s="8">
        <f t="shared" si="3"/>
        <v>89726</v>
      </c>
      <c r="L29" s="8" t="s">
        <v>10</v>
      </c>
      <c r="M29" s="47">
        <v>78000</v>
      </c>
      <c r="N29" s="8">
        <f t="shared" si="4"/>
        <v>14820</v>
      </c>
      <c r="O29" s="8">
        <f t="shared" si="5"/>
        <v>92820</v>
      </c>
      <c r="P29" s="8" t="s">
        <v>10</v>
      </c>
      <c r="Q29" s="9">
        <f t="shared" si="6"/>
        <v>93438.8</v>
      </c>
      <c r="R29" s="9">
        <f t="shared" si="7"/>
        <v>89726</v>
      </c>
      <c r="S29" s="9">
        <f t="shared" si="8"/>
        <v>92820</v>
      </c>
      <c r="T29" s="10">
        <f t="shared" si="9"/>
        <v>89726</v>
      </c>
      <c r="U29" s="11">
        <f t="shared" si="10"/>
        <v>91994.933333333334</v>
      </c>
      <c r="V29" s="11">
        <f t="shared" si="11"/>
        <v>91965.935590919369</v>
      </c>
      <c r="W29" s="11">
        <f t="shared" si="12"/>
        <v>91980.487683751999</v>
      </c>
      <c r="X29" s="11">
        <f t="shared" si="13"/>
        <v>1989.1636969674812</v>
      </c>
      <c r="Y29" s="12">
        <f t="shared" si="14"/>
        <v>2.4663677130044803E-2</v>
      </c>
      <c r="Z29" s="13">
        <f t="shared" si="16"/>
        <v>89726</v>
      </c>
      <c r="AA29" s="36" t="str">
        <f t="shared" si="15"/>
        <v>MENOR VALOR</v>
      </c>
    </row>
    <row r="30" spans="1:27" ht="22.5" customHeight="1" x14ac:dyDescent="0.2">
      <c r="A30" s="1">
        <v>23</v>
      </c>
      <c r="B30" s="1">
        <v>25171718</v>
      </c>
      <c r="C30" s="2" t="s">
        <v>69</v>
      </c>
      <c r="D30" s="7"/>
      <c r="E30" s="47">
        <v>235560</v>
      </c>
      <c r="F30" s="8">
        <f t="shared" si="0"/>
        <v>44756.4</v>
      </c>
      <c r="G30" s="8">
        <f t="shared" si="1"/>
        <v>280316.40000000002</v>
      </c>
      <c r="H30" s="8" t="s">
        <v>10</v>
      </c>
      <c r="I30" s="47">
        <v>226200</v>
      </c>
      <c r="J30" s="8">
        <f t="shared" si="2"/>
        <v>42978</v>
      </c>
      <c r="K30" s="8">
        <f t="shared" si="3"/>
        <v>269178</v>
      </c>
      <c r="L30" s="8" t="s">
        <v>10</v>
      </c>
      <c r="M30" s="47">
        <v>234000</v>
      </c>
      <c r="N30" s="8">
        <f t="shared" si="4"/>
        <v>44460</v>
      </c>
      <c r="O30" s="8">
        <f t="shared" si="5"/>
        <v>278460</v>
      </c>
      <c r="P30" s="8" t="s">
        <v>10</v>
      </c>
      <c r="Q30" s="9">
        <f t="shared" si="6"/>
        <v>280316.40000000002</v>
      </c>
      <c r="R30" s="9">
        <f t="shared" si="7"/>
        <v>269178</v>
      </c>
      <c r="S30" s="9">
        <f t="shared" si="8"/>
        <v>278460</v>
      </c>
      <c r="T30" s="10">
        <f t="shared" si="9"/>
        <v>269178</v>
      </c>
      <c r="U30" s="11">
        <f t="shared" si="10"/>
        <v>275984.8</v>
      </c>
      <c r="V30" s="11">
        <f t="shared" si="11"/>
        <v>275897.80677275814</v>
      </c>
      <c r="W30" s="11">
        <f t="shared" si="12"/>
        <v>275941.46305125603</v>
      </c>
      <c r="X30" s="11">
        <f t="shared" si="13"/>
        <v>5967.4910909024484</v>
      </c>
      <c r="Y30" s="12">
        <f t="shared" si="14"/>
        <v>2.4663677130044803E-2</v>
      </c>
      <c r="Z30" s="13">
        <f t="shared" si="16"/>
        <v>269178</v>
      </c>
      <c r="AA30" s="36" t="str">
        <f t="shared" si="15"/>
        <v>MENOR VALOR</v>
      </c>
    </row>
    <row r="31" spans="1:27" ht="22.5" customHeight="1" x14ac:dyDescent="0.2">
      <c r="A31" s="1">
        <v>24</v>
      </c>
      <c r="B31" s="1">
        <v>25171718</v>
      </c>
      <c r="C31" s="2" t="s">
        <v>70</v>
      </c>
      <c r="D31" s="7"/>
      <c r="E31" s="47">
        <v>671950</v>
      </c>
      <c r="F31" s="8">
        <f t="shared" si="0"/>
        <v>127670.5</v>
      </c>
      <c r="G31" s="8">
        <f t="shared" si="1"/>
        <v>799620.5</v>
      </c>
      <c r="H31" s="8" t="s">
        <v>10</v>
      </c>
      <c r="I31" s="47">
        <v>645250</v>
      </c>
      <c r="J31" s="8">
        <f t="shared" si="2"/>
        <v>122597.5</v>
      </c>
      <c r="K31" s="8">
        <f t="shared" si="3"/>
        <v>767847.5</v>
      </c>
      <c r="L31" s="8" t="s">
        <v>10</v>
      </c>
      <c r="M31" s="47">
        <v>667500</v>
      </c>
      <c r="N31" s="8">
        <f t="shared" si="4"/>
        <v>126825</v>
      </c>
      <c r="O31" s="8">
        <f t="shared" si="5"/>
        <v>794325</v>
      </c>
      <c r="P31" s="8" t="s">
        <v>10</v>
      </c>
      <c r="Q31" s="9">
        <f t="shared" si="6"/>
        <v>799620.5</v>
      </c>
      <c r="R31" s="9">
        <f t="shared" si="7"/>
        <v>767847.5</v>
      </c>
      <c r="S31" s="9">
        <f t="shared" si="8"/>
        <v>794325</v>
      </c>
      <c r="T31" s="10">
        <f t="shared" si="9"/>
        <v>767847.5</v>
      </c>
      <c r="U31" s="11">
        <f t="shared" si="10"/>
        <v>787264.33333333337</v>
      </c>
      <c r="V31" s="11">
        <f t="shared" si="11"/>
        <v>787016.17957613699</v>
      </c>
      <c r="W31" s="11">
        <f t="shared" si="12"/>
        <v>787140.7119090315</v>
      </c>
      <c r="X31" s="11">
        <f t="shared" si="13"/>
        <v>17022.650868279397</v>
      </c>
      <c r="Y31" s="12">
        <f t="shared" si="14"/>
        <v>2.4663677130044914E-2</v>
      </c>
      <c r="Z31" s="13">
        <f t="shared" si="16"/>
        <v>767847.5</v>
      </c>
      <c r="AA31" s="36" t="str">
        <f t="shared" si="15"/>
        <v>MENOR VALOR</v>
      </c>
    </row>
    <row r="32" spans="1:27" ht="22.5" customHeight="1" x14ac:dyDescent="0.2">
      <c r="A32" s="1">
        <v>25</v>
      </c>
      <c r="B32" s="1">
        <v>25171718</v>
      </c>
      <c r="C32" s="2" t="s">
        <v>71</v>
      </c>
      <c r="D32" s="7"/>
      <c r="E32" s="48">
        <v>176670</v>
      </c>
      <c r="F32" s="8">
        <f t="shared" si="0"/>
        <v>33567.300000000003</v>
      </c>
      <c r="G32" s="8">
        <f t="shared" si="1"/>
        <v>210237.3</v>
      </c>
      <c r="H32" s="8" t="s">
        <v>10</v>
      </c>
      <c r="I32" s="48">
        <v>169650</v>
      </c>
      <c r="J32" s="8">
        <f t="shared" si="2"/>
        <v>32233.5</v>
      </c>
      <c r="K32" s="8">
        <f t="shared" si="3"/>
        <v>201883.5</v>
      </c>
      <c r="L32" s="8" t="s">
        <v>10</v>
      </c>
      <c r="M32" s="48">
        <v>175500</v>
      </c>
      <c r="N32" s="8">
        <f t="shared" si="4"/>
        <v>33345</v>
      </c>
      <c r="O32" s="8">
        <f t="shared" si="5"/>
        <v>208845</v>
      </c>
      <c r="P32" s="8" t="s">
        <v>10</v>
      </c>
      <c r="Q32" s="9">
        <f t="shared" si="6"/>
        <v>210237.3</v>
      </c>
      <c r="R32" s="9">
        <f t="shared" si="7"/>
        <v>201883.5</v>
      </c>
      <c r="S32" s="9">
        <f t="shared" si="8"/>
        <v>208845</v>
      </c>
      <c r="T32" s="10">
        <f t="shared" si="9"/>
        <v>201883.5</v>
      </c>
      <c r="U32" s="11">
        <f t="shared" si="10"/>
        <v>206988.6</v>
      </c>
      <c r="V32" s="11">
        <f t="shared" si="11"/>
        <v>206923.35507956854</v>
      </c>
      <c r="W32" s="11">
        <f t="shared" si="12"/>
        <v>206956.09728844199</v>
      </c>
      <c r="X32" s="11">
        <f t="shared" si="13"/>
        <v>4475.6183181768265</v>
      </c>
      <c r="Y32" s="12">
        <f t="shared" si="14"/>
        <v>2.4663677130044914E-2</v>
      </c>
      <c r="Z32" s="13">
        <f t="shared" si="16"/>
        <v>201883.5</v>
      </c>
      <c r="AA32" s="36" t="str">
        <f t="shared" si="15"/>
        <v>MENOR VALOR</v>
      </c>
    </row>
    <row r="33" spans="1:27" ht="22.5" customHeight="1" x14ac:dyDescent="0.2">
      <c r="A33" s="1">
        <v>26</v>
      </c>
      <c r="B33" s="1">
        <v>25171718</v>
      </c>
      <c r="C33" s="2" t="s">
        <v>72</v>
      </c>
      <c r="D33" s="7"/>
      <c r="E33" s="47">
        <v>235560</v>
      </c>
      <c r="F33" s="8">
        <f t="shared" si="0"/>
        <v>44756.4</v>
      </c>
      <c r="G33" s="8">
        <f t="shared" si="1"/>
        <v>280316.40000000002</v>
      </c>
      <c r="H33" s="8" t="s">
        <v>10</v>
      </c>
      <c r="I33" s="47">
        <v>226200</v>
      </c>
      <c r="J33" s="8">
        <f t="shared" si="2"/>
        <v>42978</v>
      </c>
      <c r="K33" s="8">
        <f t="shared" si="3"/>
        <v>269178</v>
      </c>
      <c r="L33" s="8" t="s">
        <v>10</v>
      </c>
      <c r="M33" s="47">
        <v>234000</v>
      </c>
      <c r="N33" s="8">
        <f t="shared" si="4"/>
        <v>44460</v>
      </c>
      <c r="O33" s="8">
        <f t="shared" si="5"/>
        <v>278460</v>
      </c>
      <c r="P33" s="8" t="s">
        <v>10</v>
      </c>
      <c r="Q33" s="9">
        <f t="shared" si="6"/>
        <v>280316.40000000002</v>
      </c>
      <c r="R33" s="9">
        <f t="shared" si="7"/>
        <v>269178</v>
      </c>
      <c r="S33" s="9">
        <f t="shared" si="8"/>
        <v>278460</v>
      </c>
      <c r="T33" s="10">
        <f t="shared" si="9"/>
        <v>269178</v>
      </c>
      <c r="U33" s="11">
        <f t="shared" si="10"/>
        <v>275984.8</v>
      </c>
      <c r="V33" s="11">
        <f t="shared" si="11"/>
        <v>275897.80677275814</v>
      </c>
      <c r="W33" s="11">
        <f t="shared" si="12"/>
        <v>275941.46305125603</v>
      </c>
      <c r="X33" s="11">
        <f t="shared" si="13"/>
        <v>5967.4910909024484</v>
      </c>
      <c r="Y33" s="12">
        <f t="shared" si="14"/>
        <v>2.4663677130044803E-2</v>
      </c>
      <c r="Z33" s="13">
        <f t="shared" si="16"/>
        <v>269178</v>
      </c>
      <c r="AA33" s="36" t="str">
        <f t="shared" si="15"/>
        <v>MENOR VALOR</v>
      </c>
    </row>
    <row r="34" spans="1:27" ht="22.5" customHeight="1" x14ac:dyDescent="0.2">
      <c r="A34" s="1">
        <v>27</v>
      </c>
      <c r="B34" s="1">
        <v>25171718</v>
      </c>
      <c r="C34" s="2" t="s">
        <v>73</v>
      </c>
      <c r="D34" s="7"/>
      <c r="E34" s="48">
        <v>569270</v>
      </c>
      <c r="F34" s="8">
        <f t="shared" si="0"/>
        <v>108161.3</v>
      </c>
      <c r="G34" s="8">
        <f t="shared" si="1"/>
        <v>677431.3</v>
      </c>
      <c r="H34" s="8" t="s">
        <v>10</v>
      </c>
      <c r="I34" s="48">
        <v>546650</v>
      </c>
      <c r="J34" s="8">
        <f t="shared" si="2"/>
        <v>103863.5</v>
      </c>
      <c r="K34" s="8">
        <f t="shared" si="3"/>
        <v>650513.5</v>
      </c>
      <c r="L34" s="8" t="s">
        <v>10</v>
      </c>
      <c r="M34" s="48">
        <v>565500</v>
      </c>
      <c r="N34" s="8">
        <f t="shared" si="4"/>
        <v>107445</v>
      </c>
      <c r="O34" s="8">
        <f t="shared" si="5"/>
        <v>672945</v>
      </c>
      <c r="P34" s="8" t="s">
        <v>10</v>
      </c>
      <c r="Q34" s="9">
        <f t="shared" si="6"/>
        <v>677431.3</v>
      </c>
      <c r="R34" s="9">
        <f t="shared" si="7"/>
        <v>650513.5</v>
      </c>
      <c r="S34" s="9">
        <f t="shared" si="8"/>
        <v>672945</v>
      </c>
      <c r="T34" s="10">
        <f t="shared" si="9"/>
        <v>650513.5</v>
      </c>
      <c r="U34" s="11">
        <f t="shared" si="10"/>
        <v>666963.26666666672</v>
      </c>
      <c r="V34" s="11">
        <f t="shared" si="11"/>
        <v>666753.03303416539</v>
      </c>
      <c r="W34" s="11">
        <f t="shared" si="12"/>
        <v>666858.53570720204</v>
      </c>
      <c r="X34" s="11">
        <f t="shared" si="13"/>
        <v>14421.436803014249</v>
      </c>
      <c r="Y34" s="12">
        <f t="shared" si="14"/>
        <v>2.4663677130044914E-2</v>
      </c>
      <c r="Z34" s="13">
        <f t="shared" si="16"/>
        <v>650513.5</v>
      </c>
      <c r="AA34" s="36" t="str">
        <f t="shared" si="15"/>
        <v>MENOR VALOR</v>
      </c>
    </row>
    <row r="35" spans="1:27" ht="22.5" customHeight="1" x14ac:dyDescent="0.2">
      <c r="A35" s="1">
        <v>28</v>
      </c>
      <c r="B35" s="1">
        <v>25171718</v>
      </c>
      <c r="C35" s="2" t="s">
        <v>74</v>
      </c>
      <c r="D35" s="7"/>
      <c r="E35" s="48">
        <v>1177800</v>
      </c>
      <c r="F35" s="8">
        <f t="shared" si="0"/>
        <v>223782</v>
      </c>
      <c r="G35" s="8">
        <f t="shared" si="1"/>
        <v>1401582</v>
      </c>
      <c r="H35" s="8" t="s">
        <v>10</v>
      </c>
      <c r="I35" s="48">
        <v>1131000</v>
      </c>
      <c r="J35" s="8">
        <f t="shared" si="2"/>
        <v>214890</v>
      </c>
      <c r="K35" s="8">
        <f t="shared" si="3"/>
        <v>1345890</v>
      </c>
      <c r="L35" s="8" t="s">
        <v>10</v>
      </c>
      <c r="M35" s="48">
        <v>1170000</v>
      </c>
      <c r="N35" s="8">
        <f t="shared" si="4"/>
        <v>222300</v>
      </c>
      <c r="O35" s="8">
        <f t="shared" si="5"/>
        <v>1392300</v>
      </c>
      <c r="P35" s="8" t="s">
        <v>10</v>
      </c>
      <c r="Q35" s="9">
        <f t="shared" si="6"/>
        <v>1401582</v>
      </c>
      <c r="R35" s="9">
        <f t="shared" si="7"/>
        <v>1345890</v>
      </c>
      <c r="S35" s="9">
        <f t="shared" si="8"/>
        <v>1392300</v>
      </c>
      <c r="T35" s="10">
        <f t="shared" si="9"/>
        <v>1345890</v>
      </c>
      <c r="U35" s="11">
        <f t="shared" si="10"/>
        <v>1379924</v>
      </c>
      <c r="V35" s="11">
        <f t="shared" si="11"/>
        <v>1379489.0338637908</v>
      </c>
      <c r="W35" s="11">
        <f t="shared" si="12"/>
        <v>1379707.3152562801</v>
      </c>
      <c r="X35" s="11">
        <f t="shared" si="13"/>
        <v>29837.455454512201</v>
      </c>
      <c r="Y35" s="12">
        <f t="shared" si="14"/>
        <v>2.4663677130044803E-2</v>
      </c>
      <c r="Z35" s="13">
        <f t="shared" si="16"/>
        <v>1345890</v>
      </c>
      <c r="AA35" s="36" t="str">
        <f t="shared" si="15"/>
        <v>MENOR VALOR</v>
      </c>
    </row>
    <row r="36" spans="1:27" ht="22.5" customHeight="1" x14ac:dyDescent="0.2">
      <c r="A36" s="1">
        <v>29</v>
      </c>
      <c r="B36" s="1">
        <v>25172901</v>
      </c>
      <c r="C36" s="2" t="s">
        <v>75</v>
      </c>
      <c r="D36" s="7"/>
      <c r="E36" s="48">
        <v>2355600</v>
      </c>
      <c r="F36" s="8">
        <f t="shared" si="0"/>
        <v>447564</v>
      </c>
      <c r="G36" s="8">
        <f t="shared" si="1"/>
        <v>2803164</v>
      </c>
      <c r="H36" s="8" t="s">
        <v>10</v>
      </c>
      <c r="I36" s="48">
        <v>2262000</v>
      </c>
      <c r="J36" s="8">
        <f t="shared" si="2"/>
        <v>429780</v>
      </c>
      <c r="K36" s="8">
        <f t="shared" si="3"/>
        <v>2691780</v>
      </c>
      <c r="L36" s="8" t="s">
        <v>10</v>
      </c>
      <c r="M36" s="48">
        <v>2340000</v>
      </c>
      <c r="N36" s="8">
        <f t="shared" si="4"/>
        <v>444600</v>
      </c>
      <c r="O36" s="8">
        <f t="shared" si="5"/>
        <v>2784600</v>
      </c>
      <c r="P36" s="8" t="s">
        <v>10</v>
      </c>
      <c r="Q36" s="9">
        <f t="shared" si="6"/>
        <v>2803164</v>
      </c>
      <c r="R36" s="9">
        <f t="shared" si="7"/>
        <v>2691780</v>
      </c>
      <c r="S36" s="9">
        <f t="shared" si="8"/>
        <v>2784600</v>
      </c>
      <c r="T36" s="10">
        <f t="shared" si="9"/>
        <v>2691780</v>
      </c>
      <c r="U36" s="11">
        <f t="shared" si="10"/>
        <v>2759848</v>
      </c>
      <c r="V36" s="11">
        <f t="shared" si="11"/>
        <v>2758978.0677275816</v>
      </c>
      <c r="W36" s="11">
        <f t="shared" si="12"/>
        <v>2759414.6305125603</v>
      </c>
      <c r="X36" s="11">
        <f t="shared" si="13"/>
        <v>59674.910909024402</v>
      </c>
      <c r="Y36" s="12">
        <f t="shared" si="14"/>
        <v>2.4663677130044803E-2</v>
      </c>
      <c r="Z36" s="13">
        <f t="shared" si="16"/>
        <v>2691780</v>
      </c>
      <c r="AA36" s="36" t="str">
        <f t="shared" si="15"/>
        <v>MENOR VALOR</v>
      </c>
    </row>
    <row r="37" spans="1:27" ht="22.5" customHeight="1" x14ac:dyDescent="0.2">
      <c r="A37" s="1">
        <v>30</v>
      </c>
      <c r="B37" s="1">
        <v>25172901</v>
      </c>
      <c r="C37" s="2" t="s">
        <v>76</v>
      </c>
      <c r="D37" s="7"/>
      <c r="E37" s="80">
        <v>4907500</v>
      </c>
      <c r="F37" s="8">
        <f t="shared" si="0"/>
        <v>932425</v>
      </c>
      <c r="G37" s="8">
        <f t="shared" si="1"/>
        <v>5839925</v>
      </c>
      <c r="H37" s="8" t="s">
        <v>10</v>
      </c>
      <c r="I37" s="80">
        <v>4712500</v>
      </c>
      <c r="J37" s="8">
        <f t="shared" si="2"/>
        <v>895375</v>
      </c>
      <c r="K37" s="8">
        <f t="shared" si="3"/>
        <v>5607875</v>
      </c>
      <c r="L37" s="8" t="s">
        <v>10</v>
      </c>
      <c r="M37" s="47">
        <v>4875000</v>
      </c>
      <c r="N37" s="8">
        <f t="shared" si="4"/>
        <v>926250</v>
      </c>
      <c r="O37" s="8">
        <f t="shared" si="5"/>
        <v>5801250</v>
      </c>
      <c r="P37" s="8" t="s">
        <v>10</v>
      </c>
      <c r="Q37" s="9">
        <f t="shared" si="6"/>
        <v>5839925</v>
      </c>
      <c r="R37" s="9">
        <f t="shared" si="7"/>
        <v>5607875</v>
      </c>
      <c r="S37" s="9">
        <f t="shared" si="8"/>
        <v>5801250</v>
      </c>
      <c r="T37" s="10">
        <f t="shared" si="9"/>
        <v>5607875</v>
      </c>
      <c r="U37" s="11">
        <f t="shared" si="10"/>
        <v>5749683.333333333</v>
      </c>
      <c r="V37" s="11">
        <f t="shared" si="11"/>
        <v>5747870.974432461</v>
      </c>
      <c r="W37" s="11">
        <f t="shared" si="12"/>
        <v>5748780.4802345</v>
      </c>
      <c r="X37" s="11">
        <f t="shared" si="13"/>
        <v>124322.73106046751</v>
      </c>
      <c r="Y37" s="12">
        <f t="shared" si="14"/>
        <v>2.4663677130044803E-2</v>
      </c>
      <c r="Z37" s="13">
        <f t="shared" si="16"/>
        <v>5607875</v>
      </c>
      <c r="AA37" s="36" t="str">
        <f t="shared" si="15"/>
        <v>MENOR VALOR</v>
      </c>
    </row>
    <row r="38" spans="1:27" s="27" customFormat="1" ht="22.5" customHeight="1" x14ac:dyDescent="0.2">
      <c r="A38" s="104">
        <v>31</v>
      </c>
      <c r="B38" s="104">
        <v>41112802</v>
      </c>
      <c r="C38" s="105" t="s">
        <v>77</v>
      </c>
      <c r="D38" s="106"/>
      <c r="E38" s="107">
        <v>490700</v>
      </c>
      <c r="F38" s="25">
        <f t="shared" si="0"/>
        <v>93233</v>
      </c>
      <c r="G38" s="25">
        <f t="shared" si="1"/>
        <v>583933</v>
      </c>
      <c r="H38" s="25" t="s">
        <v>10</v>
      </c>
      <c r="I38" s="80">
        <v>546650</v>
      </c>
      <c r="J38" s="25">
        <f t="shared" si="2"/>
        <v>103863.5</v>
      </c>
      <c r="K38" s="25">
        <f t="shared" si="3"/>
        <v>650513.5</v>
      </c>
      <c r="L38" s="25" t="s">
        <v>10</v>
      </c>
      <c r="M38" s="47">
        <v>380000</v>
      </c>
      <c r="N38" s="25">
        <f t="shared" si="4"/>
        <v>72200</v>
      </c>
      <c r="O38" s="25">
        <f t="shared" si="5"/>
        <v>452200</v>
      </c>
      <c r="P38" s="25" t="s">
        <v>10</v>
      </c>
      <c r="Q38" s="9">
        <f t="shared" si="6"/>
        <v>583933</v>
      </c>
      <c r="R38" s="9">
        <f t="shared" si="7"/>
        <v>650513.5</v>
      </c>
      <c r="S38" s="9">
        <f t="shared" si="8"/>
        <v>452200</v>
      </c>
      <c r="T38" s="10">
        <f>MIN(Q38,R38)</f>
        <v>583933</v>
      </c>
      <c r="U38" s="108">
        <f>AVERAGE(Q38,R38)</f>
        <v>617223.25</v>
      </c>
      <c r="V38" s="108">
        <f>HARMEAN(Q38,R38)</f>
        <v>615427.72342989349</v>
      </c>
      <c r="W38" s="108">
        <f>GEOMEAN(Q38,R38)</f>
        <v>616324.83285642485</v>
      </c>
      <c r="X38" s="108">
        <f>_xlfn.STDEV.S(Q38,R38)</f>
        <v>47079.523044790927</v>
      </c>
      <c r="Y38" s="109">
        <f>1-(T38/U38)</f>
        <v>5.3935508748252814E-2</v>
      </c>
      <c r="Z38" s="110">
        <f>+W38</f>
        <v>616324.83285642485</v>
      </c>
      <c r="AA38" s="111" t="str">
        <f>+IF(Y38&lt;=30%,"MENOR VALOR",IF(Y38&lt;=60%,"MEDIA ARMONICA",IF(Y38&lt;=90%,"MEDIA GEOMETRICA","PROMEDIO")))</f>
        <v>MENOR VALOR</v>
      </c>
    </row>
    <row r="39" spans="1:27" s="122" customFormat="1" x14ac:dyDescent="0.2">
      <c r="A39" s="118"/>
      <c r="B39" s="118"/>
      <c r="C39" s="118"/>
      <c r="D39" s="118"/>
      <c r="E39" s="119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19"/>
      <c r="R39" s="119"/>
      <c r="S39" s="119"/>
      <c r="T39" s="119"/>
      <c r="U39" s="119"/>
      <c r="V39" s="119"/>
      <c r="W39" s="119"/>
      <c r="X39" s="119"/>
      <c r="Y39" s="119"/>
      <c r="Z39" s="120"/>
      <c r="AA39" s="121"/>
    </row>
    <row r="40" spans="1:27" s="32" customFormat="1" x14ac:dyDescent="0.2">
      <c r="M40" s="33"/>
      <c r="S40" s="33"/>
    </row>
    <row r="41" spans="1:27" s="32" customFormat="1" x14ac:dyDescent="0.2">
      <c r="M41" s="33"/>
      <c r="S41" s="33"/>
    </row>
    <row r="42" spans="1:27" s="32" customFormat="1" x14ac:dyDescent="0.2">
      <c r="M42" s="33"/>
      <c r="S42" s="33"/>
    </row>
    <row r="43" spans="1:27" s="32" customFormat="1" x14ac:dyDescent="0.2">
      <c r="M43" s="33"/>
      <c r="S43" s="33"/>
    </row>
    <row r="44" spans="1:27" s="32" customFormat="1" x14ac:dyDescent="0.2">
      <c r="M44" s="33"/>
      <c r="S44" s="33"/>
    </row>
    <row r="45" spans="1:27" s="32" customFormat="1" x14ac:dyDescent="0.2">
      <c r="M45" s="33"/>
      <c r="S45" s="33"/>
    </row>
    <row r="46" spans="1:27" s="32" customFormat="1" x14ac:dyDescent="0.2">
      <c r="M46" s="33"/>
      <c r="S46" s="33"/>
    </row>
    <row r="47" spans="1:27" s="32" customFormat="1" x14ac:dyDescent="0.2">
      <c r="M47" s="33"/>
      <c r="S47" s="33"/>
    </row>
    <row r="48" spans="1:27" s="32" customFormat="1" x14ac:dyDescent="0.2">
      <c r="M48" s="33"/>
      <c r="S48" s="33"/>
    </row>
    <row r="49" spans="13:19" s="32" customFormat="1" x14ac:dyDescent="0.2">
      <c r="M49" s="33"/>
      <c r="S49" s="33"/>
    </row>
    <row r="50" spans="13:19" s="32" customFormat="1" x14ac:dyDescent="0.2">
      <c r="M50" s="33"/>
      <c r="S50" s="33"/>
    </row>
    <row r="51" spans="13:19" s="32" customFormat="1" x14ac:dyDescent="0.2">
      <c r="M51" s="33"/>
      <c r="S51" s="33"/>
    </row>
    <row r="52" spans="13:19" s="32" customFormat="1" x14ac:dyDescent="0.2">
      <c r="M52" s="33"/>
      <c r="S52" s="33"/>
    </row>
    <row r="53" spans="13:19" s="32" customFormat="1" x14ac:dyDescent="0.2">
      <c r="M53" s="33"/>
      <c r="S53" s="33"/>
    </row>
    <row r="54" spans="13:19" s="32" customFormat="1" x14ac:dyDescent="0.2">
      <c r="M54" s="33"/>
      <c r="S54" s="33"/>
    </row>
    <row r="55" spans="13:19" s="32" customFormat="1" x14ac:dyDescent="0.2">
      <c r="M55" s="33"/>
      <c r="S55" s="33"/>
    </row>
    <row r="56" spans="13:19" s="32" customFormat="1" x14ac:dyDescent="0.2">
      <c r="M56" s="33"/>
      <c r="S56" s="33"/>
    </row>
    <row r="57" spans="13:19" s="32" customFormat="1" x14ac:dyDescent="0.2">
      <c r="M57" s="33"/>
      <c r="S57" s="33"/>
    </row>
    <row r="58" spans="13:19" s="32" customFormat="1" x14ac:dyDescent="0.2">
      <c r="M58" s="33"/>
      <c r="S58" s="33"/>
    </row>
    <row r="59" spans="13:19" s="32" customFormat="1" x14ac:dyDescent="0.2">
      <c r="M59" s="33"/>
      <c r="S59" s="33"/>
    </row>
    <row r="60" spans="13:19" s="32" customFormat="1" x14ac:dyDescent="0.2">
      <c r="M60" s="33"/>
      <c r="S60" s="33"/>
    </row>
    <row r="61" spans="13:19" s="32" customFormat="1" x14ac:dyDescent="0.2">
      <c r="M61" s="33"/>
      <c r="S61" s="33"/>
    </row>
    <row r="62" spans="13:19" s="32" customFormat="1" x14ac:dyDescent="0.2">
      <c r="M62" s="33"/>
      <c r="S62" s="33"/>
    </row>
    <row r="63" spans="13:19" s="32" customFormat="1" x14ac:dyDescent="0.2">
      <c r="M63" s="33"/>
      <c r="S63" s="33"/>
    </row>
    <row r="64" spans="13:19" s="32" customFormat="1" x14ac:dyDescent="0.2">
      <c r="M64" s="33"/>
      <c r="S64" s="33"/>
    </row>
    <row r="65" spans="13:19" s="32" customFormat="1" x14ac:dyDescent="0.2">
      <c r="M65" s="33"/>
      <c r="S65" s="33"/>
    </row>
    <row r="66" spans="13:19" s="32" customFormat="1" x14ac:dyDescent="0.2">
      <c r="M66" s="33"/>
      <c r="S66" s="33"/>
    </row>
    <row r="67" spans="13:19" s="32" customFormat="1" x14ac:dyDescent="0.2">
      <c r="M67" s="33"/>
      <c r="S67" s="33"/>
    </row>
    <row r="68" spans="13:19" s="32" customFormat="1" x14ac:dyDescent="0.2">
      <c r="M68" s="33"/>
      <c r="S68" s="33"/>
    </row>
    <row r="69" spans="13:19" s="32" customFormat="1" x14ac:dyDescent="0.2">
      <c r="M69" s="33"/>
      <c r="S69" s="33"/>
    </row>
    <row r="70" spans="13:19" s="32" customFormat="1" x14ac:dyDescent="0.2">
      <c r="M70" s="33"/>
      <c r="S70" s="33"/>
    </row>
    <row r="71" spans="13:19" s="32" customFormat="1" x14ac:dyDescent="0.2">
      <c r="M71" s="33"/>
      <c r="S71" s="33"/>
    </row>
    <row r="72" spans="13:19" s="32" customFormat="1" x14ac:dyDescent="0.2">
      <c r="M72" s="33"/>
      <c r="S72" s="33"/>
    </row>
    <row r="73" spans="13:19" s="32" customFormat="1" x14ac:dyDescent="0.2">
      <c r="M73" s="33"/>
      <c r="S73" s="33"/>
    </row>
    <row r="74" spans="13:19" s="32" customFormat="1" x14ac:dyDescent="0.2">
      <c r="M74" s="33"/>
      <c r="S74" s="33"/>
    </row>
    <row r="75" spans="13:19" s="32" customFormat="1" x14ac:dyDescent="0.2">
      <c r="M75" s="33"/>
      <c r="S75" s="33"/>
    </row>
    <row r="76" spans="13:19" s="32" customFormat="1" x14ac:dyDescent="0.2">
      <c r="M76" s="33"/>
      <c r="S76" s="33"/>
    </row>
    <row r="77" spans="13:19" s="32" customFormat="1" x14ac:dyDescent="0.2">
      <c r="M77" s="33"/>
      <c r="S77" s="33"/>
    </row>
    <row r="78" spans="13:19" s="32" customFormat="1" x14ac:dyDescent="0.2">
      <c r="M78" s="33"/>
      <c r="S78" s="33"/>
    </row>
    <row r="79" spans="13:19" s="32" customFormat="1" x14ac:dyDescent="0.2">
      <c r="M79" s="33"/>
      <c r="S79" s="33"/>
    </row>
    <row r="80" spans="13:19" s="32" customFormat="1" x14ac:dyDescent="0.2">
      <c r="M80" s="33"/>
      <c r="S80" s="33"/>
    </row>
    <row r="81" spans="13:19" s="32" customFormat="1" x14ac:dyDescent="0.2">
      <c r="M81" s="33"/>
      <c r="S81" s="33"/>
    </row>
    <row r="82" spans="13:19" s="32" customFormat="1" x14ac:dyDescent="0.2">
      <c r="M82" s="33"/>
      <c r="S82" s="33"/>
    </row>
    <row r="83" spans="13:19" s="32" customFormat="1" x14ac:dyDescent="0.2">
      <c r="M83" s="33"/>
      <c r="S83" s="33"/>
    </row>
    <row r="84" spans="13:19" s="32" customFormat="1" x14ac:dyDescent="0.2">
      <c r="M84" s="33"/>
      <c r="S84" s="33"/>
    </row>
    <row r="85" spans="13:19" s="32" customFormat="1" x14ac:dyDescent="0.2">
      <c r="M85" s="33"/>
      <c r="S85" s="33"/>
    </row>
    <row r="86" spans="13:19" s="32" customFormat="1" x14ac:dyDescent="0.2">
      <c r="M86" s="33"/>
      <c r="S86" s="33"/>
    </row>
    <row r="87" spans="13:19" s="32" customFormat="1" x14ac:dyDescent="0.2">
      <c r="M87" s="33"/>
      <c r="S87" s="33"/>
    </row>
    <row r="88" spans="13:19" s="32" customFormat="1" x14ac:dyDescent="0.2">
      <c r="M88" s="33"/>
      <c r="S88" s="33"/>
    </row>
    <row r="89" spans="13:19" s="32" customFormat="1" x14ac:dyDescent="0.2">
      <c r="M89" s="33"/>
      <c r="S89" s="33"/>
    </row>
    <row r="90" spans="13:19" s="32" customFormat="1" x14ac:dyDescent="0.2">
      <c r="M90" s="33"/>
      <c r="S90" s="33"/>
    </row>
    <row r="91" spans="13:19" s="32" customFormat="1" x14ac:dyDescent="0.2">
      <c r="M91" s="33"/>
      <c r="S91" s="33"/>
    </row>
    <row r="92" spans="13:19" s="32" customFormat="1" x14ac:dyDescent="0.2">
      <c r="M92" s="33"/>
      <c r="S92" s="33"/>
    </row>
    <row r="93" spans="13:19" s="32" customFormat="1" x14ac:dyDescent="0.2">
      <c r="M93" s="33"/>
      <c r="S93" s="33"/>
    </row>
    <row r="94" spans="13:19" s="32" customFormat="1" x14ac:dyDescent="0.2">
      <c r="M94" s="33"/>
      <c r="S94" s="33"/>
    </row>
    <row r="95" spans="13:19" s="32" customFormat="1" x14ac:dyDescent="0.2">
      <c r="M95" s="33"/>
      <c r="S95" s="33"/>
    </row>
    <row r="96" spans="13:19" s="32" customFormat="1" x14ac:dyDescent="0.2">
      <c r="M96" s="33"/>
      <c r="S96" s="33"/>
    </row>
    <row r="97" spans="13:19" s="32" customFormat="1" x14ac:dyDescent="0.2">
      <c r="M97" s="33"/>
      <c r="S97" s="33"/>
    </row>
    <row r="98" spans="13:19" s="32" customFormat="1" x14ac:dyDescent="0.2">
      <c r="M98" s="33"/>
      <c r="S98" s="33"/>
    </row>
    <row r="99" spans="13:19" s="32" customFormat="1" x14ac:dyDescent="0.2">
      <c r="M99" s="33"/>
      <c r="S99" s="33"/>
    </row>
    <row r="100" spans="13:19" s="32" customFormat="1" x14ac:dyDescent="0.2">
      <c r="M100" s="33"/>
      <c r="S100" s="33"/>
    </row>
    <row r="101" spans="13:19" s="32" customFormat="1" x14ac:dyDescent="0.2">
      <c r="M101" s="33"/>
      <c r="S101" s="33"/>
    </row>
    <row r="102" spans="13:19" s="32" customFormat="1" x14ac:dyDescent="0.2">
      <c r="M102" s="33"/>
      <c r="S102" s="33"/>
    </row>
    <row r="103" spans="13:19" s="32" customFormat="1" x14ac:dyDescent="0.2">
      <c r="M103" s="33"/>
      <c r="S103" s="33"/>
    </row>
    <row r="104" spans="13:19" s="32" customFormat="1" x14ac:dyDescent="0.2">
      <c r="M104" s="33"/>
      <c r="S104" s="33"/>
    </row>
    <row r="105" spans="13:19" s="32" customFormat="1" x14ac:dyDescent="0.2">
      <c r="M105" s="33"/>
      <c r="S105" s="33"/>
    </row>
    <row r="106" spans="13:19" s="32" customFormat="1" x14ac:dyDescent="0.2">
      <c r="M106" s="33"/>
      <c r="S106" s="33"/>
    </row>
    <row r="107" spans="13:19" s="32" customFormat="1" x14ac:dyDescent="0.2">
      <c r="M107" s="33"/>
      <c r="S107" s="33"/>
    </row>
    <row r="108" spans="13:19" s="32" customFormat="1" x14ac:dyDescent="0.2">
      <c r="M108" s="33"/>
      <c r="S108" s="33"/>
    </row>
    <row r="109" spans="13:19" s="32" customFormat="1" x14ac:dyDescent="0.2">
      <c r="M109" s="33"/>
      <c r="S109" s="33"/>
    </row>
    <row r="110" spans="13:19" s="32" customFormat="1" x14ac:dyDescent="0.2">
      <c r="M110" s="33"/>
      <c r="S110" s="33"/>
    </row>
    <row r="111" spans="13:19" s="32" customFormat="1" x14ac:dyDescent="0.2">
      <c r="M111" s="33"/>
      <c r="S111" s="33"/>
    </row>
    <row r="112" spans="13:19" s="32" customFormat="1" x14ac:dyDescent="0.2">
      <c r="M112" s="33"/>
      <c r="S112" s="33"/>
    </row>
    <row r="113" spans="13:19" s="32" customFormat="1" x14ac:dyDescent="0.2">
      <c r="M113" s="33"/>
      <c r="S113" s="33"/>
    </row>
    <row r="114" spans="13:19" s="32" customFormat="1" x14ac:dyDescent="0.2">
      <c r="M114" s="33"/>
      <c r="S114" s="33"/>
    </row>
    <row r="115" spans="13:19" s="32" customFormat="1" x14ac:dyDescent="0.2">
      <c r="M115" s="33"/>
      <c r="S115" s="33"/>
    </row>
    <row r="116" spans="13:19" s="32" customFormat="1" x14ac:dyDescent="0.2">
      <c r="M116" s="33"/>
      <c r="S116" s="33"/>
    </row>
    <row r="117" spans="13:19" s="32" customFormat="1" x14ac:dyDescent="0.2">
      <c r="M117" s="33"/>
      <c r="S117" s="33"/>
    </row>
    <row r="118" spans="13:19" s="32" customFormat="1" x14ac:dyDescent="0.2">
      <c r="M118" s="33"/>
      <c r="S118" s="33"/>
    </row>
    <row r="119" spans="13:19" s="32" customFormat="1" x14ac:dyDescent="0.2">
      <c r="M119" s="33"/>
      <c r="S119" s="33"/>
    </row>
    <row r="120" spans="13:19" s="32" customFormat="1" x14ac:dyDescent="0.2">
      <c r="M120" s="33"/>
      <c r="S120" s="33"/>
    </row>
    <row r="121" spans="13:19" s="32" customFormat="1" x14ac:dyDescent="0.2">
      <c r="M121" s="33"/>
      <c r="S121" s="33"/>
    </row>
    <row r="122" spans="13:19" s="32" customFormat="1" x14ac:dyDescent="0.2">
      <c r="M122" s="33"/>
      <c r="S122" s="33"/>
    </row>
    <row r="123" spans="13:19" s="32" customFormat="1" x14ac:dyDescent="0.2">
      <c r="M123" s="33"/>
      <c r="S123" s="33"/>
    </row>
    <row r="124" spans="13:19" s="32" customFormat="1" x14ac:dyDescent="0.2">
      <c r="M124" s="33"/>
      <c r="S124" s="33"/>
    </row>
    <row r="125" spans="13:19" s="32" customFormat="1" x14ac:dyDescent="0.2">
      <c r="M125" s="33"/>
      <c r="S125" s="33"/>
    </row>
    <row r="126" spans="13:19" s="32" customFormat="1" x14ac:dyDescent="0.2">
      <c r="M126" s="33"/>
      <c r="S126" s="33"/>
    </row>
    <row r="127" spans="13:19" s="32" customFormat="1" x14ac:dyDescent="0.2">
      <c r="M127" s="33"/>
      <c r="S127" s="33"/>
    </row>
    <row r="128" spans="13:19" s="32" customFormat="1" x14ac:dyDescent="0.2">
      <c r="M128" s="33"/>
      <c r="S128" s="33"/>
    </row>
    <row r="129" spans="13:19" s="32" customFormat="1" x14ac:dyDescent="0.2">
      <c r="M129" s="33"/>
      <c r="S129" s="33"/>
    </row>
    <row r="130" spans="13:19" s="32" customFormat="1" x14ac:dyDescent="0.2">
      <c r="M130" s="33"/>
      <c r="S130" s="33"/>
    </row>
    <row r="131" spans="13:19" s="32" customFormat="1" x14ac:dyDescent="0.2">
      <c r="M131" s="33"/>
      <c r="S131" s="33"/>
    </row>
    <row r="132" spans="13:19" s="32" customFormat="1" x14ac:dyDescent="0.2">
      <c r="M132" s="33"/>
      <c r="S132" s="33"/>
    </row>
    <row r="133" spans="13:19" s="32" customFormat="1" x14ac:dyDescent="0.2">
      <c r="M133" s="33"/>
      <c r="S133" s="33"/>
    </row>
    <row r="134" spans="13:19" s="32" customFormat="1" x14ac:dyDescent="0.2">
      <c r="M134" s="33"/>
      <c r="S134" s="33"/>
    </row>
    <row r="135" spans="13:19" s="32" customFormat="1" x14ac:dyDescent="0.2">
      <c r="M135" s="33"/>
      <c r="S135" s="33"/>
    </row>
    <row r="136" spans="13:19" s="32" customFormat="1" x14ac:dyDescent="0.2">
      <c r="M136" s="33"/>
      <c r="S136" s="33"/>
    </row>
    <row r="137" spans="13:19" s="32" customFormat="1" x14ac:dyDescent="0.2">
      <c r="M137" s="33"/>
      <c r="S137" s="33"/>
    </row>
    <row r="138" spans="13:19" s="32" customFormat="1" x14ac:dyDescent="0.2">
      <c r="M138" s="33"/>
      <c r="S138" s="33"/>
    </row>
    <row r="139" spans="13:19" s="32" customFormat="1" x14ac:dyDescent="0.2">
      <c r="M139" s="33"/>
      <c r="S139" s="33"/>
    </row>
    <row r="140" spans="13:19" s="32" customFormat="1" x14ac:dyDescent="0.2">
      <c r="M140" s="33"/>
      <c r="S140" s="33"/>
    </row>
    <row r="141" spans="13:19" s="32" customFormat="1" x14ac:dyDescent="0.2">
      <c r="M141" s="33"/>
      <c r="S141" s="33"/>
    </row>
    <row r="142" spans="13:19" s="32" customFormat="1" x14ac:dyDescent="0.2">
      <c r="M142" s="33"/>
      <c r="S142" s="33"/>
    </row>
    <row r="143" spans="13:19" s="32" customFormat="1" x14ac:dyDescent="0.2">
      <c r="M143" s="33"/>
      <c r="S143" s="33"/>
    </row>
    <row r="144" spans="13:19" s="32" customFormat="1" x14ac:dyDescent="0.2">
      <c r="M144" s="33"/>
      <c r="S144" s="33"/>
    </row>
    <row r="145" spans="13:19" s="32" customFormat="1" x14ac:dyDescent="0.2">
      <c r="M145" s="33"/>
      <c r="S145" s="33"/>
    </row>
    <row r="146" spans="13:19" s="32" customFormat="1" x14ac:dyDescent="0.2">
      <c r="M146" s="33"/>
      <c r="S146" s="33"/>
    </row>
    <row r="147" spans="13:19" s="32" customFormat="1" x14ac:dyDescent="0.2">
      <c r="M147" s="33"/>
      <c r="S147" s="33"/>
    </row>
    <row r="148" spans="13:19" s="32" customFormat="1" x14ac:dyDescent="0.2">
      <c r="M148" s="33"/>
      <c r="S148" s="33"/>
    </row>
    <row r="149" spans="13:19" s="32" customFormat="1" x14ac:dyDescent="0.2">
      <c r="M149" s="33"/>
      <c r="S149" s="33"/>
    </row>
    <row r="150" spans="13:19" s="32" customFormat="1" x14ac:dyDescent="0.2">
      <c r="M150" s="33"/>
      <c r="S150" s="33"/>
    </row>
    <row r="151" spans="13:19" s="32" customFormat="1" x14ac:dyDescent="0.2">
      <c r="M151" s="33"/>
      <c r="S151" s="33"/>
    </row>
    <row r="152" spans="13:19" s="32" customFormat="1" x14ac:dyDescent="0.2">
      <c r="M152" s="33"/>
      <c r="S152" s="33"/>
    </row>
    <row r="153" spans="13:19" s="32" customFormat="1" x14ac:dyDescent="0.2">
      <c r="M153" s="33"/>
      <c r="S153" s="33"/>
    </row>
    <row r="154" spans="13:19" s="32" customFormat="1" x14ac:dyDescent="0.2">
      <c r="M154" s="33"/>
      <c r="S154" s="33"/>
    </row>
    <row r="155" spans="13:19" s="32" customFormat="1" x14ac:dyDescent="0.2">
      <c r="M155" s="33"/>
      <c r="S155" s="33"/>
    </row>
    <row r="156" spans="13:19" s="32" customFormat="1" x14ac:dyDescent="0.2">
      <c r="M156" s="33"/>
      <c r="S156" s="33"/>
    </row>
    <row r="157" spans="13:19" s="32" customFormat="1" x14ac:dyDescent="0.2">
      <c r="M157" s="33"/>
      <c r="S157" s="33"/>
    </row>
    <row r="158" spans="13:19" s="32" customFormat="1" x14ac:dyDescent="0.2">
      <c r="M158" s="33"/>
      <c r="S158" s="33"/>
    </row>
    <row r="159" spans="13:19" s="32" customFormat="1" x14ac:dyDescent="0.2">
      <c r="M159" s="33"/>
      <c r="S159" s="33"/>
    </row>
    <row r="160" spans="13:19" s="32" customFormat="1" x14ac:dyDescent="0.2">
      <c r="M160" s="33"/>
      <c r="S160" s="33"/>
    </row>
    <row r="161" spans="13:19" s="32" customFormat="1" x14ac:dyDescent="0.2">
      <c r="M161" s="33"/>
      <c r="S161" s="33"/>
    </row>
    <row r="162" spans="13:19" s="32" customFormat="1" x14ac:dyDescent="0.2">
      <c r="M162" s="33"/>
      <c r="S162" s="33"/>
    </row>
    <row r="163" spans="13:19" s="32" customFormat="1" x14ac:dyDescent="0.2">
      <c r="M163" s="33"/>
      <c r="S163" s="33"/>
    </row>
    <row r="164" spans="13:19" s="32" customFormat="1" x14ac:dyDescent="0.2">
      <c r="M164" s="33"/>
      <c r="S164" s="33"/>
    </row>
    <row r="165" spans="13:19" s="32" customFormat="1" x14ac:dyDescent="0.2">
      <c r="M165" s="33"/>
      <c r="S165" s="33"/>
    </row>
    <row r="166" spans="13:19" s="32" customFormat="1" x14ac:dyDescent="0.2">
      <c r="M166" s="33"/>
      <c r="S166" s="33"/>
    </row>
    <row r="167" spans="13:19" s="32" customFormat="1" x14ac:dyDescent="0.2">
      <c r="M167" s="33"/>
      <c r="S167" s="33"/>
    </row>
    <row r="168" spans="13:19" s="32" customFormat="1" x14ac:dyDescent="0.2">
      <c r="M168" s="33"/>
      <c r="S168" s="33"/>
    </row>
    <row r="169" spans="13:19" s="32" customFormat="1" x14ac:dyDescent="0.2">
      <c r="M169" s="33"/>
      <c r="S169" s="33"/>
    </row>
    <row r="170" spans="13:19" s="32" customFormat="1" x14ac:dyDescent="0.2">
      <c r="M170" s="33"/>
      <c r="S170" s="33"/>
    </row>
    <row r="171" spans="13:19" s="32" customFormat="1" x14ac:dyDescent="0.2">
      <c r="M171" s="33"/>
      <c r="S171" s="33"/>
    </row>
    <row r="172" spans="13:19" s="32" customFormat="1" x14ac:dyDescent="0.2">
      <c r="M172" s="33"/>
      <c r="S172" s="33"/>
    </row>
    <row r="173" spans="13:19" s="32" customFormat="1" x14ac:dyDescent="0.2">
      <c r="M173" s="33"/>
      <c r="S173" s="33"/>
    </row>
    <row r="174" spans="13:19" s="32" customFormat="1" x14ac:dyDescent="0.2">
      <c r="M174" s="33"/>
      <c r="S174" s="33"/>
    </row>
    <row r="175" spans="13:19" s="32" customFormat="1" x14ac:dyDescent="0.2">
      <c r="M175" s="33"/>
      <c r="S175" s="33"/>
    </row>
    <row r="176" spans="13:19" s="32" customFormat="1" x14ac:dyDescent="0.2">
      <c r="M176" s="33"/>
      <c r="S176" s="33"/>
    </row>
    <row r="177" spans="13:19" s="32" customFormat="1" x14ac:dyDescent="0.2">
      <c r="M177" s="33"/>
      <c r="S177" s="33"/>
    </row>
    <row r="178" spans="13:19" s="32" customFormat="1" x14ac:dyDescent="0.2">
      <c r="M178" s="33"/>
      <c r="S178" s="33"/>
    </row>
    <row r="179" spans="13:19" s="32" customFormat="1" x14ac:dyDescent="0.2">
      <c r="M179" s="33"/>
      <c r="S179" s="33"/>
    </row>
    <row r="180" spans="13:19" s="32" customFormat="1" x14ac:dyDescent="0.2">
      <c r="M180" s="33"/>
      <c r="S180" s="33"/>
    </row>
    <row r="181" spans="13:19" s="32" customFormat="1" x14ac:dyDescent="0.2">
      <c r="M181" s="33"/>
      <c r="S181" s="33"/>
    </row>
    <row r="182" spans="13:19" s="32" customFormat="1" x14ac:dyDescent="0.2">
      <c r="M182" s="33"/>
      <c r="S182" s="33"/>
    </row>
    <row r="183" spans="13:19" s="32" customFormat="1" x14ac:dyDescent="0.2">
      <c r="M183" s="33"/>
      <c r="S183" s="33"/>
    </row>
    <row r="184" spans="13:19" s="32" customFormat="1" x14ac:dyDescent="0.2">
      <c r="M184" s="33"/>
      <c r="S184" s="33"/>
    </row>
    <row r="185" spans="13:19" s="32" customFormat="1" x14ac:dyDescent="0.2">
      <c r="M185" s="33"/>
      <c r="S185" s="33"/>
    </row>
    <row r="186" spans="13:19" s="32" customFormat="1" x14ac:dyDescent="0.2">
      <c r="M186" s="33"/>
      <c r="S186" s="33"/>
    </row>
    <row r="187" spans="13:19" s="32" customFormat="1" x14ac:dyDescent="0.2">
      <c r="M187" s="33"/>
      <c r="S187" s="33"/>
    </row>
    <row r="188" spans="13:19" s="32" customFormat="1" x14ac:dyDescent="0.2">
      <c r="M188" s="33"/>
      <c r="S188" s="33"/>
    </row>
    <row r="189" spans="13:19" s="32" customFormat="1" x14ac:dyDescent="0.2">
      <c r="M189" s="33"/>
      <c r="S189" s="33"/>
    </row>
    <row r="190" spans="13:19" s="32" customFormat="1" x14ac:dyDescent="0.2">
      <c r="M190" s="33"/>
      <c r="S190" s="33"/>
    </row>
    <row r="191" spans="13:19" s="32" customFormat="1" x14ac:dyDescent="0.2">
      <c r="M191" s="33"/>
      <c r="S191" s="33"/>
    </row>
    <row r="192" spans="13:19" s="32" customFormat="1" x14ac:dyDescent="0.2">
      <c r="M192" s="33"/>
      <c r="S192" s="33"/>
    </row>
    <row r="193" spans="13:19" s="32" customFormat="1" x14ac:dyDescent="0.2">
      <c r="M193" s="33"/>
      <c r="S193" s="33"/>
    </row>
    <row r="194" spans="13:19" s="32" customFormat="1" x14ac:dyDescent="0.2">
      <c r="M194" s="33"/>
      <c r="S194" s="33"/>
    </row>
    <row r="195" spans="13:19" s="32" customFormat="1" x14ac:dyDescent="0.2">
      <c r="M195" s="33"/>
      <c r="S195" s="33"/>
    </row>
    <row r="196" spans="13:19" s="32" customFormat="1" x14ac:dyDescent="0.2">
      <c r="M196" s="33"/>
      <c r="S196" s="33"/>
    </row>
    <row r="197" spans="13:19" s="32" customFormat="1" x14ac:dyDescent="0.2">
      <c r="M197" s="33"/>
      <c r="S197" s="33"/>
    </row>
    <row r="198" spans="13:19" s="32" customFormat="1" x14ac:dyDescent="0.2">
      <c r="M198" s="33"/>
      <c r="S198" s="33"/>
    </row>
    <row r="199" spans="13:19" s="32" customFormat="1" x14ac:dyDescent="0.2">
      <c r="M199" s="33"/>
      <c r="S199" s="33"/>
    </row>
    <row r="200" spans="13:19" s="32" customFormat="1" x14ac:dyDescent="0.2">
      <c r="M200" s="33"/>
      <c r="S200" s="33"/>
    </row>
    <row r="201" spans="13:19" s="32" customFormat="1" x14ac:dyDescent="0.2">
      <c r="M201" s="33"/>
      <c r="S201" s="33"/>
    </row>
    <row r="202" spans="13:19" s="32" customFormat="1" x14ac:dyDescent="0.2">
      <c r="M202" s="33"/>
      <c r="S202" s="33"/>
    </row>
    <row r="203" spans="13:19" s="32" customFormat="1" x14ac:dyDescent="0.2">
      <c r="M203" s="33"/>
      <c r="S203" s="33"/>
    </row>
    <row r="204" spans="13:19" s="32" customFormat="1" x14ac:dyDescent="0.2">
      <c r="M204" s="33"/>
      <c r="S204" s="33"/>
    </row>
    <row r="205" spans="13:19" s="32" customFormat="1" x14ac:dyDescent="0.2">
      <c r="M205" s="33"/>
      <c r="S205" s="33"/>
    </row>
    <row r="206" spans="13:19" s="32" customFormat="1" x14ac:dyDescent="0.2">
      <c r="M206" s="33"/>
      <c r="S206" s="33"/>
    </row>
    <row r="207" spans="13:19" s="32" customFormat="1" x14ac:dyDescent="0.2">
      <c r="M207" s="33"/>
      <c r="S207" s="33"/>
    </row>
    <row r="208" spans="13:19" s="32" customFormat="1" x14ac:dyDescent="0.2">
      <c r="M208" s="33"/>
      <c r="S208" s="33"/>
    </row>
    <row r="209" spans="13:19" s="32" customFormat="1" x14ac:dyDescent="0.2">
      <c r="M209" s="33"/>
      <c r="S209" s="33"/>
    </row>
    <row r="210" spans="13:19" s="32" customFormat="1" x14ac:dyDescent="0.2">
      <c r="M210" s="33"/>
      <c r="S210" s="33"/>
    </row>
    <row r="211" spans="13:19" s="32" customFormat="1" x14ac:dyDescent="0.2">
      <c r="M211" s="33"/>
      <c r="S211" s="33"/>
    </row>
    <row r="212" spans="13:19" s="32" customFormat="1" x14ac:dyDescent="0.2">
      <c r="M212" s="33"/>
      <c r="S212" s="33"/>
    </row>
    <row r="213" spans="13:19" s="32" customFormat="1" x14ac:dyDescent="0.2">
      <c r="M213" s="33"/>
      <c r="S213" s="33"/>
    </row>
    <row r="214" spans="13:19" s="32" customFormat="1" x14ac:dyDescent="0.2">
      <c r="M214" s="33"/>
      <c r="S214" s="33"/>
    </row>
    <row r="215" spans="13:19" s="32" customFormat="1" x14ac:dyDescent="0.2">
      <c r="M215" s="33"/>
      <c r="S215" s="33"/>
    </row>
    <row r="216" spans="13:19" s="32" customFormat="1" x14ac:dyDescent="0.2">
      <c r="M216" s="33"/>
      <c r="S216" s="33"/>
    </row>
    <row r="217" spans="13:19" s="32" customFormat="1" x14ac:dyDescent="0.2">
      <c r="M217" s="33"/>
      <c r="S217" s="33"/>
    </row>
    <row r="218" spans="13:19" s="32" customFormat="1" x14ac:dyDescent="0.2">
      <c r="M218" s="33"/>
      <c r="S218" s="33"/>
    </row>
    <row r="219" spans="13:19" s="32" customFormat="1" x14ac:dyDescent="0.2">
      <c r="M219" s="33"/>
      <c r="S219" s="33"/>
    </row>
    <row r="220" spans="13:19" s="32" customFormat="1" x14ac:dyDescent="0.2">
      <c r="M220" s="33"/>
      <c r="S220" s="33"/>
    </row>
    <row r="221" spans="13:19" s="32" customFormat="1" x14ac:dyDescent="0.2">
      <c r="M221" s="33"/>
      <c r="S221" s="33"/>
    </row>
    <row r="222" spans="13:19" s="32" customFormat="1" x14ac:dyDescent="0.2">
      <c r="M222" s="33"/>
      <c r="S222" s="33"/>
    </row>
    <row r="223" spans="13:19" s="32" customFormat="1" x14ac:dyDescent="0.2">
      <c r="M223" s="33"/>
      <c r="S223" s="33"/>
    </row>
    <row r="224" spans="13:19" s="32" customFormat="1" x14ac:dyDescent="0.2">
      <c r="M224" s="33"/>
      <c r="S224" s="33"/>
    </row>
    <row r="225" spans="13:19" s="32" customFormat="1" x14ac:dyDescent="0.2">
      <c r="M225" s="33"/>
      <c r="S225" s="33"/>
    </row>
    <row r="226" spans="13:19" s="32" customFormat="1" x14ac:dyDescent="0.2">
      <c r="M226" s="33"/>
      <c r="S226" s="33"/>
    </row>
    <row r="227" spans="13:19" s="32" customFormat="1" x14ac:dyDescent="0.2">
      <c r="M227" s="33"/>
      <c r="S227" s="33"/>
    </row>
    <row r="228" spans="13:19" s="32" customFormat="1" x14ac:dyDescent="0.2">
      <c r="M228" s="33"/>
      <c r="S228" s="33"/>
    </row>
    <row r="229" spans="13:19" s="32" customFormat="1" x14ac:dyDescent="0.2">
      <c r="M229" s="33"/>
      <c r="S229" s="33"/>
    </row>
    <row r="230" spans="13:19" s="32" customFormat="1" x14ac:dyDescent="0.2">
      <c r="M230" s="33"/>
      <c r="S230" s="33"/>
    </row>
    <row r="231" spans="13:19" s="32" customFormat="1" x14ac:dyDescent="0.2">
      <c r="M231" s="33"/>
      <c r="S231" s="33"/>
    </row>
    <row r="232" spans="13:19" s="32" customFormat="1" x14ac:dyDescent="0.2">
      <c r="M232" s="33"/>
      <c r="S232" s="33"/>
    </row>
    <row r="233" spans="13:19" s="32" customFormat="1" x14ac:dyDescent="0.2">
      <c r="M233" s="33"/>
      <c r="S233" s="33"/>
    </row>
    <row r="234" spans="13:19" s="32" customFormat="1" x14ac:dyDescent="0.2">
      <c r="M234" s="33"/>
      <c r="S234" s="33"/>
    </row>
    <row r="235" spans="13:19" s="32" customFormat="1" x14ac:dyDescent="0.2">
      <c r="M235" s="33"/>
      <c r="S235" s="33"/>
    </row>
    <row r="236" spans="13:19" s="32" customFormat="1" x14ac:dyDescent="0.2">
      <c r="M236" s="33"/>
      <c r="S236" s="33"/>
    </row>
    <row r="237" spans="13:19" s="32" customFormat="1" x14ac:dyDescent="0.2">
      <c r="M237" s="33"/>
      <c r="S237" s="33"/>
    </row>
    <row r="238" spans="13:19" s="32" customFormat="1" x14ac:dyDescent="0.2">
      <c r="M238" s="33"/>
      <c r="S238" s="33"/>
    </row>
    <row r="239" spans="13:19" s="32" customFormat="1" x14ac:dyDescent="0.2">
      <c r="M239" s="33"/>
      <c r="S239" s="33"/>
    </row>
    <row r="240" spans="13:19" s="32" customFormat="1" x14ac:dyDescent="0.2">
      <c r="M240" s="33"/>
      <c r="S240" s="33"/>
    </row>
    <row r="241" spans="13:19" s="32" customFormat="1" x14ac:dyDescent="0.2">
      <c r="M241" s="33"/>
      <c r="S241" s="33"/>
    </row>
    <row r="242" spans="13:19" s="32" customFormat="1" x14ac:dyDescent="0.2">
      <c r="M242" s="33"/>
      <c r="S242" s="33"/>
    </row>
    <row r="243" spans="13:19" s="32" customFormat="1" x14ac:dyDescent="0.2">
      <c r="M243" s="33"/>
      <c r="S243" s="33"/>
    </row>
    <row r="244" spans="13:19" s="32" customFormat="1" x14ac:dyDescent="0.2">
      <c r="M244" s="33"/>
      <c r="S244" s="33"/>
    </row>
    <row r="245" spans="13:19" s="32" customFormat="1" x14ac:dyDescent="0.2">
      <c r="M245" s="33"/>
      <c r="S245" s="33"/>
    </row>
    <row r="246" spans="13:19" s="32" customFormat="1" x14ac:dyDescent="0.2">
      <c r="M246" s="33"/>
      <c r="S246" s="33"/>
    </row>
    <row r="247" spans="13:19" s="32" customFormat="1" x14ac:dyDescent="0.2">
      <c r="M247" s="33"/>
      <c r="S247" s="33"/>
    </row>
    <row r="248" spans="13:19" s="32" customFormat="1" x14ac:dyDescent="0.2">
      <c r="M248" s="33"/>
      <c r="S248" s="33"/>
    </row>
    <row r="249" spans="13:19" s="32" customFormat="1" x14ac:dyDescent="0.2">
      <c r="M249" s="33"/>
      <c r="S249" s="33"/>
    </row>
    <row r="250" spans="13:19" s="32" customFormat="1" x14ac:dyDescent="0.2">
      <c r="M250" s="33"/>
      <c r="S250" s="33"/>
    </row>
    <row r="251" spans="13:19" s="32" customFormat="1" x14ac:dyDescent="0.2">
      <c r="M251" s="33"/>
      <c r="S251" s="33"/>
    </row>
    <row r="252" spans="13:19" s="32" customFormat="1" x14ac:dyDescent="0.2">
      <c r="M252" s="33"/>
      <c r="S252" s="33"/>
    </row>
    <row r="253" spans="13:19" s="32" customFormat="1" x14ac:dyDescent="0.2">
      <c r="M253" s="33"/>
      <c r="S253" s="33"/>
    </row>
    <row r="254" spans="13:19" s="32" customFormat="1" x14ac:dyDescent="0.2">
      <c r="M254" s="33"/>
      <c r="S254" s="33"/>
    </row>
    <row r="255" spans="13:19" s="32" customFormat="1" x14ac:dyDescent="0.2">
      <c r="M255" s="33"/>
      <c r="S255" s="33"/>
    </row>
    <row r="256" spans="13:19" s="32" customFormat="1" x14ac:dyDescent="0.2">
      <c r="M256" s="33"/>
      <c r="S256" s="33"/>
    </row>
    <row r="257" spans="13:19" s="32" customFormat="1" x14ac:dyDescent="0.2">
      <c r="M257" s="33"/>
      <c r="S257" s="33"/>
    </row>
    <row r="258" spans="13:19" s="32" customFormat="1" x14ac:dyDescent="0.2">
      <c r="M258" s="33"/>
      <c r="S258" s="33"/>
    </row>
    <row r="259" spans="13:19" s="32" customFormat="1" x14ac:dyDescent="0.2">
      <c r="M259" s="33"/>
      <c r="S259" s="33"/>
    </row>
    <row r="260" spans="13:19" s="32" customFormat="1" x14ac:dyDescent="0.2">
      <c r="M260" s="33"/>
      <c r="S260" s="33"/>
    </row>
    <row r="261" spans="13:19" s="32" customFormat="1" x14ac:dyDescent="0.2">
      <c r="M261" s="33"/>
      <c r="S261" s="33"/>
    </row>
    <row r="262" spans="13:19" s="32" customFormat="1" x14ac:dyDescent="0.2">
      <c r="M262" s="33"/>
      <c r="S262" s="33"/>
    </row>
    <row r="263" spans="13:19" s="32" customFormat="1" x14ac:dyDescent="0.2">
      <c r="M263" s="33"/>
      <c r="S263" s="33"/>
    </row>
    <row r="264" spans="13:19" s="32" customFormat="1" x14ac:dyDescent="0.2">
      <c r="M264" s="33"/>
      <c r="S264" s="33"/>
    </row>
    <row r="265" spans="13:19" s="32" customFormat="1" x14ac:dyDescent="0.2">
      <c r="M265" s="33"/>
      <c r="S265" s="33"/>
    </row>
    <row r="266" spans="13:19" s="32" customFormat="1" x14ac:dyDescent="0.2">
      <c r="M266" s="33"/>
      <c r="S266" s="33"/>
    </row>
    <row r="267" spans="13:19" s="32" customFormat="1" x14ac:dyDescent="0.2">
      <c r="M267" s="33"/>
      <c r="S267" s="33"/>
    </row>
    <row r="268" spans="13:19" s="32" customFormat="1" x14ac:dyDescent="0.2">
      <c r="M268" s="33"/>
      <c r="S268" s="33"/>
    </row>
    <row r="269" spans="13:19" s="32" customFormat="1" x14ac:dyDescent="0.2">
      <c r="M269" s="33"/>
      <c r="S269" s="33"/>
    </row>
    <row r="270" spans="13:19" s="32" customFormat="1" x14ac:dyDescent="0.2">
      <c r="M270" s="33"/>
      <c r="S270" s="33"/>
    </row>
    <row r="271" spans="13:19" s="32" customFormat="1" x14ac:dyDescent="0.2">
      <c r="M271" s="33"/>
      <c r="S271" s="33"/>
    </row>
    <row r="272" spans="13:19" s="32" customFormat="1" x14ac:dyDescent="0.2">
      <c r="M272" s="33"/>
      <c r="S272" s="33"/>
    </row>
    <row r="273" spans="13:19" s="32" customFormat="1" x14ac:dyDescent="0.2">
      <c r="M273" s="33"/>
      <c r="S273" s="33"/>
    </row>
    <row r="274" spans="13:19" s="32" customFormat="1" x14ac:dyDescent="0.2">
      <c r="M274" s="33"/>
      <c r="S274" s="33"/>
    </row>
    <row r="275" spans="13:19" s="32" customFormat="1" x14ac:dyDescent="0.2">
      <c r="M275" s="33"/>
      <c r="S275" s="33"/>
    </row>
    <row r="276" spans="13:19" s="32" customFormat="1" x14ac:dyDescent="0.2">
      <c r="M276" s="33"/>
      <c r="S276" s="33"/>
    </row>
    <row r="277" spans="13:19" s="32" customFormat="1" x14ac:dyDescent="0.2">
      <c r="M277" s="33"/>
      <c r="S277" s="33"/>
    </row>
    <row r="278" spans="13:19" s="32" customFormat="1" x14ac:dyDescent="0.2">
      <c r="M278" s="33"/>
      <c r="S278" s="33"/>
    </row>
    <row r="279" spans="13:19" s="32" customFormat="1" x14ac:dyDescent="0.2">
      <c r="M279" s="33"/>
      <c r="S279" s="33"/>
    </row>
    <row r="280" spans="13:19" s="32" customFormat="1" x14ac:dyDescent="0.2">
      <c r="M280" s="33"/>
      <c r="S280" s="33"/>
    </row>
    <row r="281" spans="13:19" s="32" customFormat="1" x14ac:dyDescent="0.2">
      <c r="M281" s="33"/>
      <c r="S281" s="33"/>
    </row>
    <row r="282" spans="13:19" s="32" customFormat="1" x14ac:dyDescent="0.2">
      <c r="M282" s="33"/>
      <c r="S282" s="33"/>
    </row>
    <row r="283" spans="13:19" s="32" customFormat="1" x14ac:dyDescent="0.2">
      <c r="M283" s="33"/>
      <c r="S283" s="33"/>
    </row>
    <row r="284" spans="13:19" s="32" customFormat="1" x14ac:dyDescent="0.2">
      <c r="M284" s="33"/>
      <c r="S284" s="33"/>
    </row>
    <row r="285" spans="13:19" s="32" customFormat="1" x14ac:dyDescent="0.2">
      <c r="M285" s="33"/>
      <c r="S285" s="33"/>
    </row>
    <row r="286" spans="13:19" s="32" customFormat="1" x14ac:dyDescent="0.2">
      <c r="M286" s="33"/>
      <c r="S286" s="33"/>
    </row>
    <row r="287" spans="13:19" s="32" customFormat="1" x14ac:dyDescent="0.2">
      <c r="M287" s="33"/>
      <c r="S287" s="33"/>
    </row>
    <row r="288" spans="13:19" s="32" customFormat="1" x14ac:dyDescent="0.2">
      <c r="M288" s="33"/>
      <c r="S288" s="33"/>
    </row>
    <row r="289" spans="13:19" s="32" customFormat="1" x14ac:dyDescent="0.2">
      <c r="M289" s="33"/>
      <c r="S289" s="33"/>
    </row>
    <row r="290" spans="13:19" s="32" customFormat="1" x14ac:dyDescent="0.2">
      <c r="M290" s="33"/>
      <c r="S290" s="33"/>
    </row>
    <row r="291" spans="13:19" s="32" customFormat="1" x14ac:dyDescent="0.2">
      <c r="M291" s="33"/>
      <c r="S291" s="33"/>
    </row>
    <row r="292" spans="13:19" s="32" customFormat="1" x14ac:dyDescent="0.2">
      <c r="M292" s="33"/>
      <c r="S292" s="33"/>
    </row>
    <row r="293" spans="13:19" s="32" customFormat="1" x14ac:dyDescent="0.2">
      <c r="M293" s="33"/>
      <c r="S293" s="33"/>
    </row>
    <row r="294" spans="13:19" s="32" customFormat="1" x14ac:dyDescent="0.2">
      <c r="M294" s="33"/>
      <c r="S294" s="33"/>
    </row>
    <row r="295" spans="13:19" s="32" customFormat="1" x14ac:dyDescent="0.2">
      <c r="M295" s="33"/>
      <c r="S295" s="33"/>
    </row>
    <row r="296" spans="13:19" s="32" customFormat="1" x14ac:dyDescent="0.2">
      <c r="M296" s="33"/>
      <c r="S296" s="33"/>
    </row>
    <row r="297" spans="13:19" s="32" customFormat="1" x14ac:dyDescent="0.2">
      <c r="M297" s="33"/>
      <c r="S297" s="33"/>
    </row>
    <row r="298" spans="13:19" s="32" customFormat="1" x14ac:dyDescent="0.2">
      <c r="M298" s="33"/>
      <c r="S298" s="33"/>
    </row>
    <row r="299" spans="13:19" s="32" customFormat="1" x14ac:dyDescent="0.2">
      <c r="M299" s="33"/>
      <c r="S299" s="33"/>
    </row>
    <row r="300" spans="13:19" s="32" customFormat="1" x14ac:dyDescent="0.2">
      <c r="M300" s="33"/>
      <c r="S300" s="33"/>
    </row>
    <row r="301" spans="13:19" s="32" customFormat="1" x14ac:dyDescent="0.2">
      <c r="M301" s="33"/>
      <c r="S301" s="33"/>
    </row>
    <row r="302" spans="13:19" s="32" customFormat="1" x14ac:dyDescent="0.2">
      <c r="M302" s="33"/>
      <c r="S302" s="33"/>
    </row>
    <row r="303" spans="13:19" s="32" customFormat="1" x14ac:dyDescent="0.2">
      <c r="M303" s="33"/>
      <c r="S303" s="33"/>
    </row>
    <row r="304" spans="13:19" s="32" customFormat="1" x14ac:dyDescent="0.2">
      <c r="M304" s="33"/>
      <c r="S304" s="33"/>
    </row>
    <row r="305" spans="13:19" s="32" customFormat="1" x14ac:dyDescent="0.2">
      <c r="M305" s="33"/>
      <c r="S305" s="33"/>
    </row>
    <row r="306" spans="13:19" s="32" customFormat="1" x14ac:dyDescent="0.2">
      <c r="M306" s="33"/>
      <c r="S306" s="33"/>
    </row>
    <row r="307" spans="13:19" s="32" customFormat="1" x14ac:dyDescent="0.2">
      <c r="M307" s="33"/>
      <c r="S307" s="33"/>
    </row>
    <row r="308" spans="13:19" s="32" customFormat="1" x14ac:dyDescent="0.2">
      <c r="M308" s="33"/>
      <c r="S308" s="33"/>
    </row>
    <row r="309" spans="13:19" s="32" customFormat="1" x14ac:dyDescent="0.2">
      <c r="M309" s="33"/>
      <c r="S309" s="33"/>
    </row>
    <row r="310" spans="13:19" s="32" customFormat="1" x14ac:dyDescent="0.2">
      <c r="M310" s="33"/>
      <c r="S310" s="33"/>
    </row>
    <row r="311" spans="13:19" s="32" customFormat="1" x14ac:dyDescent="0.2">
      <c r="M311" s="33"/>
      <c r="S311" s="33"/>
    </row>
    <row r="312" spans="13:19" s="32" customFormat="1" x14ac:dyDescent="0.2">
      <c r="M312" s="33"/>
      <c r="S312" s="33"/>
    </row>
    <row r="313" spans="13:19" s="32" customFormat="1" x14ac:dyDescent="0.2">
      <c r="M313" s="33"/>
      <c r="S313" s="33"/>
    </row>
    <row r="314" spans="13:19" s="32" customFormat="1" x14ac:dyDescent="0.2">
      <c r="M314" s="33"/>
      <c r="S314" s="33"/>
    </row>
    <row r="315" spans="13:19" s="32" customFormat="1" x14ac:dyDescent="0.2">
      <c r="M315" s="33"/>
      <c r="S315" s="33"/>
    </row>
    <row r="316" spans="13:19" s="32" customFormat="1" x14ac:dyDescent="0.2">
      <c r="M316" s="33"/>
      <c r="S316" s="33"/>
    </row>
    <row r="317" spans="13:19" s="32" customFormat="1" x14ac:dyDescent="0.2">
      <c r="M317" s="33"/>
      <c r="S317" s="33"/>
    </row>
    <row r="318" spans="13:19" s="32" customFormat="1" x14ac:dyDescent="0.2">
      <c r="M318" s="33"/>
      <c r="S318" s="33"/>
    </row>
    <row r="319" spans="13:19" s="32" customFormat="1" x14ac:dyDescent="0.2">
      <c r="M319" s="33"/>
      <c r="S319" s="33"/>
    </row>
    <row r="320" spans="13:19" s="32" customFormat="1" x14ac:dyDescent="0.2">
      <c r="M320" s="33"/>
      <c r="S320" s="33"/>
    </row>
    <row r="321" spans="13:19" s="32" customFormat="1" x14ac:dyDescent="0.2">
      <c r="M321" s="33"/>
      <c r="S321" s="33"/>
    </row>
    <row r="322" spans="13:19" s="32" customFormat="1" x14ac:dyDescent="0.2">
      <c r="M322" s="33"/>
      <c r="S322" s="33"/>
    </row>
    <row r="323" spans="13:19" s="32" customFormat="1" x14ac:dyDescent="0.2">
      <c r="M323" s="33"/>
      <c r="S323" s="33"/>
    </row>
    <row r="324" spans="13:19" s="32" customFormat="1" x14ac:dyDescent="0.2">
      <c r="M324" s="33"/>
      <c r="S324" s="33"/>
    </row>
    <row r="325" spans="13:19" s="32" customFormat="1" x14ac:dyDescent="0.2">
      <c r="M325" s="33"/>
      <c r="S325" s="33"/>
    </row>
    <row r="326" spans="13:19" s="32" customFormat="1" x14ac:dyDescent="0.2">
      <c r="M326" s="33"/>
      <c r="S326" s="33"/>
    </row>
    <row r="327" spans="13:19" s="32" customFormat="1" x14ac:dyDescent="0.2">
      <c r="M327" s="33"/>
      <c r="S327" s="33"/>
    </row>
    <row r="328" spans="13:19" s="32" customFormat="1" x14ac:dyDescent="0.2">
      <c r="M328" s="33"/>
      <c r="S328" s="33"/>
    </row>
    <row r="329" spans="13:19" s="32" customFormat="1" x14ac:dyDescent="0.2">
      <c r="M329" s="33"/>
      <c r="S329" s="33"/>
    </row>
    <row r="330" spans="13:19" s="32" customFormat="1" x14ac:dyDescent="0.2">
      <c r="M330" s="33"/>
      <c r="S330" s="33"/>
    </row>
    <row r="331" spans="13:19" s="32" customFormat="1" x14ac:dyDescent="0.2">
      <c r="M331" s="33"/>
      <c r="S331" s="33"/>
    </row>
    <row r="332" spans="13:19" s="32" customFormat="1" x14ac:dyDescent="0.2">
      <c r="M332" s="33"/>
      <c r="S332" s="33"/>
    </row>
    <row r="333" spans="13:19" s="32" customFormat="1" x14ac:dyDescent="0.2">
      <c r="M333" s="33"/>
      <c r="S333" s="33"/>
    </row>
    <row r="334" spans="13:19" s="32" customFormat="1" x14ac:dyDescent="0.2">
      <c r="M334" s="33"/>
      <c r="S334" s="33"/>
    </row>
    <row r="335" spans="13:19" s="32" customFormat="1" x14ac:dyDescent="0.2">
      <c r="M335" s="33"/>
      <c r="S335" s="33"/>
    </row>
    <row r="336" spans="13:19" s="32" customFormat="1" x14ac:dyDescent="0.2">
      <c r="M336" s="33"/>
      <c r="S336" s="33"/>
    </row>
    <row r="337" spans="13:19" s="32" customFormat="1" x14ac:dyDescent="0.2">
      <c r="M337" s="33"/>
      <c r="S337" s="33"/>
    </row>
    <row r="338" spans="13:19" s="32" customFormat="1" x14ac:dyDescent="0.2">
      <c r="M338" s="33"/>
      <c r="S338" s="33"/>
    </row>
    <row r="339" spans="13:19" s="32" customFormat="1" x14ac:dyDescent="0.2">
      <c r="M339" s="33"/>
      <c r="S339" s="33"/>
    </row>
    <row r="340" spans="13:19" s="32" customFormat="1" x14ac:dyDescent="0.2">
      <c r="M340" s="33"/>
      <c r="S340" s="33"/>
    </row>
    <row r="341" spans="13:19" s="32" customFormat="1" x14ac:dyDescent="0.2">
      <c r="M341" s="33"/>
      <c r="S341" s="33"/>
    </row>
    <row r="342" spans="13:19" s="32" customFormat="1" x14ac:dyDescent="0.2">
      <c r="M342" s="33"/>
      <c r="S342" s="33"/>
    </row>
    <row r="343" spans="13:19" s="32" customFormat="1" x14ac:dyDescent="0.2">
      <c r="M343" s="33"/>
      <c r="S343" s="33"/>
    </row>
    <row r="344" spans="13:19" s="32" customFormat="1" x14ac:dyDescent="0.2">
      <c r="M344" s="33"/>
      <c r="S344" s="33"/>
    </row>
    <row r="345" spans="13:19" s="32" customFormat="1" x14ac:dyDescent="0.2">
      <c r="M345" s="33"/>
      <c r="S345" s="33"/>
    </row>
    <row r="346" spans="13:19" s="32" customFormat="1" x14ac:dyDescent="0.2">
      <c r="M346" s="33"/>
      <c r="S346" s="33"/>
    </row>
    <row r="347" spans="13:19" s="32" customFormat="1" x14ac:dyDescent="0.2">
      <c r="M347" s="33"/>
      <c r="S347" s="33"/>
    </row>
    <row r="348" spans="13:19" s="32" customFormat="1" x14ac:dyDescent="0.2">
      <c r="M348" s="33"/>
      <c r="S348" s="33"/>
    </row>
    <row r="349" spans="13:19" s="32" customFormat="1" x14ac:dyDescent="0.2">
      <c r="M349" s="33"/>
      <c r="S349" s="33"/>
    </row>
    <row r="350" spans="13:19" s="32" customFormat="1" x14ac:dyDescent="0.2">
      <c r="M350" s="33"/>
      <c r="S350" s="33"/>
    </row>
    <row r="351" spans="13:19" s="32" customFormat="1" x14ac:dyDescent="0.2">
      <c r="M351" s="33"/>
      <c r="S351" s="33"/>
    </row>
    <row r="352" spans="13:19" s="32" customFormat="1" x14ac:dyDescent="0.2">
      <c r="M352" s="33"/>
      <c r="S352" s="33"/>
    </row>
    <row r="353" spans="13:19" s="32" customFormat="1" x14ac:dyDescent="0.2">
      <c r="M353" s="33"/>
      <c r="S353" s="33"/>
    </row>
    <row r="354" spans="13:19" s="32" customFormat="1" x14ac:dyDescent="0.2">
      <c r="M354" s="33"/>
      <c r="S354" s="33"/>
    </row>
    <row r="355" spans="13:19" s="32" customFormat="1" x14ac:dyDescent="0.2">
      <c r="M355" s="33"/>
      <c r="S355" s="33"/>
    </row>
    <row r="356" spans="13:19" s="32" customFormat="1" x14ac:dyDescent="0.2">
      <c r="M356" s="33"/>
      <c r="S356" s="33"/>
    </row>
    <row r="357" spans="13:19" s="32" customFormat="1" x14ac:dyDescent="0.2">
      <c r="M357" s="33"/>
      <c r="S357" s="33"/>
    </row>
    <row r="358" spans="13:19" s="32" customFormat="1" x14ac:dyDescent="0.2">
      <c r="M358" s="33"/>
      <c r="S358" s="33"/>
    </row>
    <row r="359" spans="13:19" s="32" customFormat="1" x14ac:dyDescent="0.2">
      <c r="M359" s="33"/>
      <c r="S359" s="33"/>
    </row>
    <row r="360" spans="13:19" s="32" customFormat="1" x14ac:dyDescent="0.2">
      <c r="M360" s="33"/>
      <c r="S360" s="33"/>
    </row>
    <row r="361" spans="13:19" s="32" customFormat="1" x14ac:dyDescent="0.2">
      <c r="M361" s="33"/>
      <c r="S361" s="33"/>
    </row>
    <row r="362" spans="13:19" s="32" customFormat="1" x14ac:dyDescent="0.2">
      <c r="M362" s="33"/>
      <c r="S362" s="33"/>
    </row>
    <row r="363" spans="13:19" s="32" customFormat="1" x14ac:dyDescent="0.2">
      <c r="M363" s="33"/>
      <c r="S363" s="33"/>
    </row>
    <row r="364" spans="13:19" s="32" customFormat="1" x14ac:dyDescent="0.2">
      <c r="M364" s="33"/>
      <c r="S364" s="33"/>
    </row>
    <row r="365" spans="13:19" s="32" customFormat="1" x14ac:dyDescent="0.2">
      <c r="M365" s="33"/>
      <c r="S365" s="33"/>
    </row>
    <row r="366" spans="13:19" s="32" customFormat="1" x14ac:dyDescent="0.2">
      <c r="M366" s="33"/>
      <c r="S366" s="33"/>
    </row>
    <row r="367" spans="13:19" s="32" customFormat="1" x14ac:dyDescent="0.2">
      <c r="M367" s="33"/>
      <c r="S367" s="33"/>
    </row>
    <row r="368" spans="13:19" s="32" customFormat="1" x14ac:dyDescent="0.2">
      <c r="M368" s="33"/>
      <c r="S368" s="33"/>
    </row>
    <row r="369" spans="13:19" s="32" customFormat="1" x14ac:dyDescent="0.2">
      <c r="M369" s="33"/>
      <c r="S369" s="33"/>
    </row>
    <row r="370" spans="13:19" s="32" customFormat="1" x14ac:dyDescent="0.2">
      <c r="M370" s="33"/>
      <c r="S370" s="33"/>
    </row>
    <row r="371" spans="13:19" s="32" customFormat="1" x14ac:dyDescent="0.2">
      <c r="M371" s="33"/>
      <c r="S371" s="33"/>
    </row>
    <row r="372" spans="13:19" s="32" customFormat="1" x14ac:dyDescent="0.2">
      <c r="M372" s="33"/>
      <c r="S372" s="33"/>
    </row>
    <row r="373" spans="13:19" s="32" customFormat="1" x14ac:dyDescent="0.2">
      <c r="M373" s="33"/>
      <c r="S373" s="33"/>
    </row>
    <row r="374" spans="13:19" s="32" customFormat="1" x14ac:dyDescent="0.2">
      <c r="M374" s="33"/>
      <c r="S374" s="33"/>
    </row>
    <row r="375" spans="13:19" s="32" customFormat="1" x14ac:dyDescent="0.2">
      <c r="M375" s="33"/>
      <c r="S375" s="33"/>
    </row>
    <row r="376" spans="13:19" s="32" customFormat="1" x14ac:dyDescent="0.2">
      <c r="M376" s="33"/>
      <c r="S376" s="33"/>
    </row>
    <row r="377" spans="13:19" s="32" customFormat="1" x14ac:dyDescent="0.2">
      <c r="M377" s="33"/>
      <c r="S377" s="33"/>
    </row>
    <row r="378" spans="13:19" s="32" customFormat="1" x14ac:dyDescent="0.2">
      <c r="M378" s="33"/>
      <c r="S378" s="33"/>
    </row>
    <row r="379" spans="13:19" s="32" customFormat="1" x14ac:dyDescent="0.2">
      <c r="M379" s="33"/>
      <c r="S379" s="33"/>
    </row>
    <row r="380" spans="13:19" s="32" customFormat="1" x14ac:dyDescent="0.2">
      <c r="M380" s="33"/>
      <c r="S380" s="33"/>
    </row>
    <row r="381" spans="13:19" s="32" customFormat="1" x14ac:dyDescent="0.2">
      <c r="M381" s="33"/>
      <c r="S381" s="33"/>
    </row>
    <row r="382" spans="13:19" s="32" customFormat="1" x14ac:dyDescent="0.2">
      <c r="M382" s="33"/>
      <c r="S382" s="33"/>
    </row>
    <row r="383" spans="13:19" s="32" customFormat="1" x14ac:dyDescent="0.2">
      <c r="M383" s="33"/>
      <c r="S383" s="33"/>
    </row>
    <row r="384" spans="13:19" s="32" customFormat="1" x14ac:dyDescent="0.2">
      <c r="M384" s="33"/>
      <c r="S384" s="33"/>
    </row>
    <row r="385" spans="13:19" s="32" customFormat="1" x14ac:dyDescent="0.2">
      <c r="M385" s="33"/>
      <c r="S385" s="33"/>
    </row>
    <row r="386" spans="13:19" s="32" customFormat="1" x14ac:dyDescent="0.2">
      <c r="M386" s="33"/>
      <c r="S386" s="33"/>
    </row>
    <row r="387" spans="13:19" s="32" customFormat="1" x14ac:dyDescent="0.2">
      <c r="M387" s="33"/>
      <c r="S387" s="33"/>
    </row>
    <row r="388" spans="13:19" s="32" customFormat="1" x14ac:dyDescent="0.2">
      <c r="M388" s="33"/>
      <c r="S388" s="33"/>
    </row>
    <row r="389" spans="13:19" s="32" customFormat="1" x14ac:dyDescent="0.2">
      <c r="M389" s="33"/>
      <c r="S389" s="33"/>
    </row>
    <row r="390" spans="13:19" s="32" customFormat="1" x14ac:dyDescent="0.2">
      <c r="M390" s="33"/>
      <c r="S390" s="33"/>
    </row>
    <row r="391" spans="13:19" s="32" customFormat="1" x14ac:dyDescent="0.2">
      <c r="M391" s="33"/>
      <c r="S391" s="33"/>
    </row>
    <row r="392" spans="13:19" s="32" customFormat="1" x14ac:dyDescent="0.2">
      <c r="M392" s="33"/>
      <c r="S392" s="33"/>
    </row>
    <row r="393" spans="13:19" s="32" customFormat="1" x14ac:dyDescent="0.2">
      <c r="M393" s="33"/>
      <c r="S393" s="33"/>
    </row>
    <row r="394" spans="13:19" s="32" customFormat="1" x14ac:dyDescent="0.2">
      <c r="M394" s="33"/>
      <c r="S394" s="33"/>
    </row>
    <row r="395" spans="13:19" s="32" customFormat="1" x14ac:dyDescent="0.2">
      <c r="M395" s="33"/>
      <c r="S395" s="33"/>
    </row>
    <row r="396" spans="13:19" s="32" customFormat="1" x14ac:dyDescent="0.2">
      <c r="M396" s="33"/>
      <c r="S396" s="33"/>
    </row>
    <row r="397" spans="13:19" s="32" customFormat="1" x14ac:dyDescent="0.2">
      <c r="M397" s="33"/>
      <c r="S397" s="33"/>
    </row>
    <row r="398" spans="13:19" s="32" customFormat="1" x14ac:dyDescent="0.2">
      <c r="M398" s="33"/>
      <c r="S398" s="33"/>
    </row>
    <row r="399" spans="13:19" s="32" customFormat="1" x14ac:dyDescent="0.2">
      <c r="M399" s="33"/>
      <c r="S399" s="33"/>
    </row>
    <row r="400" spans="13:19" s="32" customFormat="1" x14ac:dyDescent="0.2">
      <c r="M400" s="33"/>
      <c r="S400" s="33"/>
    </row>
  </sheetData>
  <autoFilter ref="A7:PX39" xr:uid="{C2377591-F245-4449-8649-2B84C4D857FF}"/>
  <mergeCells count="36">
    <mergeCell ref="Z5:Z6"/>
    <mergeCell ref="AA5:AA6"/>
    <mergeCell ref="T5:T6"/>
    <mergeCell ref="U5:U6"/>
    <mergeCell ref="V5:V6"/>
    <mergeCell ref="W5:W6"/>
    <mergeCell ref="X5:X6"/>
    <mergeCell ref="Y5:Y6"/>
    <mergeCell ref="S5:S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Z1:AA3"/>
    <mergeCell ref="A2:C2"/>
    <mergeCell ref="A4:A6"/>
    <mergeCell ref="B4:B6"/>
    <mergeCell ref="C4:C6"/>
    <mergeCell ref="E4:AA4"/>
    <mergeCell ref="D5:D6"/>
    <mergeCell ref="E5:E6"/>
    <mergeCell ref="F5:F6"/>
    <mergeCell ref="G5:G6"/>
    <mergeCell ref="A1:D1"/>
    <mergeCell ref="E1:H3"/>
    <mergeCell ref="I1:L3"/>
    <mergeCell ref="M1:P3"/>
    <mergeCell ref="Q1:S3"/>
    <mergeCell ref="T1:Y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4B995D-EE64-45B5-A51C-C9A46DCF982B}">
  <dimension ref="A1:AM358"/>
  <sheetViews>
    <sheetView tabSelected="1"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F13" sqref="F13"/>
    </sheetView>
  </sheetViews>
  <sheetFormatPr baseColWidth="10" defaultRowHeight="11.25" x14ac:dyDescent="0.2"/>
  <cols>
    <col min="1" max="1" width="6.7109375" style="5" customWidth="1"/>
    <col min="2" max="2" width="9" style="5" customWidth="1"/>
    <col min="3" max="3" width="44.140625" style="5" customWidth="1"/>
    <col min="4" max="4" width="12" style="5" customWidth="1"/>
    <col min="5" max="25" width="12.28515625" style="5" customWidth="1"/>
    <col min="26" max="26" width="18.42578125" style="5" customWidth="1"/>
    <col min="27" max="27" width="24.5703125" style="37" customWidth="1"/>
    <col min="28" max="16384" width="11.42578125" style="5"/>
  </cols>
  <sheetData>
    <row r="1" spans="1:27" ht="18" customHeight="1" x14ac:dyDescent="0.2">
      <c r="A1" s="170" t="s">
        <v>9</v>
      </c>
      <c r="B1" s="171"/>
      <c r="C1" s="171"/>
      <c r="D1" s="171"/>
      <c r="E1" s="210" t="s">
        <v>79</v>
      </c>
      <c r="F1" s="210"/>
      <c r="G1" s="210"/>
      <c r="H1" s="210"/>
      <c r="I1" s="153" t="s">
        <v>80</v>
      </c>
      <c r="J1" s="154"/>
      <c r="K1" s="154"/>
      <c r="L1" s="154"/>
      <c r="M1" s="159" t="str">
        <f>+'PRECIOS DEL MERCADO REPUESTOS'!M1:P3</f>
        <v>MACROSERVICIOS Y REPUESTOS</v>
      </c>
      <c r="N1" s="159"/>
      <c r="O1" s="159"/>
      <c r="P1" s="159"/>
      <c r="Q1" s="195" t="s">
        <v>11</v>
      </c>
      <c r="R1" s="196"/>
      <c r="S1" s="197"/>
      <c r="T1" s="195" t="s">
        <v>12</v>
      </c>
      <c r="U1" s="196"/>
      <c r="V1" s="196"/>
      <c r="W1" s="196"/>
      <c r="X1" s="196"/>
      <c r="Y1" s="196"/>
      <c r="Z1" s="204" t="s">
        <v>13</v>
      </c>
      <c r="AA1" s="205"/>
    </row>
    <row r="2" spans="1:27" ht="42" customHeight="1" x14ac:dyDescent="0.2">
      <c r="A2" s="170" t="s">
        <v>0</v>
      </c>
      <c r="B2" s="171"/>
      <c r="C2" s="177"/>
      <c r="D2" s="31"/>
      <c r="E2" s="210"/>
      <c r="F2" s="210"/>
      <c r="G2" s="210"/>
      <c r="H2" s="210"/>
      <c r="I2" s="155"/>
      <c r="J2" s="156"/>
      <c r="K2" s="156"/>
      <c r="L2" s="156"/>
      <c r="M2" s="160"/>
      <c r="N2" s="160"/>
      <c r="O2" s="160"/>
      <c r="P2" s="160"/>
      <c r="Q2" s="198"/>
      <c r="R2" s="199"/>
      <c r="S2" s="200"/>
      <c r="T2" s="198"/>
      <c r="U2" s="199"/>
      <c r="V2" s="199"/>
      <c r="W2" s="199"/>
      <c r="X2" s="199"/>
      <c r="Y2" s="199"/>
      <c r="Z2" s="206"/>
      <c r="AA2" s="207"/>
    </row>
    <row r="3" spans="1:27" ht="25.5" customHeight="1" x14ac:dyDescent="0.2">
      <c r="A3" s="28"/>
      <c r="B3" s="29"/>
      <c r="C3" s="30"/>
      <c r="D3" s="31"/>
      <c r="E3" s="210"/>
      <c r="F3" s="210"/>
      <c r="G3" s="210"/>
      <c r="H3" s="210"/>
      <c r="I3" s="157"/>
      <c r="J3" s="158"/>
      <c r="K3" s="158"/>
      <c r="L3" s="158"/>
      <c r="M3" s="161"/>
      <c r="N3" s="161"/>
      <c r="O3" s="161"/>
      <c r="P3" s="161"/>
      <c r="Q3" s="201"/>
      <c r="R3" s="202"/>
      <c r="S3" s="203"/>
      <c r="T3" s="201"/>
      <c r="U3" s="202"/>
      <c r="V3" s="202"/>
      <c r="W3" s="202"/>
      <c r="X3" s="202"/>
      <c r="Y3" s="202"/>
      <c r="Z3" s="208"/>
      <c r="AA3" s="209"/>
    </row>
    <row r="4" spans="1:27" ht="59.25" customHeight="1" x14ac:dyDescent="0.2">
      <c r="A4" s="172" t="s">
        <v>1</v>
      </c>
      <c r="B4" s="172" t="s">
        <v>27</v>
      </c>
      <c r="C4" s="167" t="s">
        <v>2</v>
      </c>
      <c r="D4" s="172" t="s">
        <v>4</v>
      </c>
      <c r="E4" s="162" t="s">
        <v>81</v>
      </c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4"/>
    </row>
    <row r="5" spans="1:27" ht="16.5" customHeight="1" x14ac:dyDescent="0.2">
      <c r="A5" s="173"/>
      <c r="B5" s="173"/>
      <c r="C5" s="168"/>
      <c r="D5" s="173"/>
      <c r="E5" s="175" t="s">
        <v>5</v>
      </c>
      <c r="F5" s="175" t="s">
        <v>6</v>
      </c>
      <c r="G5" s="175" t="s">
        <v>7</v>
      </c>
      <c r="H5" s="175" t="s">
        <v>8</v>
      </c>
      <c r="I5" s="175" t="s">
        <v>5</v>
      </c>
      <c r="J5" s="175" t="s">
        <v>6</v>
      </c>
      <c r="K5" s="175" t="s">
        <v>7</v>
      </c>
      <c r="L5" s="175" t="s">
        <v>8</v>
      </c>
      <c r="M5" s="175" t="s">
        <v>5</v>
      </c>
      <c r="N5" s="175" t="s">
        <v>6</v>
      </c>
      <c r="O5" s="175" t="s">
        <v>7</v>
      </c>
      <c r="P5" s="175" t="s">
        <v>8</v>
      </c>
      <c r="Q5" s="187" t="str">
        <f>+E1</f>
        <v xml:space="preserve">ALARCON </v>
      </c>
      <c r="R5" s="188" t="str">
        <f>+I1</f>
        <v>AUTOMOTORES LA 1|5</v>
      </c>
      <c r="S5" s="185" t="str">
        <f>+M1</f>
        <v>MACROSERVICIOS Y REPUESTOS</v>
      </c>
      <c r="T5" s="191" t="s">
        <v>14</v>
      </c>
      <c r="U5" s="191" t="s">
        <v>15</v>
      </c>
      <c r="V5" s="191" t="s">
        <v>16</v>
      </c>
      <c r="W5" s="191" t="s">
        <v>17</v>
      </c>
      <c r="X5" s="191" t="s">
        <v>18</v>
      </c>
      <c r="Y5" s="191" t="s">
        <v>19</v>
      </c>
      <c r="Z5" s="192" t="s">
        <v>20</v>
      </c>
      <c r="AA5" s="221" t="s">
        <v>21</v>
      </c>
    </row>
    <row r="6" spans="1:27" ht="33.75" customHeight="1" x14ac:dyDescent="0.2">
      <c r="A6" s="174"/>
      <c r="B6" s="174"/>
      <c r="C6" s="169"/>
      <c r="D6" s="174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87"/>
      <c r="R6" s="188"/>
      <c r="S6" s="186"/>
      <c r="T6" s="191"/>
      <c r="U6" s="191"/>
      <c r="V6" s="191"/>
      <c r="W6" s="191"/>
      <c r="X6" s="191"/>
      <c r="Y6" s="191"/>
      <c r="Z6" s="192"/>
      <c r="AA6" s="221"/>
    </row>
    <row r="7" spans="1:27" s="17" customFormat="1" ht="22.5" customHeight="1" x14ac:dyDescent="0.2">
      <c r="A7" s="14"/>
      <c r="B7" s="14"/>
      <c r="C7" s="52" t="s">
        <v>30</v>
      </c>
      <c r="D7" s="16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20"/>
      <c r="U7" s="21"/>
      <c r="V7" s="21"/>
      <c r="W7" s="21"/>
      <c r="X7" s="21"/>
      <c r="Y7" s="22"/>
      <c r="Z7" s="23"/>
      <c r="AA7" s="38"/>
    </row>
    <row r="8" spans="1:27" ht="22.5" customHeight="1" x14ac:dyDescent="0.2">
      <c r="A8" s="1"/>
      <c r="B8" s="50">
        <v>78181507</v>
      </c>
      <c r="C8" s="53" t="s">
        <v>82</v>
      </c>
      <c r="D8" s="51">
        <v>1</v>
      </c>
      <c r="E8" s="86">
        <v>274820</v>
      </c>
      <c r="F8" s="8">
        <f>+E8*19%</f>
        <v>52215.8</v>
      </c>
      <c r="G8" s="8">
        <f>+E8+F8</f>
        <v>327035.8</v>
      </c>
      <c r="H8" s="8" t="s">
        <v>10</v>
      </c>
      <c r="I8" s="73">
        <v>263900</v>
      </c>
      <c r="J8" s="8">
        <f>+I8*19%</f>
        <v>50141</v>
      </c>
      <c r="K8" s="8">
        <f>+J8+I8</f>
        <v>314041</v>
      </c>
      <c r="L8" s="8" t="s">
        <v>10</v>
      </c>
      <c r="M8" s="40">
        <v>273000</v>
      </c>
      <c r="N8" s="8">
        <f>+M8*19%</f>
        <v>51870</v>
      </c>
      <c r="O8" s="8">
        <f>+N8+M8</f>
        <v>324870</v>
      </c>
      <c r="P8" s="8" t="s">
        <v>10</v>
      </c>
      <c r="Q8" s="49">
        <f>+G8</f>
        <v>327035.8</v>
      </c>
      <c r="R8" s="9">
        <f>+K8</f>
        <v>314041</v>
      </c>
      <c r="S8" s="9">
        <f>+O8</f>
        <v>324870</v>
      </c>
      <c r="T8" s="10">
        <f>MIN(Q8,R8,S8)</f>
        <v>314041</v>
      </c>
      <c r="U8" s="11">
        <f>AVERAGE(Q8,R8,S8)</f>
        <v>321982.26666666666</v>
      </c>
      <c r="V8" s="11">
        <f>HARMEAN(Q8,R8,S8)</f>
        <v>321880.77456821781</v>
      </c>
      <c r="W8" s="11">
        <f>GEOMEAN(Q8,R8,S8)</f>
        <v>321931.70689313201</v>
      </c>
      <c r="X8" s="11">
        <f>_xlfn.STDEV.S(Q8,R8,S8)</f>
        <v>6962.0729393861757</v>
      </c>
      <c r="Y8" s="12">
        <f>1-(T8/U8)</f>
        <v>2.4663677130044803E-2</v>
      </c>
      <c r="Z8" s="13">
        <f>+T8</f>
        <v>314041</v>
      </c>
      <c r="AA8" s="36" t="str">
        <f>+IF(Y8&lt;=30%,"MENOR VALOR",IF(Y8&lt;=60%,"MEDIA ARMONICA",IF(Y8&lt;=90%,"MEDIA GEOMETRICA","PROMEDIO")))</f>
        <v>MENOR VALOR</v>
      </c>
    </row>
    <row r="9" spans="1:27" ht="22.5" customHeight="1" x14ac:dyDescent="0.2">
      <c r="A9" s="1"/>
      <c r="B9" s="50">
        <v>78181507</v>
      </c>
      <c r="C9" s="53" t="s">
        <v>42</v>
      </c>
      <c r="D9" s="51">
        <v>1</v>
      </c>
      <c r="E9" s="86">
        <v>176670</v>
      </c>
      <c r="F9" s="8">
        <f t="shared" ref="F9:F72" si="0">+E9*19%</f>
        <v>33567.300000000003</v>
      </c>
      <c r="G9" s="8">
        <f t="shared" ref="G9:G72" si="1">+E9+F9</f>
        <v>210237.3</v>
      </c>
      <c r="H9" s="8" t="s">
        <v>10</v>
      </c>
      <c r="I9" s="73">
        <v>169650</v>
      </c>
      <c r="J9" s="8">
        <f t="shared" ref="J9:J72" si="2">+I9*19%</f>
        <v>32233.5</v>
      </c>
      <c r="K9" s="8">
        <f t="shared" ref="K9:K72" si="3">+J9+I9</f>
        <v>201883.5</v>
      </c>
      <c r="L9" s="8" t="s">
        <v>10</v>
      </c>
      <c r="M9" s="39">
        <v>175500</v>
      </c>
      <c r="N9" s="8">
        <f t="shared" ref="N9:N72" si="4">+M9*19%</f>
        <v>33345</v>
      </c>
      <c r="O9" s="8">
        <f t="shared" ref="O9:O72" si="5">+N9+M9</f>
        <v>208845</v>
      </c>
      <c r="P9" s="8" t="s">
        <v>10</v>
      </c>
      <c r="Q9" s="49">
        <f t="shared" ref="Q9:Q72" si="6">+G9</f>
        <v>210237.3</v>
      </c>
      <c r="R9" s="9">
        <f t="shared" ref="R9:R72" si="7">+K9</f>
        <v>201883.5</v>
      </c>
      <c r="S9" s="9">
        <f t="shared" ref="S9:S72" si="8">+O9</f>
        <v>208845</v>
      </c>
      <c r="T9" s="10">
        <f t="shared" ref="T9:T72" si="9">MIN(Q9,R9,S9)</f>
        <v>201883.5</v>
      </c>
      <c r="U9" s="11">
        <f t="shared" ref="U9:U72" si="10">AVERAGE(Q9,R9,S9)</f>
        <v>206988.6</v>
      </c>
      <c r="V9" s="11">
        <f t="shared" ref="V9:V72" si="11">HARMEAN(Q9,R9,S9)</f>
        <v>206923.35507956854</v>
      </c>
      <c r="W9" s="11">
        <f t="shared" ref="W9:W72" si="12">GEOMEAN(Q9,R9,S9)</f>
        <v>206956.09728844199</v>
      </c>
      <c r="X9" s="11">
        <f t="shared" ref="X9:X72" si="13">_xlfn.STDEV.S(Q9,R9,S9)</f>
        <v>4475.6183181768265</v>
      </c>
      <c r="Y9" s="12">
        <f t="shared" ref="Y9:Y72" si="14">1-(T9/U9)</f>
        <v>2.4663677130044914E-2</v>
      </c>
      <c r="Z9" s="13">
        <f t="shared" ref="Z9:Z72" si="15">+T9</f>
        <v>201883.5</v>
      </c>
      <c r="AA9" s="36" t="str">
        <f t="shared" ref="AA9:AA72" si="16">+IF(Y9&lt;=30%,"MENOR VALOR",IF(Y9&lt;=60%,"MEDIA ARMONICA",IF(Y9&lt;=90%,"MEDIA GEOMETRICA","PROMEDIO")))</f>
        <v>MENOR VALOR</v>
      </c>
    </row>
    <row r="10" spans="1:27" ht="22.5" customHeight="1" x14ac:dyDescent="0.2">
      <c r="A10" s="1"/>
      <c r="B10" s="50">
        <v>78181507</v>
      </c>
      <c r="C10" s="53" t="s">
        <v>31</v>
      </c>
      <c r="D10" s="51">
        <v>1</v>
      </c>
      <c r="E10" s="86">
        <v>294450</v>
      </c>
      <c r="F10" s="8">
        <f t="shared" si="0"/>
        <v>55945.5</v>
      </c>
      <c r="G10" s="8">
        <f t="shared" si="1"/>
        <v>350395.5</v>
      </c>
      <c r="H10" s="8" t="s">
        <v>10</v>
      </c>
      <c r="I10" s="73">
        <v>282750</v>
      </c>
      <c r="J10" s="8">
        <f t="shared" si="2"/>
        <v>53722.5</v>
      </c>
      <c r="K10" s="8">
        <f t="shared" si="3"/>
        <v>336472.5</v>
      </c>
      <c r="L10" s="8" t="s">
        <v>10</v>
      </c>
      <c r="M10" s="40">
        <v>292500</v>
      </c>
      <c r="N10" s="8">
        <f t="shared" si="4"/>
        <v>55575</v>
      </c>
      <c r="O10" s="8">
        <f t="shared" si="5"/>
        <v>348075</v>
      </c>
      <c r="P10" s="8" t="s">
        <v>10</v>
      </c>
      <c r="Q10" s="49">
        <f t="shared" si="6"/>
        <v>350395.5</v>
      </c>
      <c r="R10" s="9">
        <f t="shared" si="7"/>
        <v>336472.5</v>
      </c>
      <c r="S10" s="9">
        <f t="shared" si="8"/>
        <v>348075</v>
      </c>
      <c r="T10" s="10">
        <f t="shared" si="9"/>
        <v>336472.5</v>
      </c>
      <c r="U10" s="11">
        <f t="shared" si="10"/>
        <v>344981</v>
      </c>
      <c r="V10" s="11">
        <f t="shared" si="11"/>
        <v>344872.2584659477</v>
      </c>
      <c r="W10" s="11">
        <f t="shared" si="12"/>
        <v>344926.82881407003</v>
      </c>
      <c r="X10" s="11">
        <f t="shared" si="13"/>
        <v>7459.3638636280502</v>
      </c>
      <c r="Y10" s="12">
        <f t="shared" si="14"/>
        <v>2.4663677130044803E-2</v>
      </c>
      <c r="Z10" s="13">
        <f t="shared" si="15"/>
        <v>336472.5</v>
      </c>
      <c r="AA10" s="36" t="str">
        <f t="shared" si="16"/>
        <v>MENOR VALOR</v>
      </c>
    </row>
    <row r="11" spans="1:27" ht="22.5" customHeight="1" x14ac:dyDescent="0.2">
      <c r="A11" s="1"/>
      <c r="B11" s="50">
        <v>78181507</v>
      </c>
      <c r="C11" s="53" t="s">
        <v>49</v>
      </c>
      <c r="D11" s="51">
        <v>1</v>
      </c>
      <c r="E11" s="86">
        <v>39260</v>
      </c>
      <c r="F11" s="8">
        <f t="shared" si="0"/>
        <v>7459.4</v>
      </c>
      <c r="G11" s="8">
        <f t="shared" si="1"/>
        <v>46719.4</v>
      </c>
      <c r="H11" s="8" t="s">
        <v>10</v>
      </c>
      <c r="I11" s="73">
        <v>37700</v>
      </c>
      <c r="J11" s="8">
        <f t="shared" si="2"/>
        <v>7163</v>
      </c>
      <c r="K11" s="8">
        <f t="shared" si="3"/>
        <v>44863</v>
      </c>
      <c r="L11" s="8" t="s">
        <v>10</v>
      </c>
      <c r="M11" s="40">
        <v>39000</v>
      </c>
      <c r="N11" s="8">
        <f t="shared" si="4"/>
        <v>7410</v>
      </c>
      <c r="O11" s="8">
        <f t="shared" si="5"/>
        <v>46410</v>
      </c>
      <c r="P11" s="8" t="s">
        <v>10</v>
      </c>
      <c r="Q11" s="49">
        <f t="shared" si="6"/>
        <v>46719.4</v>
      </c>
      <c r="R11" s="9">
        <f t="shared" si="7"/>
        <v>44863</v>
      </c>
      <c r="S11" s="9">
        <f t="shared" si="8"/>
        <v>46410</v>
      </c>
      <c r="T11" s="10">
        <f t="shared" si="9"/>
        <v>44863</v>
      </c>
      <c r="U11" s="11">
        <f t="shared" si="10"/>
        <v>45997.466666666667</v>
      </c>
      <c r="V11" s="11">
        <f t="shared" si="11"/>
        <v>45982.967795459685</v>
      </c>
      <c r="W11" s="11">
        <f t="shared" si="12"/>
        <v>45990.243841875999</v>
      </c>
      <c r="X11" s="11">
        <f t="shared" si="13"/>
        <v>994.5818484837406</v>
      </c>
      <c r="Y11" s="12">
        <f t="shared" si="14"/>
        <v>2.4663677130044803E-2</v>
      </c>
      <c r="Z11" s="13">
        <f t="shared" si="15"/>
        <v>44863</v>
      </c>
      <c r="AA11" s="36" t="str">
        <f t="shared" si="16"/>
        <v>MENOR VALOR</v>
      </c>
    </row>
    <row r="12" spans="1:27" ht="22.5" customHeight="1" x14ac:dyDescent="0.2">
      <c r="A12" s="1"/>
      <c r="B12" s="50">
        <v>78181507</v>
      </c>
      <c r="C12" s="53" t="s">
        <v>83</v>
      </c>
      <c r="D12" s="51">
        <v>1</v>
      </c>
      <c r="E12" s="86">
        <v>39260</v>
      </c>
      <c r="F12" s="8">
        <f t="shared" si="0"/>
        <v>7459.4</v>
      </c>
      <c r="G12" s="8">
        <f t="shared" si="1"/>
        <v>46719.4</v>
      </c>
      <c r="H12" s="8" t="s">
        <v>10</v>
      </c>
      <c r="I12" s="73">
        <v>37700</v>
      </c>
      <c r="J12" s="8">
        <f t="shared" si="2"/>
        <v>7163</v>
      </c>
      <c r="K12" s="8">
        <f t="shared" si="3"/>
        <v>44863</v>
      </c>
      <c r="L12" s="8" t="s">
        <v>10</v>
      </c>
      <c r="M12" s="40">
        <v>39000</v>
      </c>
      <c r="N12" s="8">
        <f t="shared" si="4"/>
        <v>7410</v>
      </c>
      <c r="O12" s="8">
        <f t="shared" si="5"/>
        <v>46410</v>
      </c>
      <c r="P12" s="8" t="s">
        <v>10</v>
      </c>
      <c r="Q12" s="49">
        <f t="shared" si="6"/>
        <v>46719.4</v>
      </c>
      <c r="R12" s="9">
        <f t="shared" si="7"/>
        <v>44863</v>
      </c>
      <c r="S12" s="9">
        <f t="shared" si="8"/>
        <v>46410</v>
      </c>
      <c r="T12" s="10">
        <f t="shared" si="9"/>
        <v>44863</v>
      </c>
      <c r="U12" s="11">
        <f t="shared" si="10"/>
        <v>45997.466666666667</v>
      </c>
      <c r="V12" s="11">
        <f t="shared" si="11"/>
        <v>45982.967795459685</v>
      </c>
      <c r="W12" s="11">
        <f t="shared" si="12"/>
        <v>45990.243841875999</v>
      </c>
      <c r="X12" s="11">
        <f t="shared" si="13"/>
        <v>994.5818484837406</v>
      </c>
      <c r="Y12" s="12">
        <f t="shared" si="14"/>
        <v>2.4663677130044803E-2</v>
      </c>
      <c r="Z12" s="13">
        <f t="shared" si="15"/>
        <v>44863</v>
      </c>
      <c r="AA12" s="36" t="str">
        <f t="shared" si="16"/>
        <v>MENOR VALOR</v>
      </c>
    </row>
    <row r="13" spans="1:27" ht="22.5" customHeight="1" x14ac:dyDescent="0.2">
      <c r="A13" s="1"/>
      <c r="B13" s="50">
        <v>78181507</v>
      </c>
      <c r="C13" s="53" t="s">
        <v>32</v>
      </c>
      <c r="D13" s="51">
        <v>1</v>
      </c>
      <c r="E13" s="86">
        <v>39260</v>
      </c>
      <c r="F13" s="8">
        <f t="shared" si="0"/>
        <v>7459.4</v>
      </c>
      <c r="G13" s="8">
        <f t="shared" si="1"/>
        <v>46719.4</v>
      </c>
      <c r="H13" s="8" t="s">
        <v>10</v>
      </c>
      <c r="I13" s="73">
        <v>37700</v>
      </c>
      <c r="J13" s="8">
        <f t="shared" si="2"/>
        <v>7163</v>
      </c>
      <c r="K13" s="8">
        <f t="shared" si="3"/>
        <v>44863</v>
      </c>
      <c r="L13" s="8" t="s">
        <v>10</v>
      </c>
      <c r="M13" s="39">
        <v>39000</v>
      </c>
      <c r="N13" s="8">
        <f t="shared" si="4"/>
        <v>7410</v>
      </c>
      <c r="O13" s="8">
        <f t="shared" si="5"/>
        <v>46410</v>
      </c>
      <c r="P13" s="8" t="s">
        <v>10</v>
      </c>
      <c r="Q13" s="49">
        <f t="shared" si="6"/>
        <v>46719.4</v>
      </c>
      <c r="R13" s="9">
        <f t="shared" si="7"/>
        <v>44863</v>
      </c>
      <c r="S13" s="9">
        <f t="shared" si="8"/>
        <v>46410</v>
      </c>
      <c r="T13" s="10">
        <f t="shared" si="9"/>
        <v>44863</v>
      </c>
      <c r="U13" s="11">
        <f t="shared" si="10"/>
        <v>45997.466666666667</v>
      </c>
      <c r="V13" s="11">
        <f t="shared" si="11"/>
        <v>45982.967795459685</v>
      </c>
      <c r="W13" s="11">
        <f t="shared" si="12"/>
        <v>45990.243841875999</v>
      </c>
      <c r="X13" s="11">
        <f t="shared" si="13"/>
        <v>994.5818484837406</v>
      </c>
      <c r="Y13" s="12">
        <f t="shared" si="14"/>
        <v>2.4663677130044803E-2</v>
      </c>
      <c r="Z13" s="13">
        <f t="shared" si="15"/>
        <v>44863</v>
      </c>
      <c r="AA13" s="36" t="str">
        <f t="shared" si="16"/>
        <v>MENOR VALOR</v>
      </c>
    </row>
    <row r="14" spans="1:27" ht="22.5" customHeight="1" x14ac:dyDescent="0.2">
      <c r="A14" s="1"/>
      <c r="B14" s="50">
        <v>78181507</v>
      </c>
      <c r="C14" s="53" t="s">
        <v>84</v>
      </c>
      <c r="D14" s="51">
        <v>1</v>
      </c>
      <c r="E14" s="86">
        <v>98150</v>
      </c>
      <c r="F14" s="8">
        <f t="shared" si="0"/>
        <v>18648.5</v>
      </c>
      <c r="G14" s="8">
        <f t="shared" si="1"/>
        <v>116798.5</v>
      </c>
      <c r="H14" s="8" t="s">
        <v>10</v>
      </c>
      <c r="I14" s="73">
        <v>94250</v>
      </c>
      <c r="J14" s="8">
        <f t="shared" si="2"/>
        <v>17907.5</v>
      </c>
      <c r="K14" s="8">
        <f t="shared" si="3"/>
        <v>112157.5</v>
      </c>
      <c r="L14" s="8" t="s">
        <v>10</v>
      </c>
      <c r="M14" s="40">
        <v>97500</v>
      </c>
      <c r="N14" s="8">
        <f t="shared" si="4"/>
        <v>18525</v>
      </c>
      <c r="O14" s="8">
        <f t="shared" si="5"/>
        <v>116025</v>
      </c>
      <c r="P14" s="8" t="s">
        <v>10</v>
      </c>
      <c r="Q14" s="49">
        <f t="shared" si="6"/>
        <v>116798.5</v>
      </c>
      <c r="R14" s="9">
        <f t="shared" si="7"/>
        <v>112157.5</v>
      </c>
      <c r="S14" s="9">
        <f t="shared" si="8"/>
        <v>116025</v>
      </c>
      <c r="T14" s="10">
        <f t="shared" si="9"/>
        <v>112157.5</v>
      </c>
      <c r="U14" s="11">
        <f t="shared" si="10"/>
        <v>114993.66666666667</v>
      </c>
      <c r="V14" s="11">
        <f t="shared" si="11"/>
        <v>114957.41948864922</v>
      </c>
      <c r="W14" s="11">
        <f t="shared" si="12"/>
        <v>114975.60960469001</v>
      </c>
      <c r="X14" s="11">
        <f t="shared" si="13"/>
        <v>2486.4546212093505</v>
      </c>
      <c r="Y14" s="12">
        <f t="shared" si="14"/>
        <v>2.4663677130044914E-2</v>
      </c>
      <c r="Z14" s="13">
        <f t="shared" si="15"/>
        <v>112157.5</v>
      </c>
      <c r="AA14" s="36" t="str">
        <f t="shared" si="16"/>
        <v>MENOR VALOR</v>
      </c>
    </row>
    <row r="15" spans="1:27" s="61" customFormat="1" ht="22.5" customHeight="1" x14ac:dyDescent="0.2">
      <c r="A15" s="59"/>
      <c r="B15" s="211" t="s">
        <v>177</v>
      </c>
      <c r="C15" s="212"/>
      <c r="D15" s="60"/>
      <c r="E15" s="87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74"/>
      <c r="S15" s="74"/>
      <c r="T15" s="74"/>
      <c r="U15" s="74"/>
      <c r="V15" s="74"/>
      <c r="W15" s="74"/>
      <c r="X15" s="74"/>
      <c r="Y15" s="74"/>
      <c r="Z15" s="74"/>
      <c r="AA15" s="74"/>
    </row>
    <row r="16" spans="1:27" ht="22.5" customHeight="1" x14ac:dyDescent="0.2">
      <c r="A16" s="1"/>
      <c r="B16" s="50">
        <v>78181507</v>
      </c>
      <c r="C16" s="53" t="s">
        <v>85</v>
      </c>
      <c r="D16" s="51">
        <v>1</v>
      </c>
      <c r="E16" s="86">
        <v>98150</v>
      </c>
      <c r="F16" s="8">
        <f t="shared" si="0"/>
        <v>18648.5</v>
      </c>
      <c r="G16" s="8">
        <f t="shared" si="1"/>
        <v>116798.5</v>
      </c>
      <c r="H16" s="8" t="s">
        <v>10</v>
      </c>
      <c r="I16" s="75">
        <v>94250</v>
      </c>
      <c r="J16" s="8">
        <f t="shared" si="2"/>
        <v>17907.5</v>
      </c>
      <c r="K16" s="8">
        <f t="shared" si="3"/>
        <v>112157.5</v>
      </c>
      <c r="L16" s="8" t="s">
        <v>10</v>
      </c>
      <c r="M16" s="94">
        <v>97500</v>
      </c>
      <c r="N16" s="8">
        <f t="shared" si="4"/>
        <v>18525</v>
      </c>
      <c r="O16" s="8">
        <f t="shared" si="5"/>
        <v>116025</v>
      </c>
      <c r="P16" s="8" t="s">
        <v>10</v>
      </c>
      <c r="Q16" s="49">
        <f t="shared" si="6"/>
        <v>116798.5</v>
      </c>
      <c r="R16" s="9">
        <f t="shared" si="7"/>
        <v>112157.5</v>
      </c>
      <c r="S16" s="9">
        <f t="shared" si="8"/>
        <v>116025</v>
      </c>
      <c r="T16" s="10">
        <f t="shared" si="9"/>
        <v>112157.5</v>
      </c>
      <c r="U16" s="11">
        <f t="shared" si="10"/>
        <v>114993.66666666667</v>
      </c>
      <c r="V16" s="11">
        <f t="shared" si="11"/>
        <v>114957.41948864922</v>
      </c>
      <c r="W16" s="11">
        <f t="shared" si="12"/>
        <v>114975.60960469001</v>
      </c>
      <c r="X16" s="11">
        <f t="shared" si="13"/>
        <v>2486.4546212093505</v>
      </c>
      <c r="Y16" s="12">
        <f t="shared" si="14"/>
        <v>2.4663677130044914E-2</v>
      </c>
      <c r="Z16" s="13">
        <f t="shared" si="15"/>
        <v>112157.5</v>
      </c>
      <c r="AA16" s="36" t="str">
        <f t="shared" si="16"/>
        <v>MENOR VALOR</v>
      </c>
    </row>
    <row r="17" spans="1:27" ht="22.5" customHeight="1" x14ac:dyDescent="0.2">
      <c r="A17" s="1"/>
      <c r="B17" s="50">
        <v>78181507</v>
      </c>
      <c r="C17" s="53" t="s">
        <v>86</v>
      </c>
      <c r="D17" s="51">
        <v>1</v>
      </c>
      <c r="E17" s="86">
        <v>1570400</v>
      </c>
      <c r="F17" s="8">
        <f t="shared" si="0"/>
        <v>298376</v>
      </c>
      <c r="G17" s="8">
        <f t="shared" si="1"/>
        <v>1868776</v>
      </c>
      <c r="H17" s="8" t="s">
        <v>10</v>
      </c>
      <c r="I17" s="75">
        <v>1508000</v>
      </c>
      <c r="J17" s="8">
        <f t="shared" si="2"/>
        <v>286520</v>
      </c>
      <c r="K17" s="8">
        <f t="shared" si="3"/>
        <v>1794520</v>
      </c>
      <c r="L17" s="8" t="s">
        <v>10</v>
      </c>
      <c r="M17" s="39">
        <v>1560000</v>
      </c>
      <c r="N17" s="8">
        <f t="shared" si="4"/>
        <v>296400</v>
      </c>
      <c r="O17" s="8">
        <f t="shared" si="5"/>
        <v>1856400</v>
      </c>
      <c r="P17" s="8" t="s">
        <v>10</v>
      </c>
      <c r="Q17" s="49">
        <f t="shared" si="6"/>
        <v>1868776</v>
      </c>
      <c r="R17" s="9">
        <f t="shared" si="7"/>
        <v>1794520</v>
      </c>
      <c r="S17" s="9">
        <f t="shared" si="8"/>
        <v>1856400</v>
      </c>
      <c r="T17" s="10">
        <f t="shared" si="9"/>
        <v>1794520</v>
      </c>
      <c r="U17" s="11">
        <f t="shared" si="10"/>
        <v>1839898.6666666667</v>
      </c>
      <c r="V17" s="11">
        <f t="shared" si="11"/>
        <v>1839318.7118183875</v>
      </c>
      <c r="W17" s="11">
        <f t="shared" si="12"/>
        <v>1839609.7536750401</v>
      </c>
      <c r="X17" s="11">
        <f t="shared" si="13"/>
        <v>39783.273939349609</v>
      </c>
      <c r="Y17" s="12">
        <f t="shared" si="14"/>
        <v>2.4663677130044914E-2</v>
      </c>
      <c r="Z17" s="13">
        <f t="shared" si="15"/>
        <v>1794520</v>
      </c>
      <c r="AA17" s="36" t="str">
        <f t="shared" si="16"/>
        <v>MENOR VALOR</v>
      </c>
    </row>
    <row r="18" spans="1:27" ht="22.5" customHeight="1" x14ac:dyDescent="0.2">
      <c r="A18" s="1"/>
      <c r="B18" s="50">
        <v>78181507</v>
      </c>
      <c r="C18" s="53" t="s">
        <v>87</v>
      </c>
      <c r="D18" s="51">
        <v>1</v>
      </c>
      <c r="E18" s="86">
        <v>1570400</v>
      </c>
      <c r="F18" s="8">
        <f t="shared" si="0"/>
        <v>298376</v>
      </c>
      <c r="G18" s="8">
        <f t="shared" si="1"/>
        <v>1868776</v>
      </c>
      <c r="H18" s="8" t="s">
        <v>10</v>
      </c>
      <c r="I18" s="75">
        <v>1508000</v>
      </c>
      <c r="J18" s="8">
        <f t="shared" si="2"/>
        <v>286520</v>
      </c>
      <c r="K18" s="8">
        <f t="shared" si="3"/>
        <v>1794520</v>
      </c>
      <c r="L18" s="8" t="s">
        <v>10</v>
      </c>
      <c r="M18" s="40">
        <v>1560000</v>
      </c>
      <c r="N18" s="8">
        <f t="shared" si="4"/>
        <v>296400</v>
      </c>
      <c r="O18" s="8">
        <f t="shared" si="5"/>
        <v>1856400</v>
      </c>
      <c r="P18" s="8" t="s">
        <v>10</v>
      </c>
      <c r="Q18" s="49">
        <f t="shared" si="6"/>
        <v>1868776</v>
      </c>
      <c r="R18" s="9">
        <f t="shared" si="7"/>
        <v>1794520</v>
      </c>
      <c r="S18" s="9">
        <f t="shared" si="8"/>
        <v>1856400</v>
      </c>
      <c r="T18" s="10">
        <f t="shared" si="9"/>
        <v>1794520</v>
      </c>
      <c r="U18" s="11">
        <f t="shared" si="10"/>
        <v>1839898.6666666667</v>
      </c>
      <c r="V18" s="11">
        <f t="shared" si="11"/>
        <v>1839318.7118183875</v>
      </c>
      <c r="W18" s="11">
        <f t="shared" si="12"/>
        <v>1839609.7536750401</v>
      </c>
      <c r="X18" s="11">
        <f t="shared" si="13"/>
        <v>39783.273939349609</v>
      </c>
      <c r="Y18" s="12">
        <f t="shared" si="14"/>
        <v>2.4663677130044914E-2</v>
      </c>
      <c r="Z18" s="13">
        <f t="shared" si="15"/>
        <v>1794520</v>
      </c>
      <c r="AA18" s="36" t="str">
        <f t="shared" si="16"/>
        <v>MENOR VALOR</v>
      </c>
    </row>
    <row r="19" spans="1:27" ht="22.5" customHeight="1" x14ac:dyDescent="0.2">
      <c r="A19" s="1"/>
      <c r="B19" s="50">
        <v>7818165</v>
      </c>
      <c r="C19" s="53" t="s">
        <v>88</v>
      </c>
      <c r="D19" s="51">
        <v>1</v>
      </c>
      <c r="E19" s="86">
        <v>1570400</v>
      </c>
      <c r="F19" s="8">
        <f t="shared" si="0"/>
        <v>298376</v>
      </c>
      <c r="G19" s="8">
        <f t="shared" si="1"/>
        <v>1868776</v>
      </c>
      <c r="H19" s="8" t="s">
        <v>10</v>
      </c>
      <c r="I19" s="75">
        <v>1508000</v>
      </c>
      <c r="J19" s="8">
        <f t="shared" si="2"/>
        <v>286520</v>
      </c>
      <c r="K19" s="8">
        <f t="shared" si="3"/>
        <v>1794520</v>
      </c>
      <c r="L19" s="8" t="s">
        <v>10</v>
      </c>
      <c r="M19" s="40">
        <v>1560000</v>
      </c>
      <c r="N19" s="8">
        <f t="shared" si="4"/>
        <v>296400</v>
      </c>
      <c r="O19" s="8">
        <f t="shared" si="5"/>
        <v>1856400</v>
      </c>
      <c r="P19" s="8" t="s">
        <v>10</v>
      </c>
      <c r="Q19" s="49">
        <f t="shared" si="6"/>
        <v>1868776</v>
      </c>
      <c r="R19" s="9">
        <f t="shared" si="7"/>
        <v>1794520</v>
      </c>
      <c r="S19" s="9">
        <f t="shared" si="8"/>
        <v>1856400</v>
      </c>
      <c r="T19" s="10">
        <f t="shared" si="9"/>
        <v>1794520</v>
      </c>
      <c r="U19" s="11">
        <f t="shared" si="10"/>
        <v>1839898.6666666667</v>
      </c>
      <c r="V19" s="11">
        <f t="shared" si="11"/>
        <v>1839318.7118183875</v>
      </c>
      <c r="W19" s="11">
        <f t="shared" si="12"/>
        <v>1839609.7536750401</v>
      </c>
      <c r="X19" s="11">
        <f t="shared" si="13"/>
        <v>39783.273939349609</v>
      </c>
      <c r="Y19" s="12">
        <f t="shared" si="14"/>
        <v>2.4663677130044914E-2</v>
      </c>
      <c r="Z19" s="13">
        <f t="shared" si="15"/>
        <v>1794520</v>
      </c>
      <c r="AA19" s="36" t="str">
        <f t="shared" si="16"/>
        <v>MENOR VALOR</v>
      </c>
    </row>
    <row r="20" spans="1:27" ht="22.5" customHeight="1" x14ac:dyDescent="0.2">
      <c r="A20" s="1"/>
      <c r="B20" s="50">
        <v>78181507</v>
      </c>
      <c r="C20" s="53" t="s">
        <v>89</v>
      </c>
      <c r="D20" s="51">
        <v>1</v>
      </c>
      <c r="E20" s="86">
        <v>785200</v>
      </c>
      <c r="F20" s="8">
        <f t="shared" si="0"/>
        <v>149188</v>
      </c>
      <c r="G20" s="8">
        <f t="shared" si="1"/>
        <v>934388</v>
      </c>
      <c r="H20" s="8" t="s">
        <v>10</v>
      </c>
      <c r="I20" s="75">
        <v>754000</v>
      </c>
      <c r="J20" s="8">
        <f t="shared" si="2"/>
        <v>143260</v>
      </c>
      <c r="K20" s="8">
        <f t="shared" si="3"/>
        <v>897260</v>
      </c>
      <c r="L20" s="8" t="s">
        <v>10</v>
      </c>
      <c r="M20" s="39">
        <v>780000</v>
      </c>
      <c r="N20" s="8">
        <f t="shared" si="4"/>
        <v>148200</v>
      </c>
      <c r="O20" s="8">
        <f t="shared" si="5"/>
        <v>928200</v>
      </c>
      <c r="P20" s="8" t="s">
        <v>10</v>
      </c>
      <c r="Q20" s="49">
        <f t="shared" si="6"/>
        <v>934388</v>
      </c>
      <c r="R20" s="9">
        <f t="shared" si="7"/>
        <v>897260</v>
      </c>
      <c r="S20" s="9">
        <f t="shared" si="8"/>
        <v>928200</v>
      </c>
      <c r="T20" s="10">
        <f t="shared" si="9"/>
        <v>897260</v>
      </c>
      <c r="U20" s="11">
        <f t="shared" si="10"/>
        <v>919949.33333333337</v>
      </c>
      <c r="V20" s="11">
        <f t="shared" si="11"/>
        <v>919659.35590919375</v>
      </c>
      <c r="W20" s="11">
        <f t="shared" si="12"/>
        <v>919804.87683752005</v>
      </c>
      <c r="X20" s="11">
        <f t="shared" si="13"/>
        <v>19891.636969674804</v>
      </c>
      <c r="Y20" s="12">
        <f t="shared" si="14"/>
        <v>2.4663677130044914E-2</v>
      </c>
      <c r="Z20" s="13">
        <f t="shared" si="15"/>
        <v>897260</v>
      </c>
      <c r="AA20" s="36" t="str">
        <f t="shared" si="16"/>
        <v>MENOR VALOR</v>
      </c>
    </row>
    <row r="21" spans="1:27" ht="22.5" customHeight="1" x14ac:dyDescent="0.2">
      <c r="A21" s="1"/>
      <c r="B21" s="50">
        <v>78181507</v>
      </c>
      <c r="C21" s="53" t="s">
        <v>36</v>
      </c>
      <c r="D21" s="51">
        <v>1</v>
      </c>
      <c r="E21" s="86">
        <v>1570400</v>
      </c>
      <c r="F21" s="8">
        <f t="shared" si="0"/>
        <v>298376</v>
      </c>
      <c r="G21" s="8">
        <f t="shared" si="1"/>
        <v>1868776</v>
      </c>
      <c r="H21" s="8" t="s">
        <v>10</v>
      </c>
      <c r="I21" s="75">
        <v>1508000</v>
      </c>
      <c r="J21" s="8">
        <f t="shared" si="2"/>
        <v>286520</v>
      </c>
      <c r="K21" s="8">
        <f t="shared" si="3"/>
        <v>1794520</v>
      </c>
      <c r="L21" s="8" t="s">
        <v>10</v>
      </c>
      <c r="M21" s="39">
        <v>1560000</v>
      </c>
      <c r="N21" s="8">
        <f t="shared" si="4"/>
        <v>296400</v>
      </c>
      <c r="O21" s="8">
        <f t="shared" si="5"/>
        <v>1856400</v>
      </c>
      <c r="P21" s="8" t="s">
        <v>10</v>
      </c>
      <c r="Q21" s="49">
        <f t="shared" si="6"/>
        <v>1868776</v>
      </c>
      <c r="R21" s="9">
        <f t="shared" si="7"/>
        <v>1794520</v>
      </c>
      <c r="S21" s="9">
        <f t="shared" si="8"/>
        <v>1856400</v>
      </c>
      <c r="T21" s="10">
        <f t="shared" si="9"/>
        <v>1794520</v>
      </c>
      <c r="U21" s="11">
        <f t="shared" si="10"/>
        <v>1839898.6666666667</v>
      </c>
      <c r="V21" s="11">
        <f t="shared" si="11"/>
        <v>1839318.7118183875</v>
      </c>
      <c r="W21" s="11">
        <f t="shared" si="12"/>
        <v>1839609.7536750401</v>
      </c>
      <c r="X21" s="11">
        <f t="shared" si="13"/>
        <v>39783.273939349609</v>
      </c>
      <c r="Y21" s="12">
        <f t="shared" si="14"/>
        <v>2.4663677130044914E-2</v>
      </c>
      <c r="Z21" s="13">
        <f t="shared" si="15"/>
        <v>1794520</v>
      </c>
      <c r="AA21" s="36" t="str">
        <f t="shared" si="16"/>
        <v>MENOR VALOR</v>
      </c>
    </row>
    <row r="22" spans="1:27" ht="22.5" customHeight="1" x14ac:dyDescent="0.2">
      <c r="A22" s="1"/>
      <c r="B22" s="50">
        <v>78181507</v>
      </c>
      <c r="C22" s="53" t="s">
        <v>90</v>
      </c>
      <c r="D22" s="51">
        <v>1</v>
      </c>
      <c r="E22" s="86">
        <v>235560</v>
      </c>
      <c r="F22" s="8">
        <f t="shared" si="0"/>
        <v>44756.4</v>
      </c>
      <c r="G22" s="8">
        <f t="shared" si="1"/>
        <v>280316.40000000002</v>
      </c>
      <c r="H22" s="8" t="s">
        <v>10</v>
      </c>
      <c r="I22" s="75">
        <v>226200</v>
      </c>
      <c r="J22" s="8">
        <f t="shared" si="2"/>
        <v>42978</v>
      </c>
      <c r="K22" s="8">
        <f t="shared" si="3"/>
        <v>269178</v>
      </c>
      <c r="L22" s="8" t="s">
        <v>10</v>
      </c>
      <c r="M22" s="41">
        <v>234000</v>
      </c>
      <c r="N22" s="8">
        <f t="shared" si="4"/>
        <v>44460</v>
      </c>
      <c r="O22" s="8">
        <f t="shared" si="5"/>
        <v>278460</v>
      </c>
      <c r="P22" s="8" t="s">
        <v>10</v>
      </c>
      <c r="Q22" s="49">
        <f t="shared" si="6"/>
        <v>280316.40000000002</v>
      </c>
      <c r="R22" s="9">
        <f t="shared" si="7"/>
        <v>269178</v>
      </c>
      <c r="S22" s="9">
        <f t="shared" si="8"/>
        <v>278460</v>
      </c>
      <c r="T22" s="10">
        <f t="shared" si="9"/>
        <v>269178</v>
      </c>
      <c r="U22" s="11">
        <f t="shared" si="10"/>
        <v>275984.8</v>
      </c>
      <c r="V22" s="11">
        <f t="shared" si="11"/>
        <v>275897.80677275814</v>
      </c>
      <c r="W22" s="11">
        <f t="shared" si="12"/>
        <v>275941.46305125603</v>
      </c>
      <c r="X22" s="11">
        <f t="shared" si="13"/>
        <v>5967.4910909024484</v>
      </c>
      <c r="Y22" s="12">
        <f t="shared" si="14"/>
        <v>2.4663677130044803E-2</v>
      </c>
      <c r="Z22" s="13">
        <f t="shared" si="15"/>
        <v>269178</v>
      </c>
      <c r="AA22" s="36" t="str">
        <f t="shared" si="16"/>
        <v>MENOR VALOR</v>
      </c>
    </row>
    <row r="23" spans="1:27" ht="22.5" customHeight="1" x14ac:dyDescent="0.2">
      <c r="A23" s="1"/>
      <c r="B23" s="50">
        <v>7818165</v>
      </c>
      <c r="C23" s="53" t="s">
        <v>91</v>
      </c>
      <c r="D23" s="51">
        <v>1</v>
      </c>
      <c r="E23" s="86">
        <v>1570400</v>
      </c>
      <c r="F23" s="8">
        <f t="shared" si="0"/>
        <v>298376</v>
      </c>
      <c r="G23" s="8">
        <f t="shared" si="1"/>
        <v>1868776</v>
      </c>
      <c r="H23" s="8" t="s">
        <v>10</v>
      </c>
      <c r="I23" s="75">
        <v>1508000</v>
      </c>
      <c r="J23" s="8">
        <f t="shared" si="2"/>
        <v>286520</v>
      </c>
      <c r="K23" s="8">
        <f t="shared" si="3"/>
        <v>1794520</v>
      </c>
      <c r="L23" s="8" t="s">
        <v>10</v>
      </c>
      <c r="M23" s="39">
        <v>1560000</v>
      </c>
      <c r="N23" s="8">
        <f t="shared" si="4"/>
        <v>296400</v>
      </c>
      <c r="O23" s="8">
        <f t="shared" si="5"/>
        <v>1856400</v>
      </c>
      <c r="P23" s="8" t="s">
        <v>10</v>
      </c>
      <c r="Q23" s="49">
        <f t="shared" si="6"/>
        <v>1868776</v>
      </c>
      <c r="R23" s="9">
        <f t="shared" si="7"/>
        <v>1794520</v>
      </c>
      <c r="S23" s="9">
        <f t="shared" si="8"/>
        <v>1856400</v>
      </c>
      <c r="T23" s="10">
        <f t="shared" si="9"/>
        <v>1794520</v>
      </c>
      <c r="U23" s="11">
        <f t="shared" si="10"/>
        <v>1839898.6666666667</v>
      </c>
      <c r="V23" s="11">
        <f t="shared" si="11"/>
        <v>1839318.7118183875</v>
      </c>
      <c r="W23" s="11">
        <f t="shared" si="12"/>
        <v>1839609.7536750401</v>
      </c>
      <c r="X23" s="11">
        <f t="shared" si="13"/>
        <v>39783.273939349609</v>
      </c>
      <c r="Y23" s="12">
        <f t="shared" si="14"/>
        <v>2.4663677130044914E-2</v>
      </c>
      <c r="Z23" s="13">
        <f t="shared" si="15"/>
        <v>1794520</v>
      </c>
      <c r="AA23" s="36" t="str">
        <f t="shared" si="16"/>
        <v>MENOR VALOR</v>
      </c>
    </row>
    <row r="24" spans="1:27" ht="22.5" customHeight="1" x14ac:dyDescent="0.2">
      <c r="A24" s="1"/>
      <c r="B24" s="50">
        <v>78181507</v>
      </c>
      <c r="C24" s="53" t="s">
        <v>92</v>
      </c>
      <c r="D24" s="51">
        <v>1</v>
      </c>
      <c r="E24" s="86">
        <v>1766700</v>
      </c>
      <c r="F24" s="8">
        <f t="shared" si="0"/>
        <v>335673</v>
      </c>
      <c r="G24" s="8">
        <f t="shared" si="1"/>
        <v>2102373</v>
      </c>
      <c r="H24" s="8" t="s">
        <v>10</v>
      </c>
      <c r="I24" s="75">
        <v>1696500</v>
      </c>
      <c r="J24" s="8">
        <f t="shared" si="2"/>
        <v>322335</v>
      </c>
      <c r="K24" s="8">
        <f t="shared" si="3"/>
        <v>2018835</v>
      </c>
      <c r="L24" s="8" t="s">
        <v>10</v>
      </c>
      <c r="M24" s="39">
        <v>1755000</v>
      </c>
      <c r="N24" s="8">
        <f t="shared" si="4"/>
        <v>333450</v>
      </c>
      <c r="O24" s="8">
        <f t="shared" si="5"/>
        <v>2088450</v>
      </c>
      <c r="P24" s="8" t="s">
        <v>10</v>
      </c>
      <c r="Q24" s="49">
        <f t="shared" si="6"/>
        <v>2102373</v>
      </c>
      <c r="R24" s="9">
        <f t="shared" si="7"/>
        <v>2018835</v>
      </c>
      <c r="S24" s="9">
        <f t="shared" si="8"/>
        <v>2088450</v>
      </c>
      <c r="T24" s="10">
        <f t="shared" si="9"/>
        <v>2018835</v>
      </c>
      <c r="U24" s="11">
        <f t="shared" si="10"/>
        <v>2069886</v>
      </c>
      <c r="V24" s="11">
        <f t="shared" si="11"/>
        <v>2069233.550795686</v>
      </c>
      <c r="W24" s="11">
        <f t="shared" si="12"/>
        <v>2069560.9728844201</v>
      </c>
      <c r="X24" s="11">
        <f t="shared" si="13"/>
        <v>44756.183181768305</v>
      </c>
      <c r="Y24" s="12">
        <f t="shared" si="14"/>
        <v>2.4663677130044803E-2</v>
      </c>
      <c r="Z24" s="13">
        <f t="shared" si="15"/>
        <v>2018835</v>
      </c>
      <c r="AA24" s="36" t="str">
        <f t="shared" si="16"/>
        <v>MENOR VALOR</v>
      </c>
    </row>
    <row r="25" spans="1:27" ht="22.5" customHeight="1" x14ac:dyDescent="0.2">
      <c r="A25" s="1"/>
      <c r="B25" s="50">
        <v>78181507</v>
      </c>
      <c r="C25" s="53" t="s">
        <v>93</v>
      </c>
      <c r="D25" s="51">
        <v>1</v>
      </c>
      <c r="E25" s="86">
        <v>1570400</v>
      </c>
      <c r="F25" s="8">
        <f t="shared" si="0"/>
        <v>298376</v>
      </c>
      <c r="G25" s="8">
        <f t="shared" si="1"/>
        <v>1868776</v>
      </c>
      <c r="H25" s="8" t="s">
        <v>10</v>
      </c>
      <c r="I25" s="75">
        <v>1508000</v>
      </c>
      <c r="J25" s="8">
        <f t="shared" si="2"/>
        <v>286520</v>
      </c>
      <c r="K25" s="8">
        <f t="shared" si="3"/>
        <v>1794520</v>
      </c>
      <c r="L25" s="8" t="s">
        <v>10</v>
      </c>
      <c r="M25" s="40">
        <v>1560000</v>
      </c>
      <c r="N25" s="8">
        <f t="shared" si="4"/>
        <v>296400</v>
      </c>
      <c r="O25" s="8">
        <f t="shared" si="5"/>
        <v>1856400</v>
      </c>
      <c r="P25" s="8" t="s">
        <v>10</v>
      </c>
      <c r="Q25" s="49">
        <f t="shared" si="6"/>
        <v>1868776</v>
      </c>
      <c r="R25" s="9">
        <f t="shared" si="7"/>
        <v>1794520</v>
      </c>
      <c r="S25" s="9">
        <f t="shared" si="8"/>
        <v>1856400</v>
      </c>
      <c r="T25" s="10">
        <f t="shared" si="9"/>
        <v>1794520</v>
      </c>
      <c r="U25" s="11">
        <f t="shared" si="10"/>
        <v>1839898.6666666667</v>
      </c>
      <c r="V25" s="11">
        <f t="shared" si="11"/>
        <v>1839318.7118183875</v>
      </c>
      <c r="W25" s="11">
        <f t="shared" si="12"/>
        <v>1839609.7536750401</v>
      </c>
      <c r="X25" s="11">
        <f t="shared" si="13"/>
        <v>39783.273939349609</v>
      </c>
      <c r="Y25" s="12">
        <f t="shared" si="14"/>
        <v>2.4663677130044914E-2</v>
      </c>
      <c r="Z25" s="13">
        <f t="shared" si="15"/>
        <v>1794520</v>
      </c>
      <c r="AA25" s="36" t="str">
        <f t="shared" si="16"/>
        <v>MENOR VALOR</v>
      </c>
    </row>
    <row r="26" spans="1:27" ht="22.5" customHeight="1" x14ac:dyDescent="0.2">
      <c r="A26" s="1"/>
      <c r="B26" s="50">
        <v>78181507</v>
      </c>
      <c r="C26" s="53" t="s">
        <v>94</v>
      </c>
      <c r="D26" s="51">
        <v>1</v>
      </c>
      <c r="E26" s="86">
        <v>39260</v>
      </c>
      <c r="F26" s="8">
        <f t="shared" si="0"/>
        <v>7459.4</v>
      </c>
      <c r="G26" s="8">
        <f t="shared" si="1"/>
        <v>46719.4</v>
      </c>
      <c r="H26" s="8" t="s">
        <v>10</v>
      </c>
      <c r="I26" s="75">
        <v>37700</v>
      </c>
      <c r="J26" s="8">
        <f t="shared" si="2"/>
        <v>7163</v>
      </c>
      <c r="K26" s="8">
        <f t="shared" si="3"/>
        <v>44863</v>
      </c>
      <c r="L26" s="8" t="s">
        <v>10</v>
      </c>
      <c r="M26" s="40">
        <v>39000</v>
      </c>
      <c r="N26" s="8">
        <f t="shared" si="4"/>
        <v>7410</v>
      </c>
      <c r="O26" s="8">
        <f t="shared" si="5"/>
        <v>46410</v>
      </c>
      <c r="P26" s="8" t="s">
        <v>10</v>
      </c>
      <c r="Q26" s="49">
        <f t="shared" si="6"/>
        <v>46719.4</v>
      </c>
      <c r="R26" s="9">
        <f t="shared" si="7"/>
        <v>44863</v>
      </c>
      <c r="S26" s="9">
        <f t="shared" si="8"/>
        <v>46410</v>
      </c>
      <c r="T26" s="10">
        <f t="shared" si="9"/>
        <v>44863</v>
      </c>
      <c r="U26" s="11">
        <f t="shared" si="10"/>
        <v>45997.466666666667</v>
      </c>
      <c r="V26" s="11">
        <f t="shared" si="11"/>
        <v>45982.967795459685</v>
      </c>
      <c r="W26" s="11">
        <f t="shared" si="12"/>
        <v>45990.243841875999</v>
      </c>
      <c r="X26" s="11">
        <f t="shared" si="13"/>
        <v>994.5818484837406</v>
      </c>
      <c r="Y26" s="12">
        <f t="shared" si="14"/>
        <v>2.4663677130044803E-2</v>
      </c>
      <c r="Z26" s="13">
        <f t="shared" si="15"/>
        <v>44863</v>
      </c>
      <c r="AA26" s="36" t="str">
        <f t="shared" si="16"/>
        <v>MENOR VALOR</v>
      </c>
    </row>
    <row r="27" spans="1:27" ht="22.5" customHeight="1" x14ac:dyDescent="0.2">
      <c r="A27" s="1"/>
      <c r="B27" s="50">
        <v>78181</v>
      </c>
      <c r="C27" s="53" t="s">
        <v>95</v>
      </c>
      <c r="D27" s="51">
        <v>1</v>
      </c>
      <c r="E27" s="86">
        <v>176670</v>
      </c>
      <c r="F27" s="8">
        <f t="shared" si="0"/>
        <v>33567.300000000003</v>
      </c>
      <c r="G27" s="8">
        <f t="shared" si="1"/>
        <v>210237.3</v>
      </c>
      <c r="H27" s="8" t="s">
        <v>10</v>
      </c>
      <c r="I27" s="75">
        <v>169650</v>
      </c>
      <c r="J27" s="8">
        <f t="shared" si="2"/>
        <v>32233.5</v>
      </c>
      <c r="K27" s="8">
        <f t="shared" si="3"/>
        <v>201883.5</v>
      </c>
      <c r="L27" s="8" t="s">
        <v>10</v>
      </c>
      <c r="M27" s="42">
        <v>175500</v>
      </c>
      <c r="N27" s="8">
        <f t="shared" si="4"/>
        <v>33345</v>
      </c>
      <c r="O27" s="8">
        <f t="shared" si="5"/>
        <v>208845</v>
      </c>
      <c r="P27" s="8" t="s">
        <v>10</v>
      </c>
      <c r="Q27" s="49">
        <f t="shared" si="6"/>
        <v>210237.3</v>
      </c>
      <c r="R27" s="9">
        <f t="shared" si="7"/>
        <v>201883.5</v>
      </c>
      <c r="S27" s="9">
        <f t="shared" si="8"/>
        <v>208845</v>
      </c>
      <c r="T27" s="10">
        <f t="shared" si="9"/>
        <v>201883.5</v>
      </c>
      <c r="U27" s="11">
        <f t="shared" si="10"/>
        <v>206988.6</v>
      </c>
      <c r="V27" s="11">
        <f t="shared" si="11"/>
        <v>206923.35507956854</v>
      </c>
      <c r="W27" s="11">
        <f t="shared" si="12"/>
        <v>206956.09728844199</v>
      </c>
      <c r="X27" s="11">
        <f t="shared" si="13"/>
        <v>4475.6183181768265</v>
      </c>
      <c r="Y27" s="12">
        <f t="shared" si="14"/>
        <v>2.4663677130044914E-2</v>
      </c>
      <c r="Z27" s="13">
        <f t="shared" si="15"/>
        <v>201883.5</v>
      </c>
      <c r="AA27" s="36" t="str">
        <f t="shared" si="16"/>
        <v>MENOR VALOR</v>
      </c>
    </row>
    <row r="28" spans="1:27" ht="22.5" customHeight="1" x14ac:dyDescent="0.2">
      <c r="A28" s="1"/>
      <c r="B28" s="50">
        <v>78181507</v>
      </c>
      <c r="C28" s="53" t="s">
        <v>96</v>
      </c>
      <c r="D28" s="51">
        <v>1</v>
      </c>
      <c r="E28" s="86">
        <v>490750</v>
      </c>
      <c r="F28" s="8">
        <f t="shared" si="0"/>
        <v>93242.5</v>
      </c>
      <c r="G28" s="8">
        <f t="shared" si="1"/>
        <v>583992.5</v>
      </c>
      <c r="H28" s="8" t="s">
        <v>10</v>
      </c>
      <c r="I28" s="75">
        <v>471250</v>
      </c>
      <c r="J28" s="8">
        <f t="shared" si="2"/>
        <v>89537.5</v>
      </c>
      <c r="K28" s="8">
        <f t="shared" si="3"/>
        <v>560787.5</v>
      </c>
      <c r="L28" s="8" t="s">
        <v>10</v>
      </c>
      <c r="M28" s="39">
        <v>487500</v>
      </c>
      <c r="N28" s="8">
        <f t="shared" si="4"/>
        <v>92625</v>
      </c>
      <c r="O28" s="8">
        <f t="shared" si="5"/>
        <v>580125</v>
      </c>
      <c r="P28" s="8" t="s">
        <v>10</v>
      </c>
      <c r="Q28" s="49">
        <f t="shared" si="6"/>
        <v>583992.5</v>
      </c>
      <c r="R28" s="9">
        <f t="shared" si="7"/>
        <v>560787.5</v>
      </c>
      <c r="S28" s="9">
        <f t="shared" si="8"/>
        <v>580125</v>
      </c>
      <c r="T28" s="10">
        <f t="shared" si="9"/>
        <v>560787.5</v>
      </c>
      <c r="U28" s="11">
        <f t="shared" si="10"/>
        <v>574968.33333333337</v>
      </c>
      <c r="V28" s="11">
        <f t="shared" si="11"/>
        <v>574787.09744324605</v>
      </c>
      <c r="W28" s="11">
        <f t="shared" si="12"/>
        <v>574878.04802345007</v>
      </c>
      <c r="X28" s="11">
        <f t="shared" si="13"/>
        <v>12432.27310604675</v>
      </c>
      <c r="Y28" s="12">
        <f t="shared" si="14"/>
        <v>2.4663677130044914E-2</v>
      </c>
      <c r="Z28" s="13">
        <f t="shared" si="15"/>
        <v>560787.5</v>
      </c>
      <c r="AA28" s="36" t="str">
        <f t="shared" si="16"/>
        <v>MENOR VALOR</v>
      </c>
    </row>
    <row r="29" spans="1:27" ht="22.5" customHeight="1" x14ac:dyDescent="0.2">
      <c r="A29" s="1"/>
      <c r="B29" s="50">
        <v>78181507</v>
      </c>
      <c r="C29" s="53" t="s">
        <v>97</v>
      </c>
      <c r="D29" s="51">
        <v>1</v>
      </c>
      <c r="E29" s="86">
        <v>490750</v>
      </c>
      <c r="F29" s="8">
        <f t="shared" si="0"/>
        <v>93242.5</v>
      </c>
      <c r="G29" s="8">
        <f t="shared" si="1"/>
        <v>583992.5</v>
      </c>
      <c r="H29" s="8" t="s">
        <v>10</v>
      </c>
      <c r="I29" s="75">
        <v>471250</v>
      </c>
      <c r="J29" s="8">
        <f t="shared" si="2"/>
        <v>89537.5</v>
      </c>
      <c r="K29" s="8">
        <f t="shared" si="3"/>
        <v>560787.5</v>
      </c>
      <c r="L29" s="8" t="s">
        <v>10</v>
      </c>
      <c r="M29" s="39">
        <v>487500</v>
      </c>
      <c r="N29" s="8">
        <f t="shared" si="4"/>
        <v>92625</v>
      </c>
      <c r="O29" s="8">
        <f t="shared" si="5"/>
        <v>580125</v>
      </c>
      <c r="P29" s="8" t="s">
        <v>10</v>
      </c>
      <c r="Q29" s="49">
        <f t="shared" si="6"/>
        <v>583992.5</v>
      </c>
      <c r="R29" s="9">
        <f t="shared" si="7"/>
        <v>560787.5</v>
      </c>
      <c r="S29" s="9">
        <f t="shared" si="8"/>
        <v>580125</v>
      </c>
      <c r="T29" s="10">
        <f t="shared" si="9"/>
        <v>560787.5</v>
      </c>
      <c r="U29" s="11">
        <f t="shared" si="10"/>
        <v>574968.33333333337</v>
      </c>
      <c r="V29" s="11">
        <f t="shared" si="11"/>
        <v>574787.09744324605</v>
      </c>
      <c r="W29" s="11">
        <f t="shared" si="12"/>
        <v>574878.04802345007</v>
      </c>
      <c r="X29" s="11">
        <f t="shared" si="13"/>
        <v>12432.27310604675</v>
      </c>
      <c r="Y29" s="12">
        <f t="shared" si="14"/>
        <v>2.4663677130044914E-2</v>
      </c>
      <c r="Z29" s="13">
        <f t="shared" si="15"/>
        <v>560787.5</v>
      </c>
      <c r="AA29" s="36" t="str">
        <f t="shared" si="16"/>
        <v>MENOR VALOR</v>
      </c>
    </row>
    <row r="30" spans="1:27" ht="22.5" customHeight="1" x14ac:dyDescent="0.2">
      <c r="A30" s="1"/>
      <c r="B30" s="50">
        <v>78181507</v>
      </c>
      <c r="C30" s="53" t="s">
        <v>98</v>
      </c>
      <c r="D30" s="51"/>
      <c r="E30" s="86">
        <v>49075</v>
      </c>
      <c r="F30" s="8">
        <f t="shared" si="0"/>
        <v>9324.25</v>
      </c>
      <c r="G30" s="8">
        <f t="shared" si="1"/>
        <v>58399.25</v>
      </c>
      <c r="H30" s="8" t="s">
        <v>10</v>
      </c>
      <c r="I30" s="75">
        <v>47125</v>
      </c>
      <c r="J30" s="8">
        <f t="shared" si="2"/>
        <v>8953.75</v>
      </c>
      <c r="K30" s="8">
        <f t="shared" si="3"/>
        <v>56078.75</v>
      </c>
      <c r="L30" s="8" t="s">
        <v>10</v>
      </c>
      <c r="M30" s="39">
        <v>48750</v>
      </c>
      <c r="N30" s="8">
        <f t="shared" si="4"/>
        <v>9262.5</v>
      </c>
      <c r="O30" s="8">
        <f t="shared" si="5"/>
        <v>58012.5</v>
      </c>
      <c r="P30" s="8" t="s">
        <v>10</v>
      </c>
      <c r="Q30" s="49">
        <f t="shared" si="6"/>
        <v>58399.25</v>
      </c>
      <c r="R30" s="9">
        <f t="shared" si="7"/>
        <v>56078.75</v>
      </c>
      <c r="S30" s="9">
        <f t="shared" si="8"/>
        <v>58012.5</v>
      </c>
      <c r="T30" s="10">
        <f t="shared" si="9"/>
        <v>56078.75</v>
      </c>
      <c r="U30" s="11">
        <f t="shared" si="10"/>
        <v>57496.833333333336</v>
      </c>
      <c r="V30" s="11">
        <f t="shared" si="11"/>
        <v>57478.709744324609</v>
      </c>
      <c r="W30" s="11">
        <f t="shared" si="12"/>
        <v>57487.804802345003</v>
      </c>
      <c r="X30" s="11">
        <f t="shared" si="13"/>
        <v>1243.2273106046753</v>
      </c>
      <c r="Y30" s="12">
        <f t="shared" si="14"/>
        <v>2.4663677130044914E-2</v>
      </c>
      <c r="Z30" s="13">
        <f t="shared" si="15"/>
        <v>56078.75</v>
      </c>
      <c r="AA30" s="36" t="str">
        <f t="shared" si="16"/>
        <v>MENOR VALOR</v>
      </c>
    </row>
    <row r="31" spans="1:27" ht="22.5" customHeight="1" x14ac:dyDescent="0.2">
      <c r="A31" s="1"/>
      <c r="B31" s="50">
        <v>78181507</v>
      </c>
      <c r="C31" s="53" t="s">
        <v>99</v>
      </c>
      <c r="D31" s="34">
        <v>1</v>
      </c>
      <c r="E31" s="86">
        <v>1766700</v>
      </c>
      <c r="F31" s="8">
        <f t="shared" si="0"/>
        <v>335673</v>
      </c>
      <c r="G31" s="8">
        <f t="shared" si="1"/>
        <v>2102373</v>
      </c>
      <c r="H31" s="8" t="s">
        <v>10</v>
      </c>
      <c r="I31" s="75">
        <v>1696500</v>
      </c>
      <c r="J31" s="8">
        <f t="shared" si="2"/>
        <v>322335</v>
      </c>
      <c r="K31" s="8">
        <f t="shared" si="3"/>
        <v>2018835</v>
      </c>
      <c r="L31" s="8" t="s">
        <v>10</v>
      </c>
      <c r="M31" s="39">
        <v>1755000</v>
      </c>
      <c r="N31" s="8">
        <f t="shared" si="4"/>
        <v>333450</v>
      </c>
      <c r="O31" s="8">
        <f t="shared" si="5"/>
        <v>2088450</v>
      </c>
      <c r="P31" s="8" t="s">
        <v>10</v>
      </c>
      <c r="Q31" s="49">
        <f t="shared" si="6"/>
        <v>2102373</v>
      </c>
      <c r="R31" s="9">
        <f t="shared" si="7"/>
        <v>2018835</v>
      </c>
      <c r="S31" s="9">
        <f t="shared" si="8"/>
        <v>2088450</v>
      </c>
      <c r="T31" s="10">
        <f t="shared" si="9"/>
        <v>2018835</v>
      </c>
      <c r="U31" s="11">
        <f t="shared" si="10"/>
        <v>2069886</v>
      </c>
      <c r="V31" s="11">
        <f t="shared" si="11"/>
        <v>2069233.550795686</v>
      </c>
      <c r="W31" s="11">
        <f t="shared" si="12"/>
        <v>2069560.9728844201</v>
      </c>
      <c r="X31" s="11">
        <f t="shared" si="13"/>
        <v>44756.183181768305</v>
      </c>
      <c r="Y31" s="12">
        <f t="shared" si="14"/>
        <v>2.4663677130044803E-2</v>
      </c>
      <c r="Z31" s="13">
        <f t="shared" si="15"/>
        <v>2018835</v>
      </c>
      <c r="AA31" s="36" t="str">
        <f t="shared" si="16"/>
        <v>MENOR VALOR</v>
      </c>
    </row>
    <row r="32" spans="1:27" ht="22.5" customHeight="1" x14ac:dyDescent="0.2">
      <c r="A32" s="1"/>
      <c r="B32" s="50">
        <v>78181507</v>
      </c>
      <c r="C32" s="53" t="s">
        <v>100</v>
      </c>
      <c r="D32" s="34">
        <v>1</v>
      </c>
      <c r="E32" s="86">
        <v>1766700</v>
      </c>
      <c r="F32" s="8">
        <f t="shared" si="0"/>
        <v>335673</v>
      </c>
      <c r="G32" s="8">
        <f t="shared" si="1"/>
        <v>2102373</v>
      </c>
      <c r="H32" s="8" t="s">
        <v>10</v>
      </c>
      <c r="I32" s="75">
        <v>1696500</v>
      </c>
      <c r="J32" s="8">
        <f t="shared" si="2"/>
        <v>322335</v>
      </c>
      <c r="K32" s="8">
        <f t="shared" si="3"/>
        <v>2018835</v>
      </c>
      <c r="L32" s="8" t="s">
        <v>10</v>
      </c>
      <c r="M32" s="40">
        <v>1755000</v>
      </c>
      <c r="N32" s="8">
        <f t="shared" si="4"/>
        <v>333450</v>
      </c>
      <c r="O32" s="8">
        <f t="shared" si="5"/>
        <v>2088450</v>
      </c>
      <c r="P32" s="8" t="s">
        <v>10</v>
      </c>
      <c r="Q32" s="49">
        <f t="shared" si="6"/>
        <v>2102373</v>
      </c>
      <c r="R32" s="9">
        <f t="shared" si="7"/>
        <v>2018835</v>
      </c>
      <c r="S32" s="9">
        <f t="shared" si="8"/>
        <v>2088450</v>
      </c>
      <c r="T32" s="10">
        <f t="shared" si="9"/>
        <v>2018835</v>
      </c>
      <c r="U32" s="11">
        <f t="shared" si="10"/>
        <v>2069886</v>
      </c>
      <c r="V32" s="11">
        <f t="shared" si="11"/>
        <v>2069233.550795686</v>
      </c>
      <c r="W32" s="11">
        <f t="shared" si="12"/>
        <v>2069560.9728844201</v>
      </c>
      <c r="X32" s="11">
        <f t="shared" si="13"/>
        <v>44756.183181768305</v>
      </c>
      <c r="Y32" s="12">
        <f t="shared" si="14"/>
        <v>2.4663677130044803E-2</v>
      </c>
      <c r="Z32" s="13">
        <f t="shared" si="15"/>
        <v>2018835</v>
      </c>
      <c r="AA32" s="36" t="str">
        <f t="shared" si="16"/>
        <v>MENOR VALOR</v>
      </c>
    </row>
    <row r="33" spans="1:39" ht="22.5" customHeight="1" x14ac:dyDescent="0.2">
      <c r="A33" s="1"/>
      <c r="B33" s="50">
        <v>78181507</v>
      </c>
      <c r="C33" s="53" t="s">
        <v>101</v>
      </c>
      <c r="D33" s="34">
        <v>1</v>
      </c>
      <c r="E33" s="86">
        <v>1766700</v>
      </c>
      <c r="F33" s="8">
        <f t="shared" si="0"/>
        <v>335673</v>
      </c>
      <c r="G33" s="8">
        <f t="shared" si="1"/>
        <v>2102373</v>
      </c>
      <c r="H33" s="8" t="s">
        <v>10</v>
      </c>
      <c r="I33" s="75">
        <v>1696500</v>
      </c>
      <c r="J33" s="8">
        <f t="shared" si="2"/>
        <v>322335</v>
      </c>
      <c r="K33" s="8">
        <f t="shared" si="3"/>
        <v>2018835</v>
      </c>
      <c r="L33" s="8" t="s">
        <v>10</v>
      </c>
      <c r="M33" s="40">
        <v>1755000</v>
      </c>
      <c r="N33" s="8">
        <f t="shared" si="4"/>
        <v>333450</v>
      </c>
      <c r="O33" s="8">
        <f t="shared" si="5"/>
        <v>2088450</v>
      </c>
      <c r="P33" s="8" t="s">
        <v>10</v>
      </c>
      <c r="Q33" s="49">
        <f t="shared" si="6"/>
        <v>2102373</v>
      </c>
      <c r="R33" s="9">
        <f t="shared" si="7"/>
        <v>2018835</v>
      </c>
      <c r="S33" s="9">
        <f t="shared" si="8"/>
        <v>2088450</v>
      </c>
      <c r="T33" s="10">
        <f t="shared" si="9"/>
        <v>2018835</v>
      </c>
      <c r="U33" s="11">
        <f t="shared" si="10"/>
        <v>2069886</v>
      </c>
      <c r="V33" s="11">
        <f t="shared" si="11"/>
        <v>2069233.550795686</v>
      </c>
      <c r="W33" s="11">
        <f t="shared" si="12"/>
        <v>2069560.9728844201</v>
      </c>
      <c r="X33" s="11">
        <f t="shared" si="13"/>
        <v>44756.183181768305</v>
      </c>
      <c r="Y33" s="12">
        <f t="shared" si="14"/>
        <v>2.4663677130044803E-2</v>
      </c>
      <c r="Z33" s="13">
        <f t="shared" si="15"/>
        <v>2018835</v>
      </c>
      <c r="AA33" s="36" t="str">
        <f t="shared" si="16"/>
        <v>MENOR VALOR</v>
      </c>
    </row>
    <row r="34" spans="1:39" ht="22.5" customHeight="1" x14ac:dyDescent="0.2">
      <c r="A34" s="1"/>
      <c r="B34" s="50">
        <v>78181507</v>
      </c>
      <c r="C34" s="53" t="s">
        <v>35</v>
      </c>
      <c r="D34" s="34">
        <v>1</v>
      </c>
      <c r="E34" s="86">
        <v>687050</v>
      </c>
      <c r="F34" s="8">
        <f t="shared" si="0"/>
        <v>130539.5</v>
      </c>
      <c r="G34" s="8">
        <f t="shared" si="1"/>
        <v>817589.5</v>
      </c>
      <c r="H34" s="8" t="s">
        <v>10</v>
      </c>
      <c r="I34" s="75">
        <v>659750</v>
      </c>
      <c r="J34" s="8">
        <f t="shared" si="2"/>
        <v>125352.5</v>
      </c>
      <c r="K34" s="8">
        <f t="shared" si="3"/>
        <v>785102.5</v>
      </c>
      <c r="L34" s="8" t="s">
        <v>10</v>
      </c>
      <c r="M34" s="42">
        <v>682500</v>
      </c>
      <c r="N34" s="8">
        <f t="shared" si="4"/>
        <v>129675</v>
      </c>
      <c r="O34" s="8">
        <f t="shared" si="5"/>
        <v>812175</v>
      </c>
      <c r="P34" s="8" t="s">
        <v>10</v>
      </c>
      <c r="Q34" s="49">
        <f t="shared" si="6"/>
        <v>817589.5</v>
      </c>
      <c r="R34" s="9">
        <f t="shared" si="7"/>
        <v>785102.5</v>
      </c>
      <c r="S34" s="9">
        <f t="shared" si="8"/>
        <v>812175</v>
      </c>
      <c r="T34" s="10">
        <f t="shared" si="9"/>
        <v>785102.5</v>
      </c>
      <c r="U34" s="11">
        <f t="shared" si="10"/>
        <v>804955.66666666663</v>
      </c>
      <c r="V34" s="11">
        <f t="shared" si="11"/>
        <v>804701.9364205444</v>
      </c>
      <c r="W34" s="11">
        <f t="shared" si="12"/>
        <v>804829.26723283005</v>
      </c>
      <c r="X34" s="11">
        <f t="shared" si="13"/>
        <v>17405.182348465452</v>
      </c>
      <c r="Y34" s="12">
        <f t="shared" si="14"/>
        <v>2.4663677130044803E-2</v>
      </c>
      <c r="Z34" s="13">
        <f t="shared" si="15"/>
        <v>785102.5</v>
      </c>
      <c r="AA34" s="36" t="str">
        <f t="shared" si="16"/>
        <v>MENOR VALOR</v>
      </c>
    </row>
    <row r="35" spans="1:39" ht="22.5" customHeight="1" x14ac:dyDescent="0.2">
      <c r="A35" s="1"/>
      <c r="B35" s="50">
        <v>78181507</v>
      </c>
      <c r="C35" s="53" t="s">
        <v>102</v>
      </c>
      <c r="D35" s="34">
        <v>1</v>
      </c>
      <c r="E35" s="86">
        <v>687050</v>
      </c>
      <c r="F35" s="8">
        <f t="shared" si="0"/>
        <v>130539.5</v>
      </c>
      <c r="G35" s="8">
        <f t="shared" si="1"/>
        <v>817589.5</v>
      </c>
      <c r="H35" s="8" t="s">
        <v>10</v>
      </c>
      <c r="I35" s="75">
        <v>659750</v>
      </c>
      <c r="J35" s="8">
        <f t="shared" si="2"/>
        <v>125352.5</v>
      </c>
      <c r="K35" s="8">
        <f t="shared" si="3"/>
        <v>785102.5</v>
      </c>
      <c r="L35" s="8" t="s">
        <v>10</v>
      </c>
      <c r="M35" s="40">
        <v>682500</v>
      </c>
      <c r="N35" s="8">
        <f t="shared" si="4"/>
        <v>129675</v>
      </c>
      <c r="O35" s="8">
        <f t="shared" si="5"/>
        <v>812175</v>
      </c>
      <c r="P35" s="8" t="s">
        <v>10</v>
      </c>
      <c r="Q35" s="49">
        <f t="shared" si="6"/>
        <v>817589.5</v>
      </c>
      <c r="R35" s="9">
        <f t="shared" si="7"/>
        <v>785102.5</v>
      </c>
      <c r="S35" s="9">
        <f t="shared" si="8"/>
        <v>812175</v>
      </c>
      <c r="T35" s="10">
        <f t="shared" si="9"/>
        <v>785102.5</v>
      </c>
      <c r="U35" s="11">
        <f t="shared" si="10"/>
        <v>804955.66666666663</v>
      </c>
      <c r="V35" s="11">
        <f t="shared" si="11"/>
        <v>804701.9364205444</v>
      </c>
      <c r="W35" s="11">
        <f t="shared" si="12"/>
        <v>804829.26723283005</v>
      </c>
      <c r="X35" s="11">
        <f t="shared" si="13"/>
        <v>17405.182348465452</v>
      </c>
      <c r="Y35" s="12">
        <f t="shared" si="14"/>
        <v>2.4663677130044803E-2</v>
      </c>
      <c r="Z35" s="13">
        <f t="shared" si="15"/>
        <v>785102.5</v>
      </c>
      <c r="AA35" s="36" t="str">
        <f t="shared" si="16"/>
        <v>MENOR VALOR</v>
      </c>
    </row>
    <row r="36" spans="1:39" ht="22.5" customHeight="1" x14ac:dyDescent="0.2">
      <c r="A36" s="1"/>
      <c r="B36" s="50">
        <v>78181507</v>
      </c>
      <c r="C36" s="53" t="s">
        <v>103</v>
      </c>
      <c r="D36" s="34">
        <v>1</v>
      </c>
      <c r="E36" s="86">
        <v>98150</v>
      </c>
      <c r="F36" s="8">
        <f t="shared" si="0"/>
        <v>18648.5</v>
      </c>
      <c r="G36" s="8">
        <f t="shared" si="1"/>
        <v>116798.5</v>
      </c>
      <c r="H36" s="8" t="s">
        <v>10</v>
      </c>
      <c r="I36" s="75">
        <v>94250</v>
      </c>
      <c r="J36" s="8">
        <f t="shared" si="2"/>
        <v>17907.5</v>
      </c>
      <c r="K36" s="8">
        <f t="shared" si="3"/>
        <v>112157.5</v>
      </c>
      <c r="L36" s="8" t="s">
        <v>10</v>
      </c>
      <c r="M36" s="39">
        <v>97500</v>
      </c>
      <c r="N36" s="8">
        <f t="shared" si="4"/>
        <v>18525</v>
      </c>
      <c r="O36" s="8">
        <f t="shared" si="5"/>
        <v>116025</v>
      </c>
      <c r="P36" s="8" t="s">
        <v>10</v>
      </c>
      <c r="Q36" s="49">
        <f t="shared" si="6"/>
        <v>116798.5</v>
      </c>
      <c r="R36" s="9">
        <f t="shared" si="7"/>
        <v>112157.5</v>
      </c>
      <c r="S36" s="9">
        <f t="shared" si="8"/>
        <v>116025</v>
      </c>
      <c r="T36" s="10">
        <f t="shared" si="9"/>
        <v>112157.5</v>
      </c>
      <c r="U36" s="11">
        <f t="shared" si="10"/>
        <v>114993.66666666667</v>
      </c>
      <c r="V36" s="11">
        <f t="shared" si="11"/>
        <v>114957.41948864922</v>
      </c>
      <c r="W36" s="11">
        <f t="shared" si="12"/>
        <v>114975.60960469001</v>
      </c>
      <c r="X36" s="11">
        <f t="shared" si="13"/>
        <v>2486.4546212093505</v>
      </c>
      <c r="Y36" s="12">
        <f t="shared" si="14"/>
        <v>2.4663677130044914E-2</v>
      </c>
      <c r="Z36" s="13">
        <f t="shared" si="15"/>
        <v>112157.5</v>
      </c>
      <c r="AA36" s="36" t="str">
        <f t="shared" si="16"/>
        <v>MENOR VALOR</v>
      </c>
    </row>
    <row r="37" spans="1:39" ht="22.5" customHeight="1" x14ac:dyDescent="0.2">
      <c r="A37" s="1"/>
      <c r="B37" s="50">
        <v>78181507</v>
      </c>
      <c r="C37" s="53" t="s">
        <v>104</v>
      </c>
      <c r="D37" s="34">
        <v>1</v>
      </c>
      <c r="E37" s="86">
        <v>274820</v>
      </c>
      <c r="F37" s="8">
        <f t="shared" si="0"/>
        <v>52215.8</v>
      </c>
      <c r="G37" s="8">
        <f t="shared" si="1"/>
        <v>327035.8</v>
      </c>
      <c r="H37" s="8" t="s">
        <v>10</v>
      </c>
      <c r="I37" s="75">
        <v>263900</v>
      </c>
      <c r="J37" s="8">
        <f t="shared" si="2"/>
        <v>50141</v>
      </c>
      <c r="K37" s="8">
        <f t="shared" si="3"/>
        <v>314041</v>
      </c>
      <c r="L37" s="8" t="s">
        <v>10</v>
      </c>
      <c r="M37" s="39">
        <v>273000</v>
      </c>
      <c r="N37" s="8">
        <f t="shared" si="4"/>
        <v>51870</v>
      </c>
      <c r="O37" s="8">
        <f t="shared" si="5"/>
        <v>324870</v>
      </c>
      <c r="P37" s="8" t="s">
        <v>10</v>
      </c>
      <c r="Q37" s="49">
        <f t="shared" si="6"/>
        <v>327035.8</v>
      </c>
      <c r="R37" s="9">
        <f t="shared" si="7"/>
        <v>314041</v>
      </c>
      <c r="S37" s="9">
        <f t="shared" si="8"/>
        <v>324870</v>
      </c>
      <c r="T37" s="10">
        <f t="shared" si="9"/>
        <v>314041</v>
      </c>
      <c r="U37" s="11">
        <f t="shared" si="10"/>
        <v>321982.26666666666</v>
      </c>
      <c r="V37" s="11">
        <f t="shared" si="11"/>
        <v>321880.77456821781</v>
      </c>
      <c r="W37" s="11">
        <f t="shared" si="12"/>
        <v>321931.70689313201</v>
      </c>
      <c r="X37" s="11">
        <f t="shared" si="13"/>
        <v>6962.0729393861757</v>
      </c>
      <c r="Y37" s="12">
        <f t="shared" si="14"/>
        <v>2.4663677130044803E-2</v>
      </c>
      <c r="Z37" s="13">
        <f t="shared" si="15"/>
        <v>314041</v>
      </c>
      <c r="AA37" s="36" t="str">
        <f t="shared" si="16"/>
        <v>MENOR VALOR</v>
      </c>
    </row>
    <row r="38" spans="1:39" ht="22.5" customHeight="1" x14ac:dyDescent="0.2">
      <c r="A38" s="1"/>
      <c r="B38" s="50">
        <v>78181507</v>
      </c>
      <c r="C38" s="53" t="s">
        <v>105</v>
      </c>
      <c r="D38" s="34">
        <v>1</v>
      </c>
      <c r="E38" s="86">
        <v>49075</v>
      </c>
      <c r="F38" s="8">
        <f t="shared" si="0"/>
        <v>9324.25</v>
      </c>
      <c r="G38" s="8">
        <f t="shared" si="1"/>
        <v>58399.25</v>
      </c>
      <c r="H38" s="8" t="s">
        <v>10</v>
      </c>
      <c r="I38" s="75">
        <v>47125</v>
      </c>
      <c r="J38" s="8">
        <f t="shared" si="2"/>
        <v>8953.75</v>
      </c>
      <c r="K38" s="8">
        <f t="shared" si="3"/>
        <v>56078.75</v>
      </c>
      <c r="L38" s="8" t="s">
        <v>10</v>
      </c>
      <c r="M38" s="94">
        <v>48750</v>
      </c>
      <c r="N38" s="8">
        <f t="shared" si="4"/>
        <v>9262.5</v>
      </c>
      <c r="O38" s="8">
        <f t="shared" si="5"/>
        <v>58012.5</v>
      </c>
      <c r="P38" s="8" t="s">
        <v>10</v>
      </c>
      <c r="Q38" s="49">
        <f t="shared" si="6"/>
        <v>58399.25</v>
      </c>
      <c r="R38" s="9">
        <f t="shared" si="7"/>
        <v>56078.75</v>
      </c>
      <c r="S38" s="9">
        <f t="shared" si="8"/>
        <v>58012.5</v>
      </c>
      <c r="T38" s="10">
        <f t="shared" si="9"/>
        <v>56078.75</v>
      </c>
      <c r="U38" s="11">
        <f t="shared" si="10"/>
        <v>57496.833333333336</v>
      </c>
      <c r="V38" s="11">
        <f t="shared" si="11"/>
        <v>57478.709744324609</v>
      </c>
      <c r="W38" s="11">
        <f t="shared" si="12"/>
        <v>57487.804802345003</v>
      </c>
      <c r="X38" s="11">
        <f t="shared" si="13"/>
        <v>1243.2273106046753</v>
      </c>
      <c r="Y38" s="12">
        <f t="shared" si="14"/>
        <v>2.4663677130044914E-2</v>
      </c>
      <c r="Z38" s="13">
        <f t="shared" si="15"/>
        <v>56078.75</v>
      </c>
      <c r="AA38" s="36" t="str">
        <f t="shared" si="16"/>
        <v>MENOR VALOR</v>
      </c>
    </row>
    <row r="39" spans="1:39" s="58" customFormat="1" ht="22.5" customHeight="1" x14ac:dyDescent="0.2">
      <c r="A39" s="57"/>
      <c r="B39" s="213" t="s">
        <v>178</v>
      </c>
      <c r="C39" s="214"/>
      <c r="D39" s="62"/>
      <c r="E39" s="87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</row>
    <row r="40" spans="1:39" ht="22.5" customHeight="1" x14ac:dyDescent="0.2">
      <c r="A40" s="1"/>
      <c r="B40" s="50">
        <v>78181507</v>
      </c>
      <c r="C40" s="53" t="s">
        <v>50</v>
      </c>
      <c r="D40" s="34">
        <v>1</v>
      </c>
      <c r="E40" s="86">
        <v>176670</v>
      </c>
      <c r="F40" s="8">
        <f t="shared" si="0"/>
        <v>33567.300000000003</v>
      </c>
      <c r="G40" s="8">
        <f t="shared" si="1"/>
        <v>210237.3</v>
      </c>
      <c r="H40" s="8" t="s">
        <v>10</v>
      </c>
      <c r="I40" s="75">
        <v>169650</v>
      </c>
      <c r="J40" s="8">
        <f t="shared" si="2"/>
        <v>32233.5</v>
      </c>
      <c r="K40" s="8">
        <f t="shared" si="3"/>
        <v>201883.5</v>
      </c>
      <c r="L40" s="8" t="s">
        <v>10</v>
      </c>
      <c r="M40" s="94">
        <v>175500</v>
      </c>
      <c r="N40" s="8">
        <f t="shared" si="4"/>
        <v>33345</v>
      </c>
      <c r="O40" s="8">
        <f t="shared" si="5"/>
        <v>208845</v>
      </c>
      <c r="P40" s="8" t="s">
        <v>10</v>
      </c>
      <c r="Q40" s="49">
        <f t="shared" si="6"/>
        <v>210237.3</v>
      </c>
      <c r="R40" s="9">
        <f t="shared" si="7"/>
        <v>201883.5</v>
      </c>
      <c r="S40" s="9">
        <f t="shared" si="8"/>
        <v>208845</v>
      </c>
      <c r="T40" s="10">
        <f t="shared" si="9"/>
        <v>201883.5</v>
      </c>
      <c r="U40" s="11">
        <f t="shared" si="10"/>
        <v>206988.6</v>
      </c>
      <c r="V40" s="11">
        <f t="shared" si="11"/>
        <v>206923.35507956854</v>
      </c>
      <c r="W40" s="11">
        <f t="shared" si="12"/>
        <v>206956.09728844199</v>
      </c>
      <c r="X40" s="11">
        <f t="shared" si="13"/>
        <v>4475.6183181768265</v>
      </c>
      <c r="Y40" s="12">
        <f t="shared" si="14"/>
        <v>2.4663677130044914E-2</v>
      </c>
      <c r="Z40" s="13">
        <f t="shared" si="15"/>
        <v>201883.5</v>
      </c>
      <c r="AA40" s="36" t="str">
        <f t="shared" si="16"/>
        <v>MENOR VALOR</v>
      </c>
    </row>
    <row r="41" spans="1:39" ht="22.5" customHeight="1" x14ac:dyDescent="0.2">
      <c r="A41" s="1"/>
      <c r="B41" s="50">
        <v>78181507</v>
      </c>
      <c r="C41" s="53" t="s">
        <v>106</v>
      </c>
      <c r="D41" s="34">
        <v>1</v>
      </c>
      <c r="E41" s="86">
        <v>49075</v>
      </c>
      <c r="F41" s="8">
        <f t="shared" si="0"/>
        <v>9324.25</v>
      </c>
      <c r="G41" s="8">
        <f t="shared" si="1"/>
        <v>58399.25</v>
      </c>
      <c r="H41" s="8" t="s">
        <v>10</v>
      </c>
      <c r="I41" s="75">
        <v>47125</v>
      </c>
      <c r="J41" s="8">
        <f t="shared" si="2"/>
        <v>8953.75</v>
      </c>
      <c r="K41" s="8">
        <f t="shared" si="3"/>
        <v>56078.75</v>
      </c>
      <c r="L41" s="8" t="s">
        <v>10</v>
      </c>
      <c r="M41" s="40">
        <v>48750</v>
      </c>
      <c r="N41" s="8">
        <f t="shared" si="4"/>
        <v>9262.5</v>
      </c>
      <c r="O41" s="8">
        <f t="shared" si="5"/>
        <v>58012.5</v>
      </c>
      <c r="P41" s="8" t="s">
        <v>10</v>
      </c>
      <c r="Q41" s="49">
        <f t="shared" si="6"/>
        <v>58399.25</v>
      </c>
      <c r="R41" s="9">
        <f t="shared" si="7"/>
        <v>56078.75</v>
      </c>
      <c r="S41" s="9">
        <f t="shared" si="8"/>
        <v>58012.5</v>
      </c>
      <c r="T41" s="10">
        <f t="shared" si="9"/>
        <v>56078.75</v>
      </c>
      <c r="U41" s="11">
        <f t="shared" si="10"/>
        <v>57496.833333333336</v>
      </c>
      <c r="V41" s="11">
        <f t="shared" si="11"/>
        <v>57478.709744324609</v>
      </c>
      <c r="W41" s="11">
        <f t="shared" si="12"/>
        <v>57487.804802345003</v>
      </c>
      <c r="X41" s="11">
        <f t="shared" si="13"/>
        <v>1243.2273106046753</v>
      </c>
      <c r="Y41" s="12">
        <f t="shared" si="14"/>
        <v>2.4663677130044914E-2</v>
      </c>
      <c r="Z41" s="13">
        <f t="shared" si="15"/>
        <v>56078.75</v>
      </c>
      <c r="AA41" s="36" t="str">
        <f t="shared" si="16"/>
        <v>MENOR VALOR</v>
      </c>
    </row>
    <row r="42" spans="1:39" ht="22.5" customHeight="1" x14ac:dyDescent="0.2">
      <c r="A42" s="1"/>
      <c r="B42" s="50">
        <v>78181507</v>
      </c>
      <c r="C42" s="53" t="s">
        <v>44</v>
      </c>
      <c r="D42" s="34">
        <v>1</v>
      </c>
      <c r="E42" s="86">
        <v>98150</v>
      </c>
      <c r="F42" s="8">
        <f t="shared" si="0"/>
        <v>18648.5</v>
      </c>
      <c r="G42" s="8">
        <f t="shared" si="1"/>
        <v>116798.5</v>
      </c>
      <c r="H42" s="8" t="s">
        <v>10</v>
      </c>
      <c r="I42" s="75">
        <v>94250</v>
      </c>
      <c r="J42" s="8">
        <f t="shared" si="2"/>
        <v>17907.5</v>
      </c>
      <c r="K42" s="8">
        <f t="shared" si="3"/>
        <v>112157.5</v>
      </c>
      <c r="L42" s="8" t="s">
        <v>10</v>
      </c>
      <c r="M42" s="39">
        <v>97500</v>
      </c>
      <c r="N42" s="8">
        <f t="shared" si="4"/>
        <v>18525</v>
      </c>
      <c r="O42" s="8">
        <f t="shared" si="5"/>
        <v>116025</v>
      </c>
      <c r="P42" s="8" t="s">
        <v>10</v>
      </c>
      <c r="Q42" s="49">
        <f t="shared" si="6"/>
        <v>116798.5</v>
      </c>
      <c r="R42" s="9">
        <f t="shared" si="7"/>
        <v>112157.5</v>
      </c>
      <c r="S42" s="9">
        <f t="shared" si="8"/>
        <v>116025</v>
      </c>
      <c r="T42" s="10">
        <f t="shared" si="9"/>
        <v>112157.5</v>
      </c>
      <c r="U42" s="11">
        <f t="shared" si="10"/>
        <v>114993.66666666667</v>
      </c>
      <c r="V42" s="11">
        <f t="shared" si="11"/>
        <v>114957.41948864922</v>
      </c>
      <c r="W42" s="11">
        <f t="shared" si="12"/>
        <v>114975.60960469001</v>
      </c>
      <c r="X42" s="11">
        <f t="shared" si="13"/>
        <v>2486.4546212093505</v>
      </c>
      <c r="Y42" s="12">
        <f t="shared" si="14"/>
        <v>2.4663677130044914E-2</v>
      </c>
      <c r="Z42" s="13">
        <f t="shared" si="15"/>
        <v>112157.5</v>
      </c>
      <c r="AA42" s="36" t="str">
        <f t="shared" si="16"/>
        <v>MENOR VALOR</v>
      </c>
    </row>
    <row r="43" spans="1:39" s="27" customFormat="1" ht="22.5" customHeight="1" x14ac:dyDescent="0.2">
      <c r="A43" s="64"/>
      <c r="B43" s="50">
        <v>78181507</v>
      </c>
      <c r="C43" s="65" t="s">
        <v>107</v>
      </c>
      <c r="D43" s="66"/>
      <c r="E43" s="86">
        <v>78520</v>
      </c>
      <c r="F43" s="8">
        <f t="shared" si="0"/>
        <v>14918.8</v>
      </c>
      <c r="G43" s="8">
        <f t="shared" si="1"/>
        <v>93438.8</v>
      </c>
      <c r="H43" s="8" t="s">
        <v>10</v>
      </c>
      <c r="I43" s="75">
        <v>75400</v>
      </c>
      <c r="J43" s="8">
        <f t="shared" si="2"/>
        <v>14326</v>
      </c>
      <c r="K43" s="8">
        <f t="shared" si="3"/>
        <v>89726</v>
      </c>
      <c r="L43" s="8" t="s">
        <v>10</v>
      </c>
      <c r="M43" s="66">
        <v>78000</v>
      </c>
      <c r="N43" s="8">
        <f t="shared" si="4"/>
        <v>14820</v>
      </c>
      <c r="O43" s="8">
        <f t="shared" si="5"/>
        <v>92820</v>
      </c>
      <c r="P43" s="8" t="s">
        <v>10</v>
      </c>
      <c r="Q43" s="49">
        <f t="shared" si="6"/>
        <v>93438.8</v>
      </c>
      <c r="R43" s="9">
        <f t="shared" si="7"/>
        <v>89726</v>
      </c>
      <c r="S43" s="9">
        <f t="shared" si="8"/>
        <v>92820</v>
      </c>
      <c r="T43" s="10">
        <f t="shared" si="9"/>
        <v>89726</v>
      </c>
      <c r="U43" s="11">
        <f t="shared" si="10"/>
        <v>91994.933333333334</v>
      </c>
      <c r="V43" s="11">
        <f t="shared" si="11"/>
        <v>91965.935590919369</v>
      </c>
      <c r="W43" s="11">
        <f t="shared" si="12"/>
        <v>91980.487683751999</v>
      </c>
      <c r="X43" s="11">
        <f t="shared" si="13"/>
        <v>1989.1636969674812</v>
      </c>
      <c r="Y43" s="12">
        <f t="shared" si="14"/>
        <v>2.4663677130044803E-2</v>
      </c>
      <c r="Z43" s="13">
        <f t="shared" si="15"/>
        <v>89726</v>
      </c>
      <c r="AA43" s="36" t="str">
        <f t="shared" si="16"/>
        <v>MENOR VALOR</v>
      </c>
    </row>
    <row r="44" spans="1:39" ht="22.5" customHeight="1" x14ac:dyDescent="0.2">
      <c r="A44" s="1"/>
      <c r="B44" s="50">
        <v>78181507</v>
      </c>
      <c r="C44" s="53" t="s">
        <v>108</v>
      </c>
      <c r="D44" s="34">
        <v>1</v>
      </c>
      <c r="E44" s="86">
        <v>49075</v>
      </c>
      <c r="F44" s="8">
        <f t="shared" si="0"/>
        <v>9324.25</v>
      </c>
      <c r="G44" s="8">
        <f t="shared" si="1"/>
        <v>58399.25</v>
      </c>
      <c r="H44" s="8" t="s">
        <v>10</v>
      </c>
      <c r="I44" s="75">
        <v>47125</v>
      </c>
      <c r="J44" s="8">
        <f t="shared" si="2"/>
        <v>8953.75</v>
      </c>
      <c r="K44" s="8">
        <f t="shared" si="3"/>
        <v>56078.75</v>
      </c>
      <c r="L44" s="8" t="s">
        <v>10</v>
      </c>
      <c r="M44" s="40">
        <v>48750</v>
      </c>
      <c r="N44" s="8">
        <f t="shared" si="4"/>
        <v>9262.5</v>
      </c>
      <c r="O44" s="8">
        <f t="shared" si="5"/>
        <v>58012.5</v>
      </c>
      <c r="P44" s="8" t="s">
        <v>10</v>
      </c>
      <c r="Q44" s="49">
        <f t="shared" si="6"/>
        <v>58399.25</v>
      </c>
      <c r="R44" s="9">
        <f t="shared" si="7"/>
        <v>56078.75</v>
      </c>
      <c r="S44" s="9">
        <f t="shared" si="8"/>
        <v>58012.5</v>
      </c>
      <c r="T44" s="10">
        <f t="shared" si="9"/>
        <v>56078.75</v>
      </c>
      <c r="U44" s="11">
        <f t="shared" si="10"/>
        <v>57496.833333333336</v>
      </c>
      <c r="V44" s="11">
        <f t="shared" si="11"/>
        <v>57478.709744324609</v>
      </c>
      <c r="W44" s="11">
        <f t="shared" si="12"/>
        <v>57487.804802345003</v>
      </c>
      <c r="X44" s="11">
        <f t="shared" si="13"/>
        <v>1243.2273106046753</v>
      </c>
      <c r="Y44" s="12">
        <f t="shared" si="14"/>
        <v>2.4663677130044914E-2</v>
      </c>
      <c r="Z44" s="13">
        <f t="shared" si="15"/>
        <v>56078.75</v>
      </c>
      <c r="AA44" s="36" t="str">
        <f t="shared" si="16"/>
        <v>MENOR VALOR</v>
      </c>
    </row>
    <row r="45" spans="1:39" s="17" customFormat="1" ht="22.5" customHeight="1" x14ac:dyDescent="0.2">
      <c r="A45" s="67"/>
      <c r="B45" s="215" t="s">
        <v>179</v>
      </c>
      <c r="C45" s="216"/>
      <c r="D45" s="68">
        <v>1</v>
      </c>
      <c r="E45" s="87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</row>
    <row r="46" spans="1:39" ht="22.5" customHeight="1" x14ac:dyDescent="0.2">
      <c r="A46" s="1"/>
      <c r="B46" s="50">
        <v>78181507</v>
      </c>
      <c r="C46" s="53" t="s">
        <v>43</v>
      </c>
      <c r="D46" s="34">
        <v>1</v>
      </c>
      <c r="E46" s="86">
        <v>235560</v>
      </c>
      <c r="F46" s="8">
        <f t="shared" si="0"/>
        <v>44756.4</v>
      </c>
      <c r="G46" s="8">
        <f t="shared" si="1"/>
        <v>280316.40000000002</v>
      </c>
      <c r="H46" s="8" t="s">
        <v>10</v>
      </c>
      <c r="I46" s="73">
        <v>226200</v>
      </c>
      <c r="J46" s="8">
        <f t="shared" si="2"/>
        <v>42978</v>
      </c>
      <c r="K46" s="8">
        <f t="shared" si="3"/>
        <v>269178</v>
      </c>
      <c r="L46" s="8" t="s">
        <v>10</v>
      </c>
      <c r="M46" s="40">
        <v>234000</v>
      </c>
      <c r="N46" s="8">
        <f t="shared" si="4"/>
        <v>44460</v>
      </c>
      <c r="O46" s="8">
        <f t="shared" si="5"/>
        <v>278460</v>
      </c>
      <c r="P46" s="8" t="s">
        <v>10</v>
      </c>
      <c r="Q46" s="49">
        <f t="shared" si="6"/>
        <v>280316.40000000002</v>
      </c>
      <c r="R46" s="9">
        <f t="shared" si="7"/>
        <v>269178</v>
      </c>
      <c r="S46" s="9">
        <f t="shared" si="8"/>
        <v>278460</v>
      </c>
      <c r="T46" s="10">
        <f t="shared" si="9"/>
        <v>269178</v>
      </c>
      <c r="U46" s="11">
        <f t="shared" si="10"/>
        <v>275984.8</v>
      </c>
      <c r="V46" s="11">
        <f t="shared" si="11"/>
        <v>275897.80677275814</v>
      </c>
      <c r="W46" s="11">
        <f t="shared" si="12"/>
        <v>275941.46305125603</v>
      </c>
      <c r="X46" s="11">
        <f t="shared" si="13"/>
        <v>5967.4910909024484</v>
      </c>
      <c r="Y46" s="12">
        <f t="shared" si="14"/>
        <v>2.4663677130044803E-2</v>
      </c>
      <c r="Z46" s="13">
        <f t="shared" si="15"/>
        <v>269178</v>
      </c>
      <c r="AA46" s="36" t="str">
        <f t="shared" si="16"/>
        <v>MENOR VALOR</v>
      </c>
    </row>
    <row r="47" spans="1:39" s="17" customFormat="1" ht="22.5" customHeight="1" x14ac:dyDescent="0.2">
      <c r="A47" s="67"/>
      <c r="B47" s="217" t="s">
        <v>25</v>
      </c>
      <c r="C47" s="218"/>
      <c r="D47" s="68">
        <v>1</v>
      </c>
      <c r="E47" s="87"/>
      <c r="T47" s="77"/>
      <c r="U47" s="77"/>
      <c r="V47" s="77"/>
      <c r="W47" s="77"/>
      <c r="X47" s="77"/>
      <c r="Y47" s="77"/>
      <c r="Z47" s="77"/>
      <c r="AA47" s="77"/>
      <c r="AB47" s="77"/>
    </row>
    <row r="48" spans="1:39" ht="22.5" customHeight="1" x14ac:dyDescent="0.2">
      <c r="A48" s="1"/>
      <c r="B48" s="50">
        <v>78181507</v>
      </c>
      <c r="C48" s="53" t="s">
        <v>33</v>
      </c>
      <c r="D48" s="34">
        <v>1</v>
      </c>
      <c r="E48" s="86">
        <v>137410</v>
      </c>
      <c r="F48" s="8">
        <f t="shared" si="0"/>
        <v>26107.9</v>
      </c>
      <c r="G48" s="8">
        <f t="shared" si="1"/>
        <v>163517.9</v>
      </c>
      <c r="H48" s="8" t="s">
        <v>10</v>
      </c>
      <c r="I48" s="73">
        <v>131950</v>
      </c>
      <c r="J48" s="8">
        <f t="shared" si="2"/>
        <v>25070.5</v>
      </c>
      <c r="K48" s="8">
        <f t="shared" si="3"/>
        <v>157020.5</v>
      </c>
      <c r="L48" s="8" t="s">
        <v>10</v>
      </c>
      <c r="M48" s="40">
        <v>136500</v>
      </c>
      <c r="N48" s="8">
        <f t="shared" si="4"/>
        <v>25935</v>
      </c>
      <c r="O48" s="8">
        <f t="shared" si="5"/>
        <v>162435</v>
      </c>
      <c r="P48" s="8" t="s">
        <v>10</v>
      </c>
      <c r="Q48" s="49">
        <f t="shared" si="6"/>
        <v>163517.9</v>
      </c>
      <c r="R48" s="9">
        <f t="shared" si="7"/>
        <v>157020.5</v>
      </c>
      <c r="S48" s="9">
        <f t="shared" si="8"/>
        <v>162435</v>
      </c>
      <c r="T48" s="10">
        <f t="shared" si="9"/>
        <v>157020.5</v>
      </c>
      <c r="U48" s="11">
        <f t="shared" si="10"/>
        <v>160991.13333333333</v>
      </c>
      <c r="V48" s="11">
        <f t="shared" si="11"/>
        <v>160940.3872841089</v>
      </c>
      <c r="W48" s="11">
        <f t="shared" si="12"/>
        <v>160965.85344656601</v>
      </c>
      <c r="X48" s="11">
        <f t="shared" si="13"/>
        <v>3481.0364696930878</v>
      </c>
      <c r="Y48" s="12">
        <f t="shared" si="14"/>
        <v>2.4663677130044803E-2</v>
      </c>
      <c r="Z48" s="13">
        <f t="shared" si="15"/>
        <v>157020.5</v>
      </c>
      <c r="AA48" s="36" t="str">
        <f t="shared" si="16"/>
        <v>MENOR VALOR</v>
      </c>
    </row>
    <row r="49" spans="1:27" ht="22.5" customHeight="1" x14ac:dyDescent="0.2">
      <c r="A49" s="1"/>
      <c r="B49" s="50">
        <v>78181507</v>
      </c>
      <c r="C49" s="53" t="s">
        <v>48</v>
      </c>
      <c r="D49" s="34">
        <v>1</v>
      </c>
      <c r="E49" s="86">
        <v>98150</v>
      </c>
      <c r="F49" s="8">
        <f t="shared" si="0"/>
        <v>18648.5</v>
      </c>
      <c r="G49" s="8">
        <f t="shared" si="1"/>
        <v>116798.5</v>
      </c>
      <c r="H49" s="8" t="s">
        <v>10</v>
      </c>
      <c r="I49" s="73">
        <v>94250</v>
      </c>
      <c r="J49" s="8">
        <f t="shared" si="2"/>
        <v>17907.5</v>
      </c>
      <c r="K49" s="8">
        <f t="shared" si="3"/>
        <v>112157.5</v>
      </c>
      <c r="L49" s="8" t="s">
        <v>10</v>
      </c>
      <c r="M49" s="39">
        <v>97500</v>
      </c>
      <c r="N49" s="8">
        <f t="shared" si="4"/>
        <v>18525</v>
      </c>
      <c r="O49" s="8">
        <f t="shared" si="5"/>
        <v>116025</v>
      </c>
      <c r="P49" s="8" t="s">
        <v>10</v>
      </c>
      <c r="Q49" s="49">
        <f t="shared" si="6"/>
        <v>116798.5</v>
      </c>
      <c r="R49" s="9">
        <f t="shared" si="7"/>
        <v>112157.5</v>
      </c>
      <c r="S49" s="9">
        <f t="shared" si="8"/>
        <v>116025</v>
      </c>
      <c r="T49" s="10">
        <f t="shared" si="9"/>
        <v>112157.5</v>
      </c>
      <c r="U49" s="11">
        <f t="shared" si="10"/>
        <v>114993.66666666667</v>
      </c>
      <c r="V49" s="11">
        <f t="shared" si="11"/>
        <v>114957.41948864922</v>
      </c>
      <c r="W49" s="11">
        <f t="shared" si="12"/>
        <v>114975.60960469001</v>
      </c>
      <c r="X49" s="11">
        <f t="shared" si="13"/>
        <v>2486.4546212093505</v>
      </c>
      <c r="Y49" s="12">
        <f t="shared" si="14"/>
        <v>2.4663677130044914E-2</v>
      </c>
      <c r="Z49" s="13">
        <f t="shared" si="15"/>
        <v>112157.5</v>
      </c>
      <c r="AA49" s="36" t="str">
        <f t="shared" si="16"/>
        <v>MENOR VALOR</v>
      </c>
    </row>
    <row r="50" spans="1:27" ht="22.5" customHeight="1" x14ac:dyDescent="0.2">
      <c r="A50" s="1"/>
      <c r="B50" s="50">
        <v>78181507</v>
      </c>
      <c r="C50" s="53" t="s">
        <v>109</v>
      </c>
      <c r="D50" s="34">
        <v>1</v>
      </c>
      <c r="E50" s="86">
        <v>49075</v>
      </c>
      <c r="F50" s="8">
        <f t="shared" si="0"/>
        <v>9324.25</v>
      </c>
      <c r="G50" s="8">
        <f t="shared" si="1"/>
        <v>58399.25</v>
      </c>
      <c r="H50" s="8" t="s">
        <v>10</v>
      </c>
      <c r="I50" s="73">
        <v>47125</v>
      </c>
      <c r="J50" s="8">
        <f t="shared" si="2"/>
        <v>8953.75</v>
      </c>
      <c r="K50" s="8">
        <f t="shared" si="3"/>
        <v>56078.75</v>
      </c>
      <c r="L50" s="8" t="s">
        <v>10</v>
      </c>
      <c r="M50" s="39">
        <v>48750</v>
      </c>
      <c r="N50" s="8">
        <f t="shared" si="4"/>
        <v>9262.5</v>
      </c>
      <c r="O50" s="8">
        <f t="shared" si="5"/>
        <v>58012.5</v>
      </c>
      <c r="P50" s="8" t="s">
        <v>10</v>
      </c>
      <c r="Q50" s="49">
        <f t="shared" si="6"/>
        <v>58399.25</v>
      </c>
      <c r="R50" s="9">
        <f t="shared" si="7"/>
        <v>56078.75</v>
      </c>
      <c r="S50" s="9">
        <f t="shared" si="8"/>
        <v>58012.5</v>
      </c>
      <c r="T50" s="10">
        <f t="shared" si="9"/>
        <v>56078.75</v>
      </c>
      <c r="U50" s="11">
        <f t="shared" si="10"/>
        <v>57496.833333333336</v>
      </c>
      <c r="V50" s="11">
        <f t="shared" si="11"/>
        <v>57478.709744324609</v>
      </c>
      <c r="W50" s="11">
        <f t="shared" si="12"/>
        <v>57487.804802345003</v>
      </c>
      <c r="X50" s="11">
        <f t="shared" si="13"/>
        <v>1243.2273106046753</v>
      </c>
      <c r="Y50" s="12">
        <f t="shared" si="14"/>
        <v>2.4663677130044914E-2</v>
      </c>
      <c r="Z50" s="13">
        <f t="shared" si="15"/>
        <v>56078.75</v>
      </c>
      <c r="AA50" s="36" t="str">
        <f t="shared" si="16"/>
        <v>MENOR VALOR</v>
      </c>
    </row>
    <row r="51" spans="1:27" ht="22.5" customHeight="1" x14ac:dyDescent="0.2">
      <c r="A51" s="1"/>
      <c r="B51" s="50">
        <v>78181507</v>
      </c>
      <c r="C51" s="53" t="s">
        <v>110</v>
      </c>
      <c r="D51" s="34">
        <v>1</v>
      </c>
      <c r="E51" s="86">
        <v>19630</v>
      </c>
      <c r="F51" s="8">
        <f t="shared" si="0"/>
        <v>3729.7</v>
      </c>
      <c r="G51" s="8">
        <f t="shared" si="1"/>
        <v>23359.7</v>
      </c>
      <c r="H51" s="8" t="s">
        <v>10</v>
      </c>
      <c r="I51" s="73">
        <v>18850</v>
      </c>
      <c r="J51" s="8">
        <f t="shared" si="2"/>
        <v>3581.5</v>
      </c>
      <c r="K51" s="8">
        <f t="shared" si="3"/>
        <v>22431.5</v>
      </c>
      <c r="L51" s="8" t="s">
        <v>10</v>
      </c>
      <c r="M51" s="39">
        <v>19500</v>
      </c>
      <c r="N51" s="8">
        <f t="shared" si="4"/>
        <v>3705</v>
      </c>
      <c r="O51" s="8">
        <f t="shared" si="5"/>
        <v>23205</v>
      </c>
      <c r="P51" s="8" t="s">
        <v>10</v>
      </c>
      <c r="Q51" s="49">
        <f t="shared" si="6"/>
        <v>23359.7</v>
      </c>
      <c r="R51" s="9">
        <f t="shared" si="7"/>
        <v>22431.5</v>
      </c>
      <c r="S51" s="9">
        <f t="shared" si="8"/>
        <v>23205</v>
      </c>
      <c r="T51" s="10">
        <f t="shared" si="9"/>
        <v>22431.5</v>
      </c>
      <c r="U51" s="11">
        <f t="shared" si="10"/>
        <v>22998.733333333334</v>
      </c>
      <c r="V51" s="11">
        <f t="shared" si="11"/>
        <v>22991.483897729842</v>
      </c>
      <c r="W51" s="11">
        <f t="shared" si="12"/>
        <v>22995.121920938</v>
      </c>
      <c r="X51" s="11">
        <f t="shared" si="13"/>
        <v>497.2909242418703</v>
      </c>
      <c r="Y51" s="12">
        <f t="shared" si="14"/>
        <v>2.4663677130044803E-2</v>
      </c>
      <c r="Z51" s="13">
        <f t="shared" si="15"/>
        <v>22431.5</v>
      </c>
      <c r="AA51" s="36" t="str">
        <f t="shared" si="16"/>
        <v>MENOR VALOR</v>
      </c>
    </row>
    <row r="52" spans="1:27" ht="22.5" customHeight="1" x14ac:dyDescent="0.2">
      <c r="A52" s="1"/>
      <c r="B52" s="50">
        <v>78181507</v>
      </c>
      <c r="C52" s="53" t="s">
        <v>111</v>
      </c>
      <c r="D52" s="34">
        <v>1</v>
      </c>
      <c r="E52" s="86">
        <v>137410</v>
      </c>
      <c r="F52" s="8">
        <f t="shared" si="0"/>
        <v>26107.9</v>
      </c>
      <c r="G52" s="8">
        <f t="shared" si="1"/>
        <v>163517.9</v>
      </c>
      <c r="H52" s="8" t="s">
        <v>10</v>
      </c>
      <c r="I52" s="73">
        <v>131950</v>
      </c>
      <c r="J52" s="8">
        <f t="shared" si="2"/>
        <v>25070.5</v>
      </c>
      <c r="K52" s="8">
        <f t="shared" si="3"/>
        <v>157020.5</v>
      </c>
      <c r="L52" s="8" t="s">
        <v>10</v>
      </c>
      <c r="M52" s="39">
        <v>136500</v>
      </c>
      <c r="N52" s="8">
        <f t="shared" si="4"/>
        <v>25935</v>
      </c>
      <c r="O52" s="8">
        <f t="shared" si="5"/>
        <v>162435</v>
      </c>
      <c r="P52" s="8" t="s">
        <v>10</v>
      </c>
      <c r="Q52" s="49">
        <f t="shared" si="6"/>
        <v>163517.9</v>
      </c>
      <c r="R52" s="9">
        <f t="shared" si="7"/>
        <v>157020.5</v>
      </c>
      <c r="S52" s="9">
        <f t="shared" si="8"/>
        <v>162435</v>
      </c>
      <c r="T52" s="10">
        <f t="shared" si="9"/>
        <v>157020.5</v>
      </c>
      <c r="U52" s="11">
        <f t="shared" si="10"/>
        <v>160991.13333333333</v>
      </c>
      <c r="V52" s="11">
        <f t="shared" si="11"/>
        <v>160940.3872841089</v>
      </c>
      <c r="W52" s="11">
        <f t="shared" si="12"/>
        <v>160965.85344656601</v>
      </c>
      <c r="X52" s="11">
        <f t="shared" si="13"/>
        <v>3481.0364696930878</v>
      </c>
      <c r="Y52" s="12">
        <f t="shared" si="14"/>
        <v>2.4663677130044803E-2</v>
      </c>
      <c r="Z52" s="13">
        <f t="shared" si="15"/>
        <v>157020.5</v>
      </c>
      <c r="AA52" s="36" t="str">
        <f t="shared" si="16"/>
        <v>MENOR VALOR</v>
      </c>
    </row>
    <row r="53" spans="1:27" ht="22.5" customHeight="1" x14ac:dyDescent="0.2">
      <c r="A53" s="1"/>
      <c r="B53" s="50">
        <v>78181507</v>
      </c>
      <c r="C53" s="53" t="s">
        <v>112</v>
      </c>
      <c r="D53" s="34">
        <v>1</v>
      </c>
      <c r="E53" s="86">
        <v>39260</v>
      </c>
      <c r="F53" s="8">
        <f t="shared" si="0"/>
        <v>7459.4</v>
      </c>
      <c r="G53" s="8">
        <f t="shared" si="1"/>
        <v>46719.4</v>
      </c>
      <c r="H53" s="8" t="s">
        <v>10</v>
      </c>
      <c r="I53" s="73">
        <v>37700</v>
      </c>
      <c r="J53" s="8">
        <f t="shared" si="2"/>
        <v>7163</v>
      </c>
      <c r="K53" s="8">
        <f t="shared" si="3"/>
        <v>44863</v>
      </c>
      <c r="L53" s="8" t="s">
        <v>10</v>
      </c>
      <c r="M53" s="39">
        <v>39000</v>
      </c>
      <c r="N53" s="8">
        <f t="shared" si="4"/>
        <v>7410</v>
      </c>
      <c r="O53" s="8">
        <f t="shared" si="5"/>
        <v>46410</v>
      </c>
      <c r="P53" s="8" t="s">
        <v>10</v>
      </c>
      <c r="Q53" s="49">
        <f t="shared" si="6"/>
        <v>46719.4</v>
      </c>
      <c r="R53" s="9">
        <f t="shared" si="7"/>
        <v>44863</v>
      </c>
      <c r="S53" s="9">
        <f t="shared" si="8"/>
        <v>46410</v>
      </c>
      <c r="T53" s="10">
        <f t="shared" si="9"/>
        <v>44863</v>
      </c>
      <c r="U53" s="11">
        <f t="shared" si="10"/>
        <v>45997.466666666667</v>
      </c>
      <c r="V53" s="11">
        <f t="shared" si="11"/>
        <v>45982.967795459685</v>
      </c>
      <c r="W53" s="11">
        <f t="shared" si="12"/>
        <v>45990.243841875999</v>
      </c>
      <c r="X53" s="11">
        <f t="shared" si="13"/>
        <v>994.5818484837406</v>
      </c>
      <c r="Y53" s="12">
        <f t="shared" si="14"/>
        <v>2.4663677130044803E-2</v>
      </c>
      <c r="Z53" s="13">
        <f t="shared" si="15"/>
        <v>44863</v>
      </c>
      <c r="AA53" s="36" t="str">
        <f t="shared" si="16"/>
        <v>MENOR VALOR</v>
      </c>
    </row>
    <row r="54" spans="1:27" ht="22.5" customHeight="1" x14ac:dyDescent="0.2">
      <c r="A54" s="1"/>
      <c r="B54" s="50">
        <v>78181507</v>
      </c>
      <c r="C54" s="53" t="s">
        <v>113</v>
      </c>
      <c r="D54" s="34">
        <v>1</v>
      </c>
      <c r="E54" s="86">
        <v>39260</v>
      </c>
      <c r="F54" s="8">
        <f t="shared" si="0"/>
        <v>7459.4</v>
      </c>
      <c r="G54" s="8">
        <f t="shared" si="1"/>
        <v>46719.4</v>
      </c>
      <c r="H54" s="8" t="s">
        <v>10</v>
      </c>
      <c r="I54" s="73">
        <v>37700</v>
      </c>
      <c r="J54" s="8">
        <f t="shared" si="2"/>
        <v>7163</v>
      </c>
      <c r="K54" s="8">
        <f t="shared" si="3"/>
        <v>44863</v>
      </c>
      <c r="L54" s="8" t="s">
        <v>10</v>
      </c>
      <c r="M54" s="39">
        <v>39000</v>
      </c>
      <c r="N54" s="8">
        <f t="shared" si="4"/>
        <v>7410</v>
      </c>
      <c r="O54" s="8">
        <f t="shared" si="5"/>
        <v>46410</v>
      </c>
      <c r="P54" s="8" t="s">
        <v>10</v>
      </c>
      <c r="Q54" s="49">
        <f t="shared" si="6"/>
        <v>46719.4</v>
      </c>
      <c r="R54" s="9">
        <f t="shared" si="7"/>
        <v>44863</v>
      </c>
      <c r="S54" s="9">
        <f t="shared" si="8"/>
        <v>46410</v>
      </c>
      <c r="T54" s="10">
        <f t="shared" si="9"/>
        <v>44863</v>
      </c>
      <c r="U54" s="11">
        <f t="shared" si="10"/>
        <v>45997.466666666667</v>
      </c>
      <c r="V54" s="11">
        <f t="shared" si="11"/>
        <v>45982.967795459685</v>
      </c>
      <c r="W54" s="11">
        <f t="shared" si="12"/>
        <v>45990.243841875999</v>
      </c>
      <c r="X54" s="11">
        <f t="shared" si="13"/>
        <v>994.5818484837406</v>
      </c>
      <c r="Y54" s="12">
        <f t="shared" si="14"/>
        <v>2.4663677130044803E-2</v>
      </c>
      <c r="Z54" s="13">
        <f t="shared" si="15"/>
        <v>44863</v>
      </c>
      <c r="AA54" s="36" t="str">
        <f t="shared" si="16"/>
        <v>MENOR VALOR</v>
      </c>
    </row>
    <row r="55" spans="1:27" ht="22.5" customHeight="1" x14ac:dyDescent="0.2">
      <c r="A55" s="1"/>
      <c r="B55" s="50">
        <v>78181507</v>
      </c>
      <c r="C55" s="53" t="s">
        <v>47</v>
      </c>
      <c r="D55" s="34">
        <v>1</v>
      </c>
      <c r="E55" s="86">
        <v>39260</v>
      </c>
      <c r="F55" s="8">
        <f t="shared" si="0"/>
        <v>7459.4</v>
      </c>
      <c r="G55" s="8">
        <f t="shared" si="1"/>
        <v>46719.4</v>
      </c>
      <c r="H55" s="8" t="s">
        <v>10</v>
      </c>
      <c r="I55" s="73">
        <v>37700</v>
      </c>
      <c r="J55" s="8">
        <f t="shared" si="2"/>
        <v>7163</v>
      </c>
      <c r="K55" s="8">
        <f t="shared" si="3"/>
        <v>44863</v>
      </c>
      <c r="L55" s="8" t="s">
        <v>10</v>
      </c>
      <c r="M55" s="39">
        <v>39000</v>
      </c>
      <c r="N55" s="8">
        <f t="shared" si="4"/>
        <v>7410</v>
      </c>
      <c r="O55" s="8">
        <f t="shared" si="5"/>
        <v>46410</v>
      </c>
      <c r="P55" s="8" t="s">
        <v>10</v>
      </c>
      <c r="Q55" s="49">
        <f t="shared" si="6"/>
        <v>46719.4</v>
      </c>
      <c r="R55" s="9">
        <f t="shared" si="7"/>
        <v>44863</v>
      </c>
      <c r="S55" s="9">
        <f t="shared" si="8"/>
        <v>46410</v>
      </c>
      <c r="T55" s="10">
        <f t="shared" si="9"/>
        <v>44863</v>
      </c>
      <c r="U55" s="11">
        <f t="shared" si="10"/>
        <v>45997.466666666667</v>
      </c>
      <c r="V55" s="11">
        <f t="shared" si="11"/>
        <v>45982.967795459685</v>
      </c>
      <c r="W55" s="11">
        <f t="shared" si="12"/>
        <v>45990.243841875999</v>
      </c>
      <c r="X55" s="11">
        <f t="shared" si="13"/>
        <v>994.5818484837406</v>
      </c>
      <c r="Y55" s="12">
        <f t="shared" si="14"/>
        <v>2.4663677130044803E-2</v>
      </c>
      <c r="Z55" s="13">
        <f t="shared" si="15"/>
        <v>44863</v>
      </c>
      <c r="AA55" s="36" t="str">
        <f t="shared" si="16"/>
        <v>MENOR VALOR</v>
      </c>
    </row>
    <row r="56" spans="1:27" ht="22.5" customHeight="1" x14ac:dyDescent="0.2">
      <c r="A56" s="1"/>
      <c r="B56" s="50">
        <v>78181507</v>
      </c>
      <c r="C56" s="53" t="s">
        <v>114</v>
      </c>
      <c r="D56" s="34">
        <v>1</v>
      </c>
      <c r="E56" s="86">
        <v>39260</v>
      </c>
      <c r="F56" s="8">
        <f t="shared" si="0"/>
        <v>7459.4</v>
      </c>
      <c r="G56" s="8">
        <f t="shared" si="1"/>
        <v>46719.4</v>
      </c>
      <c r="H56" s="8" t="s">
        <v>10</v>
      </c>
      <c r="I56" s="73">
        <v>37700</v>
      </c>
      <c r="J56" s="8">
        <f t="shared" si="2"/>
        <v>7163</v>
      </c>
      <c r="K56" s="8">
        <f t="shared" si="3"/>
        <v>44863</v>
      </c>
      <c r="L56" s="8" t="s">
        <v>10</v>
      </c>
      <c r="M56" s="39">
        <v>39000</v>
      </c>
      <c r="N56" s="8">
        <f t="shared" si="4"/>
        <v>7410</v>
      </c>
      <c r="O56" s="8">
        <f t="shared" si="5"/>
        <v>46410</v>
      </c>
      <c r="P56" s="8" t="s">
        <v>10</v>
      </c>
      <c r="Q56" s="49">
        <f t="shared" si="6"/>
        <v>46719.4</v>
      </c>
      <c r="R56" s="9">
        <f t="shared" si="7"/>
        <v>44863</v>
      </c>
      <c r="S56" s="9">
        <f t="shared" si="8"/>
        <v>46410</v>
      </c>
      <c r="T56" s="10">
        <f t="shared" si="9"/>
        <v>44863</v>
      </c>
      <c r="U56" s="11">
        <f t="shared" si="10"/>
        <v>45997.466666666667</v>
      </c>
      <c r="V56" s="11">
        <f t="shared" si="11"/>
        <v>45982.967795459685</v>
      </c>
      <c r="W56" s="11">
        <f t="shared" si="12"/>
        <v>45990.243841875999</v>
      </c>
      <c r="X56" s="11">
        <f t="shared" si="13"/>
        <v>994.5818484837406</v>
      </c>
      <c r="Y56" s="12">
        <f t="shared" si="14"/>
        <v>2.4663677130044803E-2</v>
      </c>
      <c r="Z56" s="13">
        <f t="shared" si="15"/>
        <v>44863</v>
      </c>
      <c r="AA56" s="36" t="str">
        <f t="shared" si="16"/>
        <v>MENOR VALOR</v>
      </c>
    </row>
    <row r="57" spans="1:27" ht="22.5" customHeight="1" x14ac:dyDescent="0.2">
      <c r="A57" s="1"/>
      <c r="B57" s="50">
        <v>78181507</v>
      </c>
      <c r="C57" s="53" t="s">
        <v>115</v>
      </c>
      <c r="D57" s="34">
        <v>1</v>
      </c>
      <c r="E57" s="86">
        <v>98150</v>
      </c>
      <c r="F57" s="8">
        <f t="shared" si="0"/>
        <v>18648.5</v>
      </c>
      <c r="G57" s="8">
        <f t="shared" si="1"/>
        <v>116798.5</v>
      </c>
      <c r="H57" s="8" t="s">
        <v>10</v>
      </c>
      <c r="I57" s="73">
        <v>94250</v>
      </c>
      <c r="J57" s="8">
        <f t="shared" si="2"/>
        <v>17907.5</v>
      </c>
      <c r="K57" s="8">
        <f t="shared" si="3"/>
        <v>112157.5</v>
      </c>
      <c r="L57" s="8" t="s">
        <v>10</v>
      </c>
      <c r="M57" s="39">
        <v>97500</v>
      </c>
      <c r="N57" s="8">
        <f t="shared" si="4"/>
        <v>18525</v>
      </c>
      <c r="O57" s="8">
        <f t="shared" si="5"/>
        <v>116025</v>
      </c>
      <c r="P57" s="8" t="s">
        <v>10</v>
      </c>
      <c r="Q57" s="49">
        <f t="shared" si="6"/>
        <v>116798.5</v>
      </c>
      <c r="R57" s="9">
        <f t="shared" si="7"/>
        <v>112157.5</v>
      </c>
      <c r="S57" s="9">
        <f t="shared" si="8"/>
        <v>116025</v>
      </c>
      <c r="T57" s="10">
        <f t="shared" si="9"/>
        <v>112157.5</v>
      </c>
      <c r="U57" s="11">
        <f t="shared" si="10"/>
        <v>114993.66666666667</v>
      </c>
      <c r="V57" s="11">
        <f t="shared" si="11"/>
        <v>114957.41948864922</v>
      </c>
      <c r="W57" s="11">
        <f t="shared" si="12"/>
        <v>114975.60960469001</v>
      </c>
      <c r="X57" s="11">
        <f t="shared" si="13"/>
        <v>2486.4546212093505</v>
      </c>
      <c r="Y57" s="12">
        <f t="shared" si="14"/>
        <v>2.4663677130044914E-2</v>
      </c>
      <c r="Z57" s="13">
        <f t="shared" si="15"/>
        <v>112157.5</v>
      </c>
      <c r="AA57" s="36" t="str">
        <f t="shared" si="16"/>
        <v>MENOR VALOR</v>
      </c>
    </row>
    <row r="58" spans="1:27" ht="22.5" customHeight="1" x14ac:dyDescent="0.2">
      <c r="A58" s="1"/>
      <c r="B58" s="50">
        <v>78181507</v>
      </c>
      <c r="C58" s="53" t="s">
        <v>116</v>
      </c>
      <c r="D58" s="34"/>
      <c r="E58" s="86">
        <v>49075</v>
      </c>
      <c r="F58" s="8">
        <f t="shared" si="0"/>
        <v>9324.25</v>
      </c>
      <c r="G58" s="8">
        <f t="shared" si="1"/>
        <v>58399.25</v>
      </c>
      <c r="H58" s="8" t="s">
        <v>10</v>
      </c>
      <c r="I58" s="73">
        <v>47125</v>
      </c>
      <c r="J58" s="8">
        <f t="shared" si="2"/>
        <v>8953.75</v>
      </c>
      <c r="K58" s="8">
        <f t="shared" si="3"/>
        <v>56078.75</v>
      </c>
      <c r="L58" s="8" t="s">
        <v>10</v>
      </c>
      <c r="M58" s="39">
        <v>48750</v>
      </c>
      <c r="N58" s="8">
        <f t="shared" si="4"/>
        <v>9262.5</v>
      </c>
      <c r="O58" s="8">
        <f t="shared" si="5"/>
        <v>58012.5</v>
      </c>
      <c r="P58" s="8" t="s">
        <v>10</v>
      </c>
      <c r="Q58" s="49">
        <f t="shared" si="6"/>
        <v>58399.25</v>
      </c>
      <c r="R58" s="9">
        <f t="shared" si="7"/>
        <v>56078.75</v>
      </c>
      <c r="S58" s="9">
        <f t="shared" si="8"/>
        <v>58012.5</v>
      </c>
      <c r="T58" s="10">
        <f t="shared" si="9"/>
        <v>56078.75</v>
      </c>
      <c r="U58" s="11">
        <f t="shared" si="10"/>
        <v>57496.833333333336</v>
      </c>
      <c r="V58" s="11">
        <f t="shared" si="11"/>
        <v>57478.709744324609</v>
      </c>
      <c r="W58" s="11">
        <f t="shared" si="12"/>
        <v>57487.804802345003</v>
      </c>
      <c r="X58" s="11">
        <f t="shared" si="13"/>
        <v>1243.2273106046753</v>
      </c>
      <c r="Y58" s="12">
        <f t="shared" si="14"/>
        <v>2.4663677130044914E-2</v>
      </c>
      <c r="Z58" s="13">
        <f t="shared" si="15"/>
        <v>56078.75</v>
      </c>
      <c r="AA58" s="36" t="str">
        <f t="shared" si="16"/>
        <v>MENOR VALOR</v>
      </c>
    </row>
    <row r="59" spans="1:27" ht="22.5" customHeight="1" x14ac:dyDescent="0.2">
      <c r="A59" s="1"/>
      <c r="B59" s="50">
        <v>78181507</v>
      </c>
      <c r="C59" s="53" t="s">
        <v>117</v>
      </c>
      <c r="D59" s="35">
        <v>1</v>
      </c>
      <c r="E59" s="86">
        <v>98150</v>
      </c>
      <c r="F59" s="8">
        <f t="shared" si="0"/>
        <v>18648.5</v>
      </c>
      <c r="G59" s="8">
        <f t="shared" si="1"/>
        <v>116798.5</v>
      </c>
      <c r="H59" s="8" t="s">
        <v>10</v>
      </c>
      <c r="I59" s="73">
        <v>94250</v>
      </c>
      <c r="J59" s="8">
        <f t="shared" si="2"/>
        <v>17907.5</v>
      </c>
      <c r="K59" s="8">
        <f t="shared" si="3"/>
        <v>112157.5</v>
      </c>
      <c r="L59" s="8" t="s">
        <v>10</v>
      </c>
      <c r="M59" s="40">
        <v>97500</v>
      </c>
      <c r="N59" s="8">
        <f t="shared" si="4"/>
        <v>18525</v>
      </c>
      <c r="O59" s="8">
        <f t="shared" si="5"/>
        <v>116025</v>
      </c>
      <c r="P59" s="8" t="s">
        <v>10</v>
      </c>
      <c r="Q59" s="49">
        <f t="shared" si="6"/>
        <v>116798.5</v>
      </c>
      <c r="R59" s="9">
        <f t="shared" si="7"/>
        <v>112157.5</v>
      </c>
      <c r="S59" s="9">
        <f t="shared" si="8"/>
        <v>116025</v>
      </c>
      <c r="T59" s="10">
        <f t="shared" si="9"/>
        <v>112157.5</v>
      </c>
      <c r="U59" s="11">
        <f t="shared" si="10"/>
        <v>114993.66666666667</v>
      </c>
      <c r="V59" s="11">
        <f t="shared" si="11"/>
        <v>114957.41948864922</v>
      </c>
      <c r="W59" s="11">
        <f t="shared" si="12"/>
        <v>114975.60960469001</v>
      </c>
      <c r="X59" s="11">
        <f t="shared" si="13"/>
        <v>2486.4546212093505</v>
      </c>
      <c r="Y59" s="12">
        <f t="shared" si="14"/>
        <v>2.4663677130044914E-2</v>
      </c>
      <c r="Z59" s="13">
        <f t="shared" si="15"/>
        <v>112157.5</v>
      </c>
      <c r="AA59" s="36" t="str">
        <f t="shared" si="16"/>
        <v>MENOR VALOR</v>
      </c>
    </row>
    <row r="60" spans="1:27" ht="22.5" customHeight="1" x14ac:dyDescent="0.2">
      <c r="A60" s="1"/>
      <c r="B60" s="50">
        <v>78181507</v>
      </c>
      <c r="C60" s="53" t="s">
        <v>118</v>
      </c>
      <c r="D60" s="35">
        <v>1</v>
      </c>
      <c r="E60" s="86">
        <v>39260</v>
      </c>
      <c r="F60" s="8">
        <f t="shared" si="0"/>
        <v>7459.4</v>
      </c>
      <c r="G60" s="8">
        <f t="shared" si="1"/>
        <v>46719.4</v>
      </c>
      <c r="H60" s="8" t="s">
        <v>10</v>
      </c>
      <c r="I60" s="73">
        <v>37700</v>
      </c>
      <c r="J60" s="8">
        <f t="shared" si="2"/>
        <v>7163</v>
      </c>
      <c r="K60" s="8">
        <f t="shared" si="3"/>
        <v>44863</v>
      </c>
      <c r="L60" s="8" t="s">
        <v>10</v>
      </c>
      <c r="M60" s="39">
        <v>39000</v>
      </c>
      <c r="N60" s="8">
        <f t="shared" si="4"/>
        <v>7410</v>
      </c>
      <c r="O60" s="8">
        <f t="shared" si="5"/>
        <v>46410</v>
      </c>
      <c r="P60" s="8" t="s">
        <v>10</v>
      </c>
      <c r="Q60" s="49">
        <f t="shared" si="6"/>
        <v>46719.4</v>
      </c>
      <c r="R60" s="9">
        <f t="shared" si="7"/>
        <v>44863</v>
      </c>
      <c r="S60" s="9">
        <f t="shared" si="8"/>
        <v>46410</v>
      </c>
      <c r="T60" s="10">
        <f t="shared" si="9"/>
        <v>44863</v>
      </c>
      <c r="U60" s="11">
        <f t="shared" si="10"/>
        <v>45997.466666666667</v>
      </c>
      <c r="V60" s="11">
        <f t="shared" si="11"/>
        <v>45982.967795459685</v>
      </c>
      <c r="W60" s="11">
        <f t="shared" si="12"/>
        <v>45990.243841875999</v>
      </c>
      <c r="X60" s="11">
        <f t="shared" si="13"/>
        <v>994.5818484837406</v>
      </c>
      <c r="Y60" s="12">
        <f t="shared" si="14"/>
        <v>2.4663677130044803E-2</v>
      </c>
      <c r="Z60" s="13">
        <f t="shared" si="15"/>
        <v>44863</v>
      </c>
      <c r="AA60" s="36" t="str">
        <f t="shared" si="16"/>
        <v>MENOR VALOR</v>
      </c>
    </row>
    <row r="61" spans="1:27" ht="22.5" customHeight="1" x14ac:dyDescent="0.2">
      <c r="A61" s="1"/>
      <c r="B61" s="50">
        <v>78181507</v>
      </c>
      <c r="C61" s="53" t="s">
        <v>119</v>
      </c>
      <c r="D61" s="35">
        <v>1</v>
      </c>
      <c r="E61" s="86">
        <v>39260</v>
      </c>
      <c r="F61" s="8">
        <f t="shared" si="0"/>
        <v>7459.4</v>
      </c>
      <c r="G61" s="8">
        <f t="shared" si="1"/>
        <v>46719.4</v>
      </c>
      <c r="H61" s="8" t="s">
        <v>10</v>
      </c>
      <c r="I61" s="73">
        <v>37700</v>
      </c>
      <c r="J61" s="8">
        <f t="shared" si="2"/>
        <v>7163</v>
      </c>
      <c r="K61" s="8">
        <f t="shared" si="3"/>
        <v>44863</v>
      </c>
      <c r="L61" s="8" t="s">
        <v>10</v>
      </c>
      <c r="M61" s="40">
        <v>39000</v>
      </c>
      <c r="N61" s="8">
        <f t="shared" si="4"/>
        <v>7410</v>
      </c>
      <c r="O61" s="8">
        <f t="shared" si="5"/>
        <v>46410</v>
      </c>
      <c r="P61" s="8" t="s">
        <v>10</v>
      </c>
      <c r="Q61" s="49">
        <f t="shared" si="6"/>
        <v>46719.4</v>
      </c>
      <c r="R61" s="9">
        <f t="shared" si="7"/>
        <v>44863</v>
      </c>
      <c r="S61" s="9">
        <f t="shared" si="8"/>
        <v>46410</v>
      </c>
      <c r="T61" s="10">
        <f t="shared" si="9"/>
        <v>44863</v>
      </c>
      <c r="U61" s="11">
        <f t="shared" si="10"/>
        <v>45997.466666666667</v>
      </c>
      <c r="V61" s="11">
        <f t="shared" si="11"/>
        <v>45982.967795459685</v>
      </c>
      <c r="W61" s="11">
        <f t="shared" si="12"/>
        <v>45990.243841875999</v>
      </c>
      <c r="X61" s="11">
        <f t="shared" si="13"/>
        <v>994.5818484837406</v>
      </c>
      <c r="Y61" s="12">
        <f t="shared" si="14"/>
        <v>2.4663677130044803E-2</v>
      </c>
      <c r="Z61" s="13">
        <f t="shared" si="15"/>
        <v>44863</v>
      </c>
      <c r="AA61" s="36" t="str">
        <f t="shared" si="16"/>
        <v>MENOR VALOR</v>
      </c>
    </row>
    <row r="62" spans="1:27" ht="22.5" customHeight="1" x14ac:dyDescent="0.2">
      <c r="A62" s="1"/>
      <c r="B62" s="50">
        <v>78181507</v>
      </c>
      <c r="C62" s="53" t="s">
        <v>46</v>
      </c>
      <c r="D62" s="35">
        <v>1</v>
      </c>
      <c r="E62" s="86">
        <v>49075</v>
      </c>
      <c r="F62" s="8">
        <f t="shared" si="0"/>
        <v>9324.25</v>
      </c>
      <c r="G62" s="8">
        <f t="shared" si="1"/>
        <v>58399.25</v>
      </c>
      <c r="H62" s="8" t="s">
        <v>10</v>
      </c>
      <c r="I62" s="73">
        <v>47125</v>
      </c>
      <c r="J62" s="8">
        <f t="shared" si="2"/>
        <v>8953.75</v>
      </c>
      <c r="K62" s="8">
        <f t="shared" si="3"/>
        <v>56078.75</v>
      </c>
      <c r="L62" s="8" t="s">
        <v>10</v>
      </c>
      <c r="M62" s="40">
        <v>48750</v>
      </c>
      <c r="N62" s="8">
        <f t="shared" si="4"/>
        <v>9262.5</v>
      </c>
      <c r="O62" s="8">
        <f t="shared" si="5"/>
        <v>58012.5</v>
      </c>
      <c r="P62" s="8" t="s">
        <v>10</v>
      </c>
      <c r="Q62" s="49">
        <f t="shared" si="6"/>
        <v>58399.25</v>
      </c>
      <c r="R62" s="9">
        <f t="shared" si="7"/>
        <v>56078.75</v>
      </c>
      <c r="S62" s="9">
        <f t="shared" si="8"/>
        <v>58012.5</v>
      </c>
      <c r="T62" s="10">
        <f t="shared" si="9"/>
        <v>56078.75</v>
      </c>
      <c r="U62" s="11">
        <f t="shared" si="10"/>
        <v>57496.833333333336</v>
      </c>
      <c r="V62" s="11">
        <f t="shared" si="11"/>
        <v>57478.709744324609</v>
      </c>
      <c r="W62" s="11">
        <f t="shared" si="12"/>
        <v>57487.804802345003</v>
      </c>
      <c r="X62" s="11">
        <f t="shared" si="13"/>
        <v>1243.2273106046753</v>
      </c>
      <c r="Y62" s="12">
        <f t="shared" si="14"/>
        <v>2.4663677130044914E-2</v>
      </c>
      <c r="Z62" s="13">
        <f t="shared" si="15"/>
        <v>56078.75</v>
      </c>
      <c r="AA62" s="36" t="str">
        <f t="shared" si="16"/>
        <v>MENOR VALOR</v>
      </c>
    </row>
    <row r="63" spans="1:27" ht="22.5" customHeight="1" x14ac:dyDescent="0.2">
      <c r="A63" s="1"/>
      <c r="B63" s="50">
        <v>78181507</v>
      </c>
      <c r="C63" s="53" t="s">
        <v>120</v>
      </c>
      <c r="D63" s="35">
        <v>1</v>
      </c>
      <c r="E63" s="86">
        <v>117780</v>
      </c>
      <c r="F63" s="8">
        <f t="shared" si="0"/>
        <v>22378.2</v>
      </c>
      <c r="G63" s="8">
        <f t="shared" si="1"/>
        <v>140158.20000000001</v>
      </c>
      <c r="H63" s="8" t="s">
        <v>10</v>
      </c>
      <c r="I63" s="73">
        <v>113100</v>
      </c>
      <c r="J63" s="8">
        <f t="shared" si="2"/>
        <v>21489</v>
      </c>
      <c r="K63" s="8">
        <f t="shared" si="3"/>
        <v>134589</v>
      </c>
      <c r="L63" s="8" t="s">
        <v>10</v>
      </c>
      <c r="M63" s="40">
        <v>117000</v>
      </c>
      <c r="N63" s="8">
        <f t="shared" si="4"/>
        <v>22230</v>
      </c>
      <c r="O63" s="8">
        <f t="shared" si="5"/>
        <v>139230</v>
      </c>
      <c r="P63" s="8" t="s">
        <v>10</v>
      </c>
      <c r="Q63" s="49">
        <f t="shared" si="6"/>
        <v>140158.20000000001</v>
      </c>
      <c r="R63" s="9">
        <f t="shared" si="7"/>
        <v>134589</v>
      </c>
      <c r="S63" s="9">
        <f t="shared" si="8"/>
        <v>139230</v>
      </c>
      <c r="T63" s="10">
        <f t="shared" si="9"/>
        <v>134589</v>
      </c>
      <c r="U63" s="11">
        <f t="shared" si="10"/>
        <v>137992.4</v>
      </c>
      <c r="V63" s="11">
        <f t="shared" si="11"/>
        <v>137948.90338637907</v>
      </c>
      <c r="W63" s="11">
        <f t="shared" si="12"/>
        <v>137970.73152562801</v>
      </c>
      <c r="X63" s="11">
        <f t="shared" si="13"/>
        <v>2983.7455454512242</v>
      </c>
      <c r="Y63" s="12">
        <f t="shared" si="14"/>
        <v>2.4663677130044803E-2</v>
      </c>
      <c r="Z63" s="13">
        <f t="shared" si="15"/>
        <v>134589</v>
      </c>
      <c r="AA63" s="36" t="str">
        <f t="shared" si="16"/>
        <v>MENOR VALOR</v>
      </c>
    </row>
    <row r="64" spans="1:27" ht="22.5" customHeight="1" x14ac:dyDescent="0.2">
      <c r="A64" s="1"/>
      <c r="B64" s="50">
        <v>78181507</v>
      </c>
      <c r="C64" s="53" t="s">
        <v>121</v>
      </c>
      <c r="D64" s="35">
        <v>1</v>
      </c>
      <c r="E64" s="86">
        <v>3533400</v>
      </c>
      <c r="F64" s="8">
        <f t="shared" si="0"/>
        <v>671346</v>
      </c>
      <c r="G64" s="8">
        <f t="shared" si="1"/>
        <v>4204746</v>
      </c>
      <c r="H64" s="8" t="s">
        <v>10</v>
      </c>
      <c r="I64" s="73">
        <v>3393000</v>
      </c>
      <c r="J64" s="8">
        <f t="shared" si="2"/>
        <v>644670</v>
      </c>
      <c r="K64" s="8">
        <f t="shared" si="3"/>
        <v>4037670</v>
      </c>
      <c r="L64" s="8" t="s">
        <v>10</v>
      </c>
      <c r="M64" s="40">
        <v>3510000</v>
      </c>
      <c r="N64" s="8">
        <f t="shared" si="4"/>
        <v>666900</v>
      </c>
      <c r="O64" s="8">
        <f t="shared" si="5"/>
        <v>4176900</v>
      </c>
      <c r="P64" s="8" t="s">
        <v>10</v>
      </c>
      <c r="Q64" s="49">
        <f t="shared" si="6"/>
        <v>4204746</v>
      </c>
      <c r="R64" s="9">
        <f t="shared" si="7"/>
        <v>4037670</v>
      </c>
      <c r="S64" s="9">
        <f t="shared" si="8"/>
        <v>4176900</v>
      </c>
      <c r="T64" s="10">
        <f t="shared" si="9"/>
        <v>4037670</v>
      </c>
      <c r="U64" s="11">
        <f t="shared" si="10"/>
        <v>4139772</v>
      </c>
      <c r="V64" s="11">
        <f t="shared" si="11"/>
        <v>4138467.1015913719</v>
      </c>
      <c r="W64" s="11">
        <f t="shared" si="12"/>
        <v>4139121.9457688401</v>
      </c>
      <c r="X64" s="11">
        <f t="shared" si="13"/>
        <v>89512.36636353661</v>
      </c>
      <c r="Y64" s="12">
        <f t="shared" si="14"/>
        <v>2.4663677130044803E-2</v>
      </c>
      <c r="Z64" s="13">
        <f t="shared" si="15"/>
        <v>4037670</v>
      </c>
      <c r="AA64" s="36" t="str">
        <f t="shared" si="16"/>
        <v>MENOR VALOR</v>
      </c>
    </row>
    <row r="65" spans="1:33" ht="22.5" customHeight="1" x14ac:dyDescent="0.2">
      <c r="A65" s="1"/>
      <c r="B65" s="50">
        <v>78181507</v>
      </c>
      <c r="C65" s="53" t="s">
        <v>122</v>
      </c>
      <c r="D65" s="35">
        <v>1</v>
      </c>
      <c r="E65" s="86">
        <v>78520</v>
      </c>
      <c r="F65" s="8">
        <f t="shared" si="0"/>
        <v>14918.8</v>
      </c>
      <c r="G65" s="8">
        <f t="shared" si="1"/>
        <v>93438.8</v>
      </c>
      <c r="H65" s="8" t="s">
        <v>10</v>
      </c>
      <c r="I65" s="73">
        <v>75400</v>
      </c>
      <c r="J65" s="8">
        <f t="shared" si="2"/>
        <v>14326</v>
      </c>
      <c r="K65" s="8">
        <f t="shared" si="3"/>
        <v>89726</v>
      </c>
      <c r="L65" s="8" t="s">
        <v>10</v>
      </c>
      <c r="M65" s="40">
        <v>78000</v>
      </c>
      <c r="N65" s="8">
        <f t="shared" si="4"/>
        <v>14820</v>
      </c>
      <c r="O65" s="8">
        <f t="shared" si="5"/>
        <v>92820</v>
      </c>
      <c r="P65" s="8" t="s">
        <v>10</v>
      </c>
      <c r="Q65" s="49">
        <f t="shared" si="6"/>
        <v>93438.8</v>
      </c>
      <c r="R65" s="9">
        <f t="shared" si="7"/>
        <v>89726</v>
      </c>
      <c r="S65" s="9">
        <f t="shared" si="8"/>
        <v>92820</v>
      </c>
      <c r="T65" s="10">
        <f t="shared" si="9"/>
        <v>89726</v>
      </c>
      <c r="U65" s="11">
        <f t="shared" si="10"/>
        <v>91994.933333333334</v>
      </c>
      <c r="V65" s="11">
        <f t="shared" si="11"/>
        <v>91965.935590919369</v>
      </c>
      <c r="W65" s="11">
        <f t="shared" si="12"/>
        <v>91980.487683751999</v>
      </c>
      <c r="X65" s="11">
        <f t="shared" si="13"/>
        <v>1989.1636969674812</v>
      </c>
      <c r="Y65" s="12">
        <f t="shared" si="14"/>
        <v>2.4663677130044803E-2</v>
      </c>
      <c r="Z65" s="13">
        <f t="shared" si="15"/>
        <v>89726</v>
      </c>
      <c r="AA65" s="36" t="str">
        <f t="shared" si="16"/>
        <v>MENOR VALOR</v>
      </c>
    </row>
    <row r="66" spans="1:33" ht="22.5" customHeight="1" x14ac:dyDescent="0.2">
      <c r="A66" s="1"/>
      <c r="B66" s="50">
        <v>78181507</v>
      </c>
      <c r="C66" s="53" t="s">
        <v>123</v>
      </c>
      <c r="D66" s="35">
        <v>1</v>
      </c>
      <c r="E66" s="86">
        <v>78520</v>
      </c>
      <c r="F66" s="8">
        <f t="shared" si="0"/>
        <v>14918.8</v>
      </c>
      <c r="G66" s="8">
        <f t="shared" si="1"/>
        <v>93438.8</v>
      </c>
      <c r="H66" s="8" t="s">
        <v>10</v>
      </c>
      <c r="I66" s="73">
        <v>75400</v>
      </c>
      <c r="J66" s="8">
        <f t="shared" si="2"/>
        <v>14326</v>
      </c>
      <c r="K66" s="8">
        <f t="shared" si="3"/>
        <v>89726</v>
      </c>
      <c r="L66" s="8" t="s">
        <v>10</v>
      </c>
      <c r="M66" s="39">
        <v>78000</v>
      </c>
      <c r="N66" s="8">
        <f t="shared" si="4"/>
        <v>14820</v>
      </c>
      <c r="O66" s="8">
        <f t="shared" si="5"/>
        <v>92820</v>
      </c>
      <c r="P66" s="8" t="s">
        <v>10</v>
      </c>
      <c r="Q66" s="49">
        <f t="shared" si="6"/>
        <v>93438.8</v>
      </c>
      <c r="R66" s="9">
        <f t="shared" si="7"/>
        <v>89726</v>
      </c>
      <c r="S66" s="9">
        <f t="shared" si="8"/>
        <v>92820</v>
      </c>
      <c r="T66" s="10">
        <f t="shared" si="9"/>
        <v>89726</v>
      </c>
      <c r="U66" s="11">
        <f t="shared" si="10"/>
        <v>91994.933333333334</v>
      </c>
      <c r="V66" s="11">
        <f t="shared" si="11"/>
        <v>91965.935590919369</v>
      </c>
      <c r="W66" s="11">
        <f t="shared" si="12"/>
        <v>91980.487683751999</v>
      </c>
      <c r="X66" s="11">
        <f t="shared" si="13"/>
        <v>1989.1636969674812</v>
      </c>
      <c r="Y66" s="12">
        <f t="shared" si="14"/>
        <v>2.4663677130044803E-2</v>
      </c>
      <c r="Z66" s="13">
        <f t="shared" si="15"/>
        <v>89726</v>
      </c>
      <c r="AA66" s="36" t="str">
        <f t="shared" si="16"/>
        <v>MENOR VALOR</v>
      </c>
    </row>
    <row r="67" spans="1:33" ht="22.5" customHeight="1" x14ac:dyDescent="0.2">
      <c r="A67" s="1"/>
      <c r="B67" s="50">
        <v>78181507</v>
      </c>
      <c r="C67" s="53" t="s">
        <v>124</v>
      </c>
      <c r="D67" s="35">
        <v>1</v>
      </c>
      <c r="E67" s="86">
        <v>58890</v>
      </c>
      <c r="F67" s="8">
        <f t="shared" si="0"/>
        <v>11189.1</v>
      </c>
      <c r="G67" s="8">
        <f t="shared" si="1"/>
        <v>70079.100000000006</v>
      </c>
      <c r="H67" s="8" t="s">
        <v>10</v>
      </c>
      <c r="I67" s="73">
        <v>56550</v>
      </c>
      <c r="J67" s="8">
        <f t="shared" si="2"/>
        <v>10744.5</v>
      </c>
      <c r="K67" s="8">
        <f t="shared" si="3"/>
        <v>67294.5</v>
      </c>
      <c r="L67" s="8" t="s">
        <v>10</v>
      </c>
      <c r="M67" s="40">
        <v>58500</v>
      </c>
      <c r="N67" s="8">
        <f t="shared" si="4"/>
        <v>11115</v>
      </c>
      <c r="O67" s="8">
        <f t="shared" si="5"/>
        <v>69615</v>
      </c>
      <c r="P67" s="8" t="s">
        <v>10</v>
      </c>
      <c r="Q67" s="49">
        <f t="shared" si="6"/>
        <v>70079.100000000006</v>
      </c>
      <c r="R67" s="9">
        <f t="shared" si="7"/>
        <v>67294.5</v>
      </c>
      <c r="S67" s="9">
        <f t="shared" si="8"/>
        <v>69615</v>
      </c>
      <c r="T67" s="10">
        <f t="shared" si="9"/>
        <v>67294.5</v>
      </c>
      <c r="U67" s="11">
        <f t="shared" si="10"/>
        <v>68996.2</v>
      </c>
      <c r="V67" s="11">
        <f t="shared" si="11"/>
        <v>68974.451693189534</v>
      </c>
      <c r="W67" s="11">
        <f t="shared" si="12"/>
        <v>68985.365762814006</v>
      </c>
      <c r="X67" s="11">
        <f t="shared" si="13"/>
        <v>1491.8727727256121</v>
      </c>
      <c r="Y67" s="12">
        <f t="shared" si="14"/>
        <v>2.4663677130044803E-2</v>
      </c>
      <c r="Z67" s="13">
        <f t="shared" si="15"/>
        <v>67294.5</v>
      </c>
      <c r="AA67" s="36" t="str">
        <f t="shared" si="16"/>
        <v>MENOR VALOR</v>
      </c>
    </row>
    <row r="68" spans="1:33" ht="22.5" customHeight="1" x14ac:dyDescent="0.2">
      <c r="A68" s="1"/>
      <c r="B68" s="50">
        <v>78181507</v>
      </c>
      <c r="C68" s="53" t="s">
        <v>125</v>
      </c>
      <c r="D68" s="35">
        <v>1</v>
      </c>
      <c r="E68" s="86">
        <v>117780</v>
      </c>
      <c r="F68" s="8">
        <f t="shared" si="0"/>
        <v>22378.2</v>
      </c>
      <c r="G68" s="8">
        <f t="shared" si="1"/>
        <v>140158.20000000001</v>
      </c>
      <c r="H68" s="8" t="s">
        <v>10</v>
      </c>
      <c r="I68" s="73">
        <v>113100</v>
      </c>
      <c r="J68" s="8">
        <f t="shared" si="2"/>
        <v>21489</v>
      </c>
      <c r="K68" s="8">
        <f t="shared" si="3"/>
        <v>134589</v>
      </c>
      <c r="L68" s="8" t="s">
        <v>10</v>
      </c>
      <c r="M68" s="39">
        <v>117000</v>
      </c>
      <c r="N68" s="8">
        <f t="shared" si="4"/>
        <v>22230</v>
      </c>
      <c r="O68" s="8">
        <f t="shared" si="5"/>
        <v>139230</v>
      </c>
      <c r="P68" s="8" t="s">
        <v>10</v>
      </c>
      <c r="Q68" s="49">
        <f t="shared" si="6"/>
        <v>140158.20000000001</v>
      </c>
      <c r="R68" s="9">
        <f t="shared" si="7"/>
        <v>134589</v>
      </c>
      <c r="S68" s="9">
        <f t="shared" si="8"/>
        <v>139230</v>
      </c>
      <c r="T68" s="10">
        <f t="shared" si="9"/>
        <v>134589</v>
      </c>
      <c r="U68" s="11">
        <f t="shared" si="10"/>
        <v>137992.4</v>
      </c>
      <c r="V68" s="11">
        <f t="shared" si="11"/>
        <v>137948.90338637907</v>
      </c>
      <c r="W68" s="11">
        <f t="shared" si="12"/>
        <v>137970.73152562801</v>
      </c>
      <c r="X68" s="11">
        <f t="shared" si="13"/>
        <v>2983.7455454512242</v>
      </c>
      <c r="Y68" s="12">
        <f t="shared" si="14"/>
        <v>2.4663677130044803E-2</v>
      </c>
      <c r="Z68" s="13">
        <f t="shared" si="15"/>
        <v>134589</v>
      </c>
      <c r="AA68" s="36" t="str">
        <f t="shared" si="16"/>
        <v>MENOR VALOR</v>
      </c>
    </row>
    <row r="69" spans="1:33" ht="22.5" customHeight="1" x14ac:dyDescent="0.2">
      <c r="A69" s="1"/>
      <c r="B69" s="50">
        <v>78181507</v>
      </c>
      <c r="C69" s="53" t="s">
        <v>48</v>
      </c>
      <c r="D69" s="35">
        <v>1</v>
      </c>
      <c r="E69" s="86">
        <v>98150</v>
      </c>
      <c r="F69" s="8">
        <f t="shared" si="0"/>
        <v>18648.5</v>
      </c>
      <c r="G69" s="8">
        <f t="shared" si="1"/>
        <v>116798.5</v>
      </c>
      <c r="H69" s="8" t="s">
        <v>10</v>
      </c>
      <c r="I69" s="73">
        <v>94250</v>
      </c>
      <c r="J69" s="8">
        <f t="shared" si="2"/>
        <v>17907.5</v>
      </c>
      <c r="K69" s="8">
        <f t="shared" si="3"/>
        <v>112157.5</v>
      </c>
      <c r="L69" s="8" t="s">
        <v>10</v>
      </c>
      <c r="M69" s="94">
        <v>97500</v>
      </c>
      <c r="N69" s="8">
        <f t="shared" si="4"/>
        <v>18525</v>
      </c>
      <c r="O69" s="8">
        <f t="shared" si="5"/>
        <v>116025</v>
      </c>
      <c r="P69" s="8" t="s">
        <v>10</v>
      </c>
      <c r="Q69" s="49">
        <f t="shared" si="6"/>
        <v>116798.5</v>
      </c>
      <c r="R69" s="9">
        <f t="shared" si="7"/>
        <v>112157.5</v>
      </c>
      <c r="S69" s="9">
        <f t="shared" si="8"/>
        <v>116025</v>
      </c>
      <c r="T69" s="10">
        <f t="shared" si="9"/>
        <v>112157.5</v>
      </c>
      <c r="U69" s="11">
        <f t="shared" si="10"/>
        <v>114993.66666666667</v>
      </c>
      <c r="V69" s="11">
        <f t="shared" si="11"/>
        <v>114957.41948864922</v>
      </c>
      <c r="W69" s="11">
        <f t="shared" si="12"/>
        <v>114975.60960469001</v>
      </c>
      <c r="X69" s="11">
        <f t="shared" si="13"/>
        <v>2486.4546212093505</v>
      </c>
      <c r="Y69" s="12">
        <f t="shared" si="14"/>
        <v>2.4663677130044914E-2</v>
      </c>
      <c r="Z69" s="13">
        <f t="shared" si="15"/>
        <v>112157.5</v>
      </c>
      <c r="AA69" s="36" t="str">
        <f t="shared" si="16"/>
        <v>MENOR VALOR</v>
      </c>
    </row>
    <row r="70" spans="1:33" s="17" customFormat="1" ht="22.5" customHeight="1" x14ac:dyDescent="0.2">
      <c r="A70" s="67"/>
      <c r="B70" s="219" t="s">
        <v>180</v>
      </c>
      <c r="C70" s="220"/>
      <c r="D70" s="69"/>
      <c r="E70" s="87"/>
      <c r="U70" s="78"/>
      <c r="V70" s="78"/>
      <c r="W70" s="78"/>
      <c r="X70" s="78"/>
      <c r="Y70" s="78"/>
      <c r="Z70" s="78"/>
      <c r="AA70" s="78"/>
      <c r="AB70" s="78"/>
    </row>
    <row r="71" spans="1:33" ht="22.5" customHeight="1" x14ac:dyDescent="0.2">
      <c r="A71" s="1"/>
      <c r="B71" s="50">
        <v>78181507</v>
      </c>
      <c r="C71" s="53" t="s">
        <v>126</v>
      </c>
      <c r="D71" s="35">
        <v>1</v>
      </c>
      <c r="E71" s="86">
        <v>490750</v>
      </c>
      <c r="F71" s="8">
        <f t="shared" si="0"/>
        <v>93242.5</v>
      </c>
      <c r="G71" s="8">
        <f t="shared" si="1"/>
        <v>583992.5</v>
      </c>
      <c r="H71" s="8" t="s">
        <v>10</v>
      </c>
      <c r="I71" s="73">
        <v>471250</v>
      </c>
      <c r="J71" s="8">
        <f t="shared" si="2"/>
        <v>89537.5</v>
      </c>
      <c r="K71" s="8">
        <f t="shared" si="3"/>
        <v>560787.5</v>
      </c>
      <c r="L71" s="8" t="s">
        <v>10</v>
      </c>
      <c r="M71" s="94">
        <v>487500</v>
      </c>
      <c r="N71" s="8">
        <f t="shared" si="4"/>
        <v>92625</v>
      </c>
      <c r="O71" s="8">
        <f t="shared" si="5"/>
        <v>580125</v>
      </c>
      <c r="P71" s="8" t="s">
        <v>10</v>
      </c>
      <c r="Q71" s="49">
        <f t="shared" si="6"/>
        <v>583992.5</v>
      </c>
      <c r="R71" s="9">
        <f t="shared" si="7"/>
        <v>560787.5</v>
      </c>
      <c r="S71" s="9">
        <f t="shared" si="8"/>
        <v>580125</v>
      </c>
      <c r="T71" s="10">
        <f t="shared" si="9"/>
        <v>560787.5</v>
      </c>
      <c r="U71" s="11">
        <f t="shared" si="10"/>
        <v>574968.33333333337</v>
      </c>
      <c r="V71" s="11">
        <f t="shared" si="11"/>
        <v>574787.09744324605</v>
      </c>
      <c r="W71" s="11">
        <f t="shared" si="12"/>
        <v>574878.04802345007</v>
      </c>
      <c r="X71" s="11">
        <f t="shared" si="13"/>
        <v>12432.27310604675</v>
      </c>
      <c r="Y71" s="12">
        <f t="shared" si="14"/>
        <v>2.4663677130044914E-2</v>
      </c>
      <c r="Z71" s="13">
        <f t="shared" si="15"/>
        <v>560787.5</v>
      </c>
      <c r="AA71" s="36" t="str">
        <f t="shared" si="16"/>
        <v>MENOR VALOR</v>
      </c>
    </row>
    <row r="72" spans="1:33" ht="22.5" customHeight="1" x14ac:dyDescent="0.2">
      <c r="A72" s="1"/>
      <c r="B72" s="50">
        <v>78181507</v>
      </c>
      <c r="C72" s="53" t="s">
        <v>127</v>
      </c>
      <c r="D72" s="35">
        <v>1</v>
      </c>
      <c r="E72" s="86">
        <v>490750</v>
      </c>
      <c r="F72" s="8">
        <f t="shared" si="0"/>
        <v>93242.5</v>
      </c>
      <c r="G72" s="8">
        <f t="shared" si="1"/>
        <v>583992.5</v>
      </c>
      <c r="H72" s="8" t="s">
        <v>10</v>
      </c>
      <c r="I72" s="73">
        <v>471250</v>
      </c>
      <c r="J72" s="8">
        <f t="shared" si="2"/>
        <v>89537.5</v>
      </c>
      <c r="K72" s="8">
        <f t="shared" si="3"/>
        <v>560787.5</v>
      </c>
      <c r="L72" s="8" t="s">
        <v>10</v>
      </c>
      <c r="M72" s="39">
        <v>487500</v>
      </c>
      <c r="N72" s="8">
        <f t="shared" si="4"/>
        <v>92625</v>
      </c>
      <c r="O72" s="8">
        <f t="shared" si="5"/>
        <v>580125</v>
      </c>
      <c r="P72" s="8" t="s">
        <v>10</v>
      </c>
      <c r="Q72" s="49">
        <f t="shared" si="6"/>
        <v>583992.5</v>
      </c>
      <c r="R72" s="9">
        <f t="shared" si="7"/>
        <v>560787.5</v>
      </c>
      <c r="S72" s="9">
        <f t="shared" si="8"/>
        <v>580125</v>
      </c>
      <c r="T72" s="10">
        <f t="shared" si="9"/>
        <v>560787.5</v>
      </c>
      <c r="U72" s="11">
        <f t="shared" si="10"/>
        <v>574968.33333333337</v>
      </c>
      <c r="V72" s="11">
        <f t="shared" si="11"/>
        <v>574787.09744324605</v>
      </c>
      <c r="W72" s="11">
        <f t="shared" si="12"/>
        <v>574878.04802345007</v>
      </c>
      <c r="X72" s="11">
        <f t="shared" si="13"/>
        <v>12432.27310604675</v>
      </c>
      <c r="Y72" s="12">
        <f t="shared" si="14"/>
        <v>2.4663677130044914E-2</v>
      </c>
      <c r="Z72" s="13">
        <f t="shared" si="15"/>
        <v>560787.5</v>
      </c>
      <c r="AA72" s="36" t="str">
        <f t="shared" si="16"/>
        <v>MENOR VALOR</v>
      </c>
    </row>
    <row r="73" spans="1:33" ht="22.5" customHeight="1" x14ac:dyDescent="0.2">
      <c r="A73" s="1"/>
      <c r="B73" s="50">
        <v>78181507</v>
      </c>
      <c r="C73" s="53" t="s">
        <v>128</v>
      </c>
      <c r="D73" s="35">
        <v>1</v>
      </c>
      <c r="E73" s="86">
        <v>490750</v>
      </c>
      <c r="F73" s="8">
        <f t="shared" ref="F73:F130" si="17">+E73*19%</f>
        <v>93242.5</v>
      </c>
      <c r="G73" s="8">
        <f t="shared" ref="G73:G130" si="18">+E73+F73</f>
        <v>583992.5</v>
      </c>
      <c r="H73" s="8" t="s">
        <v>10</v>
      </c>
      <c r="I73" s="73">
        <v>471250</v>
      </c>
      <c r="J73" s="8">
        <f t="shared" ref="J73:J130" si="19">+I73*19%</f>
        <v>89537.5</v>
      </c>
      <c r="K73" s="8">
        <f t="shared" ref="K73:K130" si="20">+J73+I73</f>
        <v>560787.5</v>
      </c>
      <c r="L73" s="8" t="s">
        <v>10</v>
      </c>
      <c r="M73" s="40">
        <v>487500</v>
      </c>
      <c r="N73" s="8">
        <f t="shared" ref="N73:N130" si="21">+M73*19%</f>
        <v>92625</v>
      </c>
      <c r="O73" s="8">
        <f t="shared" ref="O73:O130" si="22">+N73+M73</f>
        <v>580125</v>
      </c>
      <c r="P73" s="8" t="s">
        <v>10</v>
      </c>
      <c r="Q73" s="49">
        <f t="shared" ref="Q73:Q130" si="23">+G73</f>
        <v>583992.5</v>
      </c>
      <c r="R73" s="9">
        <f t="shared" ref="R73:R130" si="24">+K73</f>
        <v>560787.5</v>
      </c>
      <c r="S73" s="9">
        <f t="shared" ref="S73:S130" si="25">+O73</f>
        <v>580125</v>
      </c>
      <c r="T73" s="10">
        <f t="shared" ref="T73:T130" si="26">MIN(Q73,R73,S73)</f>
        <v>560787.5</v>
      </c>
      <c r="U73" s="11">
        <f t="shared" ref="U73:U130" si="27">AVERAGE(Q73,R73,S73)</f>
        <v>574968.33333333337</v>
      </c>
      <c r="V73" s="11">
        <f t="shared" ref="V73:V130" si="28">HARMEAN(Q73,R73,S73)</f>
        <v>574787.09744324605</v>
      </c>
      <c r="W73" s="11">
        <f t="shared" ref="W73:W130" si="29">GEOMEAN(Q73,R73,S73)</f>
        <v>574878.04802345007</v>
      </c>
      <c r="X73" s="11">
        <f t="shared" ref="X73:X130" si="30">_xlfn.STDEV.S(Q73,R73,S73)</f>
        <v>12432.27310604675</v>
      </c>
      <c r="Y73" s="12">
        <f t="shared" ref="Y73:Y130" si="31">1-(T73/U73)</f>
        <v>2.4663677130044914E-2</v>
      </c>
      <c r="Z73" s="13">
        <f t="shared" ref="Z73:Z130" si="32">+T73</f>
        <v>560787.5</v>
      </c>
      <c r="AA73" s="36" t="str">
        <f t="shared" ref="AA73:AA130" si="33">+IF(Y73&lt;=30%,"MENOR VALOR",IF(Y73&lt;=60%,"MEDIA ARMONICA",IF(Y73&lt;=90%,"MEDIA GEOMETRICA","PROMEDIO")))</f>
        <v>MENOR VALOR</v>
      </c>
    </row>
    <row r="74" spans="1:33" ht="22.5" customHeight="1" x14ac:dyDescent="0.2">
      <c r="A74" s="1"/>
      <c r="B74" s="50">
        <v>78181507</v>
      </c>
      <c r="C74" s="53" t="s">
        <v>129</v>
      </c>
      <c r="D74" s="35">
        <v>1</v>
      </c>
      <c r="E74" s="86">
        <v>392600</v>
      </c>
      <c r="F74" s="8">
        <f t="shared" si="17"/>
        <v>74594</v>
      </c>
      <c r="G74" s="8">
        <f t="shared" si="18"/>
        <v>467194</v>
      </c>
      <c r="H74" s="8" t="s">
        <v>10</v>
      </c>
      <c r="I74" s="73">
        <v>377000</v>
      </c>
      <c r="J74" s="8">
        <f t="shared" si="19"/>
        <v>71630</v>
      </c>
      <c r="K74" s="8">
        <f t="shared" si="20"/>
        <v>448630</v>
      </c>
      <c r="L74" s="8" t="s">
        <v>10</v>
      </c>
      <c r="M74" s="39">
        <v>390000</v>
      </c>
      <c r="N74" s="8">
        <f t="shared" si="21"/>
        <v>74100</v>
      </c>
      <c r="O74" s="8">
        <f t="shared" si="22"/>
        <v>464100</v>
      </c>
      <c r="P74" s="8" t="s">
        <v>10</v>
      </c>
      <c r="Q74" s="49">
        <f t="shared" si="23"/>
        <v>467194</v>
      </c>
      <c r="R74" s="9">
        <f t="shared" si="24"/>
        <v>448630</v>
      </c>
      <c r="S74" s="9">
        <f t="shared" si="25"/>
        <v>464100</v>
      </c>
      <c r="T74" s="10">
        <f t="shared" si="26"/>
        <v>448630</v>
      </c>
      <c r="U74" s="11">
        <f t="shared" si="27"/>
        <v>459974.66666666669</v>
      </c>
      <c r="V74" s="11">
        <f t="shared" si="28"/>
        <v>459829.67795459687</v>
      </c>
      <c r="W74" s="11">
        <f t="shared" si="29"/>
        <v>459902.43841876002</v>
      </c>
      <c r="X74" s="11">
        <f t="shared" si="30"/>
        <v>9945.8184848374021</v>
      </c>
      <c r="Y74" s="12">
        <f t="shared" si="31"/>
        <v>2.4663677130044914E-2</v>
      </c>
      <c r="Z74" s="13">
        <f t="shared" si="32"/>
        <v>448630</v>
      </c>
      <c r="AA74" s="36" t="str">
        <f t="shared" si="33"/>
        <v>MENOR VALOR</v>
      </c>
    </row>
    <row r="75" spans="1:33" ht="22.5" customHeight="1" x14ac:dyDescent="0.2">
      <c r="A75" s="1"/>
      <c r="B75" s="50">
        <v>78181507</v>
      </c>
      <c r="C75" s="53" t="s">
        <v>130</v>
      </c>
      <c r="D75" s="35">
        <v>1</v>
      </c>
      <c r="E75" s="86">
        <v>392600</v>
      </c>
      <c r="F75" s="8">
        <f t="shared" si="17"/>
        <v>74594</v>
      </c>
      <c r="G75" s="8">
        <f t="shared" si="18"/>
        <v>467194</v>
      </c>
      <c r="H75" s="8" t="s">
        <v>10</v>
      </c>
      <c r="I75" s="73">
        <v>377000</v>
      </c>
      <c r="J75" s="8">
        <f t="shared" si="19"/>
        <v>71630</v>
      </c>
      <c r="K75" s="8">
        <f t="shared" si="20"/>
        <v>448630</v>
      </c>
      <c r="L75" s="8" t="s">
        <v>10</v>
      </c>
      <c r="M75" s="39">
        <v>390000</v>
      </c>
      <c r="N75" s="8">
        <f t="shared" si="21"/>
        <v>74100</v>
      </c>
      <c r="O75" s="8">
        <f t="shared" si="22"/>
        <v>464100</v>
      </c>
      <c r="P75" s="8" t="s">
        <v>10</v>
      </c>
      <c r="Q75" s="49">
        <f t="shared" si="23"/>
        <v>467194</v>
      </c>
      <c r="R75" s="9">
        <f t="shared" si="24"/>
        <v>448630</v>
      </c>
      <c r="S75" s="9">
        <f t="shared" si="25"/>
        <v>464100</v>
      </c>
      <c r="T75" s="10">
        <f t="shared" si="26"/>
        <v>448630</v>
      </c>
      <c r="U75" s="11">
        <f t="shared" si="27"/>
        <v>459974.66666666669</v>
      </c>
      <c r="V75" s="11">
        <f t="shared" si="28"/>
        <v>459829.67795459687</v>
      </c>
      <c r="W75" s="11">
        <f t="shared" si="29"/>
        <v>459902.43841876002</v>
      </c>
      <c r="X75" s="11">
        <f t="shared" si="30"/>
        <v>9945.8184848374021</v>
      </c>
      <c r="Y75" s="12">
        <f t="shared" si="31"/>
        <v>2.4663677130044914E-2</v>
      </c>
      <c r="Z75" s="13">
        <f t="shared" si="32"/>
        <v>448630</v>
      </c>
      <c r="AA75" s="36" t="str">
        <f t="shared" si="33"/>
        <v>MENOR VALOR</v>
      </c>
    </row>
    <row r="76" spans="1:33" s="27" customFormat="1" ht="22.5" customHeight="1" x14ac:dyDescent="0.2">
      <c r="A76" s="64"/>
      <c r="B76" s="50">
        <v>78181507</v>
      </c>
      <c r="C76" s="65" t="s">
        <v>131</v>
      </c>
      <c r="D76" s="66"/>
      <c r="E76" s="86">
        <v>294450</v>
      </c>
      <c r="F76" s="8">
        <f t="shared" si="17"/>
        <v>55945.5</v>
      </c>
      <c r="G76" s="8">
        <f t="shared" si="18"/>
        <v>350395.5</v>
      </c>
      <c r="H76" s="8" t="s">
        <v>10</v>
      </c>
      <c r="I76" s="73">
        <v>282750</v>
      </c>
      <c r="J76" s="8">
        <f t="shared" si="19"/>
        <v>53722.5</v>
      </c>
      <c r="K76" s="8">
        <f t="shared" si="20"/>
        <v>336472.5</v>
      </c>
      <c r="L76" s="8" t="s">
        <v>10</v>
      </c>
      <c r="M76" s="66">
        <v>292500</v>
      </c>
      <c r="N76" s="8">
        <f t="shared" si="21"/>
        <v>55575</v>
      </c>
      <c r="O76" s="8">
        <f t="shared" si="22"/>
        <v>348075</v>
      </c>
      <c r="P76" s="8" t="s">
        <v>10</v>
      </c>
      <c r="Q76" s="49">
        <f t="shared" si="23"/>
        <v>350395.5</v>
      </c>
      <c r="R76" s="9">
        <f t="shared" si="24"/>
        <v>336472.5</v>
      </c>
      <c r="S76" s="9">
        <f t="shared" si="25"/>
        <v>348075</v>
      </c>
      <c r="T76" s="10">
        <f t="shared" si="26"/>
        <v>336472.5</v>
      </c>
      <c r="U76" s="11">
        <f t="shared" si="27"/>
        <v>344981</v>
      </c>
      <c r="V76" s="11">
        <f t="shared" si="28"/>
        <v>344872.2584659477</v>
      </c>
      <c r="W76" s="11">
        <f t="shared" si="29"/>
        <v>344926.82881407003</v>
      </c>
      <c r="X76" s="11">
        <f t="shared" si="30"/>
        <v>7459.3638636280502</v>
      </c>
      <c r="Y76" s="12">
        <f t="shared" si="31"/>
        <v>2.4663677130044803E-2</v>
      </c>
      <c r="Z76" s="13">
        <f t="shared" si="32"/>
        <v>336472.5</v>
      </c>
      <c r="AA76" s="36" t="str">
        <f t="shared" si="33"/>
        <v>MENOR VALOR</v>
      </c>
      <c r="AB76" s="66"/>
    </row>
    <row r="77" spans="1:33" s="26" customFormat="1" ht="22.5" customHeight="1" x14ac:dyDescent="0.25">
      <c r="A77" s="3"/>
      <c r="B77" s="50">
        <v>78181507</v>
      </c>
      <c r="C77" s="65" t="s">
        <v>132</v>
      </c>
      <c r="D77" s="70">
        <v>1</v>
      </c>
      <c r="E77" s="88">
        <v>235560</v>
      </c>
      <c r="F77" s="8">
        <f t="shared" si="17"/>
        <v>44756.4</v>
      </c>
      <c r="G77" s="8">
        <f t="shared" si="18"/>
        <v>280316.40000000002</v>
      </c>
      <c r="H77" s="8" t="s">
        <v>10</v>
      </c>
      <c r="I77" s="73">
        <v>226200</v>
      </c>
      <c r="J77" s="8">
        <f t="shared" si="19"/>
        <v>42978</v>
      </c>
      <c r="K77" s="8">
        <f t="shared" si="20"/>
        <v>269178</v>
      </c>
      <c r="L77" s="8" t="s">
        <v>10</v>
      </c>
      <c r="M77" s="42">
        <v>234000</v>
      </c>
      <c r="N77" s="8">
        <f t="shared" si="21"/>
        <v>44460</v>
      </c>
      <c r="O77" s="8">
        <f t="shared" si="22"/>
        <v>278460</v>
      </c>
      <c r="P77" s="8" t="s">
        <v>10</v>
      </c>
      <c r="Q77" s="49">
        <f t="shared" si="23"/>
        <v>280316.40000000002</v>
      </c>
      <c r="R77" s="9">
        <f t="shared" si="24"/>
        <v>269178</v>
      </c>
      <c r="S77" s="9">
        <f t="shared" si="25"/>
        <v>278460</v>
      </c>
      <c r="T77" s="10">
        <f t="shared" si="26"/>
        <v>269178</v>
      </c>
      <c r="U77" s="11">
        <f t="shared" si="27"/>
        <v>275984.8</v>
      </c>
      <c r="V77" s="11">
        <f t="shared" si="28"/>
        <v>275897.80677275814</v>
      </c>
      <c r="W77" s="11">
        <f t="shared" si="29"/>
        <v>275941.46305125603</v>
      </c>
      <c r="X77" s="11">
        <f t="shared" si="30"/>
        <v>5967.4910909024484</v>
      </c>
      <c r="Y77" s="12">
        <f t="shared" si="31"/>
        <v>2.4663677130044803E-2</v>
      </c>
      <c r="Z77" s="13">
        <f t="shared" si="32"/>
        <v>269178</v>
      </c>
      <c r="AA77" s="36" t="str">
        <f t="shared" si="33"/>
        <v>MENOR VALOR</v>
      </c>
    </row>
    <row r="78" spans="1:33" s="27" customFormat="1" ht="22.5" customHeight="1" x14ac:dyDescent="0.2">
      <c r="A78" s="64"/>
      <c r="B78" s="50">
        <v>78181507</v>
      </c>
      <c r="C78" s="65" t="s">
        <v>133</v>
      </c>
      <c r="D78" s="66"/>
      <c r="E78" s="86">
        <v>392600</v>
      </c>
      <c r="F78" s="8">
        <f t="shared" si="17"/>
        <v>74594</v>
      </c>
      <c r="G78" s="8">
        <f t="shared" si="18"/>
        <v>467194</v>
      </c>
      <c r="H78" s="8" t="s">
        <v>10</v>
      </c>
      <c r="I78" s="73">
        <v>377000</v>
      </c>
      <c r="J78" s="8">
        <f t="shared" si="19"/>
        <v>71630</v>
      </c>
      <c r="K78" s="8">
        <f t="shared" si="20"/>
        <v>448630</v>
      </c>
      <c r="L78" s="8" t="s">
        <v>10</v>
      </c>
      <c r="M78" s="25">
        <v>390000</v>
      </c>
      <c r="N78" s="8">
        <f t="shared" si="21"/>
        <v>74100</v>
      </c>
      <c r="O78" s="8">
        <f t="shared" si="22"/>
        <v>464100</v>
      </c>
      <c r="P78" s="8" t="s">
        <v>10</v>
      </c>
      <c r="Q78" s="49">
        <f t="shared" si="23"/>
        <v>467194</v>
      </c>
      <c r="R78" s="9">
        <f t="shared" si="24"/>
        <v>448630</v>
      </c>
      <c r="S78" s="9">
        <f t="shared" si="25"/>
        <v>464100</v>
      </c>
      <c r="T78" s="10">
        <f t="shared" si="26"/>
        <v>448630</v>
      </c>
      <c r="U78" s="11">
        <f t="shared" si="27"/>
        <v>459974.66666666669</v>
      </c>
      <c r="V78" s="11">
        <f t="shared" si="28"/>
        <v>459829.67795459687</v>
      </c>
      <c r="W78" s="11">
        <f t="shared" si="29"/>
        <v>459902.43841876002</v>
      </c>
      <c r="X78" s="11">
        <f t="shared" si="30"/>
        <v>9945.8184848374021</v>
      </c>
      <c r="Y78" s="12">
        <f t="shared" si="31"/>
        <v>2.4663677130044914E-2</v>
      </c>
      <c r="Z78" s="13">
        <f t="shared" si="32"/>
        <v>448630</v>
      </c>
      <c r="AA78" s="36" t="str">
        <f t="shared" si="33"/>
        <v>MENOR VALOR</v>
      </c>
      <c r="AB78" s="25"/>
    </row>
    <row r="79" spans="1:33" s="72" customFormat="1" ht="21" customHeight="1" x14ac:dyDescent="0.25">
      <c r="A79" s="67"/>
      <c r="B79" s="219" t="s">
        <v>181</v>
      </c>
      <c r="C79" s="220"/>
      <c r="D79" s="69"/>
      <c r="E79" s="87"/>
      <c r="S79" s="71"/>
      <c r="T79" s="71"/>
      <c r="U79" s="71"/>
      <c r="V79" s="71"/>
      <c r="W79" s="71"/>
      <c r="X79" s="71"/>
      <c r="Y79" s="71"/>
      <c r="Z79" s="71"/>
      <c r="AA79" s="71"/>
      <c r="AB79" s="71"/>
      <c r="AC79" s="71"/>
      <c r="AD79" s="71"/>
      <c r="AE79" s="71"/>
      <c r="AF79" s="71"/>
      <c r="AG79" s="71"/>
    </row>
    <row r="80" spans="1:33" s="27" customFormat="1" ht="22.5" customHeight="1" x14ac:dyDescent="0.2">
      <c r="A80" s="64"/>
      <c r="B80" s="50">
        <v>78181507</v>
      </c>
      <c r="C80" s="65" t="s">
        <v>134</v>
      </c>
      <c r="D80" s="66"/>
      <c r="E80" s="86">
        <v>137410</v>
      </c>
      <c r="F80" s="8">
        <f t="shared" si="17"/>
        <v>26107.9</v>
      </c>
      <c r="G80" s="8">
        <f t="shared" si="18"/>
        <v>163517.9</v>
      </c>
      <c r="H80" s="8" t="s">
        <v>10</v>
      </c>
      <c r="I80" s="73">
        <v>131950</v>
      </c>
      <c r="J80" s="8">
        <f t="shared" si="19"/>
        <v>25070.5</v>
      </c>
      <c r="K80" s="8">
        <f t="shared" si="20"/>
        <v>157020.5</v>
      </c>
      <c r="L80" s="8" t="s">
        <v>10</v>
      </c>
      <c r="M80" s="25">
        <v>136500</v>
      </c>
      <c r="N80" s="8">
        <f t="shared" si="21"/>
        <v>25935</v>
      </c>
      <c r="O80" s="8">
        <f t="shared" si="22"/>
        <v>162435</v>
      </c>
      <c r="P80" s="8" t="s">
        <v>10</v>
      </c>
      <c r="Q80" s="49">
        <f t="shared" si="23"/>
        <v>163517.9</v>
      </c>
      <c r="R80" s="9">
        <f t="shared" si="24"/>
        <v>157020.5</v>
      </c>
      <c r="S80" s="9">
        <f t="shared" si="25"/>
        <v>162435</v>
      </c>
      <c r="T80" s="10">
        <f t="shared" si="26"/>
        <v>157020.5</v>
      </c>
      <c r="U80" s="11">
        <f t="shared" si="27"/>
        <v>160991.13333333333</v>
      </c>
      <c r="V80" s="11">
        <f t="shared" si="28"/>
        <v>160940.3872841089</v>
      </c>
      <c r="W80" s="11">
        <f t="shared" si="29"/>
        <v>160965.85344656601</v>
      </c>
      <c r="X80" s="11">
        <f t="shared" si="30"/>
        <v>3481.0364696930878</v>
      </c>
      <c r="Y80" s="12">
        <f t="shared" si="31"/>
        <v>2.4663677130044803E-2</v>
      </c>
      <c r="Z80" s="13">
        <f t="shared" si="32"/>
        <v>157020.5</v>
      </c>
      <c r="AA80" s="36" t="str">
        <f t="shared" si="33"/>
        <v>MENOR VALOR</v>
      </c>
      <c r="AB80" s="25"/>
    </row>
    <row r="81" spans="1:33" s="27" customFormat="1" ht="22.5" customHeight="1" x14ac:dyDescent="0.2">
      <c r="A81" s="64"/>
      <c r="B81" s="50">
        <v>78181507</v>
      </c>
      <c r="C81" s="65" t="s">
        <v>135</v>
      </c>
      <c r="D81" s="66">
        <v>1</v>
      </c>
      <c r="E81" s="86">
        <v>137410</v>
      </c>
      <c r="F81" s="8">
        <f t="shared" si="17"/>
        <v>26107.9</v>
      </c>
      <c r="G81" s="8">
        <f t="shared" si="18"/>
        <v>163517.9</v>
      </c>
      <c r="H81" s="8" t="s">
        <v>10</v>
      </c>
      <c r="I81" s="73">
        <v>131950</v>
      </c>
      <c r="J81" s="8">
        <f t="shared" si="19"/>
        <v>25070.5</v>
      </c>
      <c r="K81" s="8">
        <f t="shared" si="20"/>
        <v>157020.5</v>
      </c>
      <c r="L81" s="8" t="s">
        <v>10</v>
      </c>
      <c r="M81" s="25">
        <v>136500</v>
      </c>
      <c r="N81" s="8">
        <f t="shared" si="21"/>
        <v>25935</v>
      </c>
      <c r="O81" s="8">
        <f t="shared" si="22"/>
        <v>162435</v>
      </c>
      <c r="P81" s="8" t="s">
        <v>10</v>
      </c>
      <c r="Q81" s="49">
        <f t="shared" si="23"/>
        <v>163517.9</v>
      </c>
      <c r="R81" s="9">
        <f t="shared" si="24"/>
        <v>157020.5</v>
      </c>
      <c r="S81" s="9">
        <f t="shared" si="25"/>
        <v>162435</v>
      </c>
      <c r="T81" s="10">
        <f t="shared" si="26"/>
        <v>157020.5</v>
      </c>
      <c r="U81" s="11">
        <f t="shared" si="27"/>
        <v>160991.13333333333</v>
      </c>
      <c r="V81" s="11">
        <f t="shared" si="28"/>
        <v>160940.3872841089</v>
      </c>
      <c r="W81" s="11">
        <f t="shared" si="29"/>
        <v>160965.85344656601</v>
      </c>
      <c r="X81" s="11">
        <f t="shared" si="30"/>
        <v>3481.0364696930878</v>
      </c>
      <c r="Y81" s="12">
        <f t="shared" si="31"/>
        <v>2.4663677130044803E-2</v>
      </c>
      <c r="Z81" s="13">
        <f t="shared" si="32"/>
        <v>157020.5</v>
      </c>
      <c r="AA81" s="36" t="str">
        <f t="shared" si="33"/>
        <v>MENOR VALOR</v>
      </c>
      <c r="AB81" s="25"/>
    </row>
    <row r="82" spans="1:33" s="27" customFormat="1" ht="22.5" customHeight="1" x14ac:dyDescent="0.2">
      <c r="A82" s="64"/>
      <c r="B82" s="50">
        <v>78181507</v>
      </c>
      <c r="C82" s="65" t="s">
        <v>34</v>
      </c>
      <c r="D82" s="66">
        <v>1</v>
      </c>
      <c r="E82" s="86">
        <v>98150</v>
      </c>
      <c r="F82" s="8">
        <f t="shared" si="17"/>
        <v>18648.5</v>
      </c>
      <c r="G82" s="8">
        <f t="shared" si="18"/>
        <v>116798.5</v>
      </c>
      <c r="H82" s="8" t="s">
        <v>10</v>
      </c>
      <c r="I82" s="73">
        <v>94250</v>
      </c>
      <c r="J82" s="8">
        <f t="shared" si="19"/>
        <v>17907.5</v>
      </c>
      <c r="K82" s="8">
        <f t="shared" si="20"/>
        <v>112157.5</v>
      </c>
      <c r="L82" s="8" t="s">
        <v>10</v>
      </c>
      <c r="M82" s="25">
        <v>97500</v>
      </c>
      <c r="N82" s="8">
        <f t="shared" si="21"/>
        <v>18525</v>
      </c>
      <c r="O82" s="8">
        <f t="shared" si="22"/>
        <v>116025</v>
      </c>
      <c r="P82" s="8" t="s">
        <v>10</v>
      </c>
      <c r="Q82" s="49">
        <f t="shared" si="23"/>
        <v>116798.5</v>
      </c>
      <c r="R82" s="9">
        <f t="shared" si="24"/>
        <v>112157.5</v>
      </c>
      <c r="S82" s="9">
        <f t="shared" si="25"/>
        <v>116025</v>
      </c>
      <c r="T82" s="10">
        <f t="shared" si="26"/>
        <v>112157.5</v>
      </c>
      <c r="U82" s="11">
        <f t="shared" si="27"/>
        <v>114993.66666666667</v>
      </c>
      <c r="V82" s="11">
        <f t="shared" si="28"/>
        <v>114957.41948864922</v>
      </c>
      <c r="W82" s="11">
        <f t="shared" si="29"/>
        <v>114975.60960469001</v>
      </c>
      <c r="X82" s="11">
        <f t="shared" si="30"/>
        <v>2486.4546212093505</v>
      </c>
      <c r="Y82" s="12">
        <f t="shared" si="31"/>
        <v>2.4663677130044914E-2</v>
      </c>
      <c r="Z82" s="13">
        <f t="shared" si="32"/>
        <v>112157.5</v>
      </c>
      <c r="AA82" s="36" t="str">
        <f t="shared" si="33"/>
        <v>MENOR VALOR</v>
      </c>
      <c r="AB82" s="25"/>
    </row>
    <row r="83" spans="1:33" s="27" customFormat="1" ht="22.5" customHeight="1" x14ac:dyDescent="0.2">
      <c r="A83" s="64"/>
      <c r="B83" s="50">
        <v>78181507</v>
      </c>
      <c r="C83" s="65" t="s">
        <v>136</v>
      </c>
      <c r="D83" s="66">
        <v>1</v>
      </c>
      <c r="E83" s="86">
        <v>98150</v>
      </c>
      <c r="F83" s="8">
        <f t="shared" si="17"/>
        <v>18648.5</v>
      </c>
      <c r="G83" s="8">
        <f t="shared" si="18"/>
        <v>116798.5</v>
      </c>
      <c r="H83" s="8" t="s">
        <v>10</v>
      </c>
      <c r="I83" s="73">
        <v>94250</v>
      </c>
      <c r="J83" s="8">
        <f t="shared" si="19"/>
        <v>17907.5</v>
      </c>
      <c r="K83" s="8">
        <f t="shared" si="20"/>
        <v>112157.5</v>
      </c>
      <c r="L83" s="8" t="s">
        <v>10</v>
      </c>
      <c r="M83" s="25">
        <v>97500</v>
      </c>
      <c r="N83" s="8">
        <f t="shared" si="21"/>
        <v>18525</v>
      </c>
      <c r="O83" s="8">
        <f t="shared" si="22"/>
        <v>116025</v>
      </c>
      <c r="P83" s="8" t="s">
        <v>10</v>
      </c>
      <c r="Q83" s="49">
        <f t="shared" si="23"/>
        <v>116798.5</v>
      </c>
      <c r="R83" s="9">
        <f t="shared" si="24"/>
        <v>112157.5</v>
      </c>
      <c r="S83" s="9">
        <f t="shared" si="25"/>
        <v>116025</v>
      </c>
      <c r="T83" s="10">
        <f t="shared" si="26"/>
        <v>112157.5</v>
      </c>
      <c r="U83" s="11">
        <f t="shared" si="27"/>
        <v>114993.66666666667</v>
      </c>
      <c r="V83" s="11">
        <f t="shared" si="28"/>
        <v>114957.41948864922</v>
      </c>
      <c r="W83" s="11">
        <f t="shared" si="29"/>
        <v>114975.60960469001</v>
      </c>
      <c r="X83" s="11">
        <f t="shared" si="30"/>
        <v>2486.4546212093505</v>
      </c>
      <c r="Y83" s="12">
        <f t="shared" si="31"/>
        <v>2.4663677130044914E-2</v>
      </c>
      <c r="Z83" s="13">
        <f t="shared" si="32"/>
        <v>112157.5</v>
      </c>
      <c r="AA83" s="36" t="str">
        <f t="shared" si="33"/>
        <v>MENOR VALOR</v>
      </c>
      <c r="AB83" s="25"/>
    </row>
    <row r="84" spans="1:33" s="17" customFormat="1" ht="22.5" customHeight="1" x14ac:dyDescent="0.2">
      <c r="A84" s="14"/>
      <c r="B84" s="193" t="s">
        <v>182</v>
      </c>
      <c r="C84" s="194"/>
      <c r="D84" s="16"/>
      <c r="E84" s="87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</row>
    <row r="85" spans="1:33" s="27" customFormat="1" ht="22.5" customHeight="1" x14ac:dyDescent="0.2">
      <c r="A85" s="64"/>
      <c r="B85" s="50">
        <v>78181507</v>
      </c>
      <c r="C85" s="65" t="s">
        <v>137</v>
      </c>
      <c r="D85" s="66">
        <v>1</v>
      </c>
      <c r="E85" s="86">
        <v>98150</v>
      </c>
      <c r="F85" s="8">
        <f t="shared" si="17"/>
        <v>18648.5</v>
      </c>
      <c r="G85" s="8">
        <f t="shared" si="18"/>
        <v>116798.5</v>
      </c>
      <c r="H85" s="8" t="s">
        <v>10</v>
      </c>
      <c r="I85" s="73">
        <v>94250</v>
      </c>
      <c r="J85" s="8">
        <f t="shared" si="19"/>
        <v>17907.5</v>
      </c>
      <c r="K85" s="8">
        <f t="shared" si="20"/>
        <v>112157.5</v>
      </c>
      <c r="L85" s="8" t="s">
        <v>10</v>
      </c>
      <c r="M85" s="25">
        <v>97500</v>
      </c>
      <c r="N85" s="8">
        <f t="shared" si="21"/>
        <v>18525</v>
      </c>
      <c r="O85" s="8">
        <f t="shared" si="22"/>
        <v>116025</v>
      </c>
      <c r="P85" s="8" t="s">
        <v>10</v>
      </c>
      <c r="Q85" s="49">
        <f t="shared" si="23"/>
        <v>116798.5</v>
      </c>
      <c r="R85" s="9">
        <f t="shared" si="24"/>
        <v>112157.5</v>
      </c>
      <c r="S85" s="9">
        <f t="shared" si="25"/>
        <v>116025</v>
      </c>
      <c r="T85" s="10">
        <f t="shared" si="26"/>
        <v>112157.5</v>
      </c>
      <c r="U85" s="11">
        <f t="shared" si="27"/>
        <v>114993.66666666667</v>
      </c>
      <c r="V85" s="11">
        <f t="shared" si="28"/>
        <v>114957.41948864922</v>
      </c>
      <c r="W85" s="11">
        <f t="shared" si="29"/>
        <v>114975.60960469001</v>
      </c>
      <c r="X85" s="11">
        <f t="shared" si="30"/>
        <v>2486.4546212093505</v>
      </c>
      <c r="Y85" s="12">
        <f t="shared" si="31"/>
        <v>2.4663677130044914E-2</v>
      </c>
      <c r="Z85" s="13">
        <f t="shared" si="32"/>
        <v>112157.5</v>
      </c>
      <c r="AA85" s="36" t="str">
        <f t="shared" si="33"/>
        <v>MENOR VALOR</v>
      </c>
      <c r="AB85" s="25"/>
    </row>
    <row r="86" spans="1:33" s="27" customFormat="1" ht="22.5" customHeight="1" x14ac:dyDescent="0.2">
      <c r="A86" s="64"/>
      <c r="B86" s="50">
        <v>78181507</v>
      </c>
      <c r="C86" s="65" t="s">
        <v>138</v>
      </c>
      <c r="D86" s="66">
        <v>1</v>
      </c>
      <c r="E86" s="86">
        <v>117780</v>
      </c>
      <c r="F86" s="8">
        <f t="shared" si="17"/>
        <v>22378.2</v>
      </c>
      <c r="G86" s="8">
        <f t="shared" si="18"/>
        <v>140158.20000000001</v>
      </c>
      <c r="H86" s="8" t="s">
        <v>10</v>
      </c>
      <c r="I86" s="73">
        <v>113100</v>
      </c>
      <c r="J86" s="8">
        <f t="shared" si="19"/>
        <v>21489</v>
      </c>
      <c r="K86" s="8">
        <f t="shared" si="20"/>
        <v>134589</v>
      </c>
      <c r="L86" s="8" t="s">
        <v>10</v>
      </c>
      <c r="M86" s="25">
        <v>117000</v>
      </c>
      <c r="N86" s="8">
        <f t="shared" si="21"/>
        <v>22230</v>
      </c>
      <c r="O86" s="8">
        <f t="shared" si="22"/>
        <v>139230</v>
      </c>
      <c r="P86" s="8" t="s">
        <v>10</v>
      </c>
      <c r="Q86" s="49">
        <f t="shared" si="23"/>
        <v>140158.20000000001</v>
      </c>
      <c r="R86" s="9">
        <f t="shared" si="24"/>
        <v>134589</v>
      </c>
      <c r="S86" s="9">
        <f t="shared" si="25"/>
        <v>139230</v>
      </c>
      <c r="T86" s="10">
        <f t="shared" si="26"/>
        <v>134589</v>
      </c>
      <c r="U86" s="11">
        <f t="shared" si="27"/>
        <v>137992.4</v>
      </c>
      <c r="V86" s="11">
        <f t="shared" si="28"/>
        <v>137948.90338637907</v>
      </c>
      <c r="W86" s="11">
        <f t="shared" si="29"/>
        <v>137970.73152562801</v>
      </c>
      <c r="X86" s="11">
        <f t="shared" si="30"/>
        <v>2983.7455454512242</v>
      </c>
      <c r="Y86" s="12">
        <f t="shared" si="31"/>
        <v>2.4663677130044803E-2</v>
      </c>
      <c r="Z86" s="13">
        <f t="shared" si="32"/>
        <v>134589</v>
      </c>
      <c r="AA86" s="36" t="str">
        <f t="shared" si="33"/>
        <v>MENOR VALOR</v>
      </c>
      <c r="AB86" s="25"/>
    </row>
    <row r="87" spans="1:33" ht="22.5" customHeight="1" x14ac:dyDescent="0.2">
      <c r="A87" s="1"/>
      <c r="B87" s="50">
        <v>78181507</v>
      </c>
      <c r="C87" s="53" t="s">
        <v>139</v>
      </c>
      <c r="D87" s="35">
        <v>1</v>
      </c>
      <c r="E87" s="86">
        <v>19630</v>
      </c>
      <c r="F87" s="8">
        <f t="shared" si="17"/>
        <v>3729.7</v>
      </c>
      <c r="G87" s="8">
        <f t="shared" si="18"/>
        <v>23359.7</v>
      </c>
      <c r="H87" s="8" t="s">
        <v>10</v>
      </c>
      <c r="I87" s="73">
        <v>18850</v>
      </c>
      <c r="J87" s="8">
        <f t="shared" si="19"/>
        <v>3581.5</v>
      </c>
      <c r="K87" s="8">
        <f t="shared" si="20"/>
        <v>22431.5</v>
      </c>
      <c r="L87" s="8" t="s">
        <v>10</v>
      </c>
      <c r="M87" s="39">
        <v>19500</v>
      </c>
      <c r="N87" s="8">
        <f t="shared" si="21"/>
        <v>3705</v>
      </c>
      <c r="O87" s="8">
        <f t="shared" si="22"/>
        <v>23205</v>
      </c>
      <c r="P87" s="8" t="s">
        <v>10</v>
      </c>
      <c r="Q87" s="49">
        <f t="shared" si="23"/>
        <v>23359.7</v>
      </c>
      <c r="R87" s="9">
        <f t="shared" si="24"/>
        <v>22431.5</v>
      </c>
      <c r="S87" s="9">
        <f t="shared" si="25"/>
        <v>23205</v>
      </c>
      <c r="T87" s="10">
        <f t="shared" si="26"/>
        <v>22431.5</v>
      </c>
      <c r="U87" s="11">
        <f t="shared" si="27"/>
        <v>22998.733333333334</v>
      </c>
      <c r="V87" s="11">
        <f t="shared" si="28"/>
        <v>22991.483897729842</v>
      </c>
      <c r="W87" s="11">
        <f t="shared" si="29"/>
        <v>22995.121920938</v>
      </c>
      <c r="X87" s="11">
        <f t="shared" si="30"/>
        <v>497.2909242418703</v>
      </c>
      <c r="Y87" s="12">
        <f t="shared" si="31"/>
        <v>2.4663677130044803E-2</v>
      </c>
      <c r="Z87" s="13">
        <f t="shared" si="32"/>
        <v>22431.5</v>
      </c>
      <c r="AA87" s="36" t="str">
        <f t="shared" si="33"/>
        <v>MENOR VALOR</v>
      </c>
    </row>
    <row r="88" spans="1:33" ht="22.5" customHeight="1" x14ac:dyDescent="0.2">
      <c r="A88" s="1"/>
      <c r="B88" s="50">
        <v>78181507</v>
      </c>
      <c r="C88" s="53" t="s">
        <v>140</v>
      </c>
      <c r="D88" s="35">
        <v>1</v>
      </c>
      <c r="E88" s="86">
        <v>39260</v>
      </c>
      <c r="F88" s="8">
        <f t="shared" si="17"/>
        <v>7459.4</v>
      </c>
      <c r="G88" s="8">
        <f t="shared" si="18"/>
        <v>46719.4</v>
      </c>
      <c r="H88" s="8" t="s">
        <v>10</v>
      </c>
      <c r="I88" s="73">
        <v>37700</v>
      </c>
      <c r="J88" s="8">
        <f t="shared" si="19"/>
        <v>7163</v>
      </c>
      <c r="K88" s="8">
        <f t="shared" si="20"/>
        <v>44863</v>
      </c>
      <c r="L88" s="8" t="s">
        <v>10</v>
      </c>
      <c r="M88" s="40">
        <v>39000</v>
      </c>
      <c r="N88" s="8">
        <f t="shared" si="21"/>
        <v>7410</v>
      </c>
      <c r="O88" s="8">
        <f t="shared" si="22"/>
        <v>46410</v>
      </c>
      <c r="P88" s="8" t="s">
        <v>10</v>
      </c>
      <c r="Q88" s="49">
        <f t="shared" si="23"/>
        <v>46719.4</v>
      </c>
      <c r="R88" s="9">
        <f t="shared" si="24"/>
        <v>44863</v>
      </c>
      <c r="S88" s="9">
        <f t="shared" si="25"/>
        <v>46410</v>
      </c>
      <c r="T88" s="10">
        <f t="shared" si="26"/>
        <v>44863</v>
      </c>
      <c r="U88" s="11">
        <f t="shared" si="27"/>
        <v>45997.466666666667</v>
      </c>
      <c r="V88" s="11">
        <f t="shared" si="28"/>
        <v>45982.967795459685</v>
      </c>
      <c r="W88" s="11">
        <f t="shared" si="29"/>
        <v>45990.243841875999</v>
      </c>
      <c r="X88" s="11">
        <f t="shared" si="30"/>
        <v>994.5818484837406</v>
      </c>
      <c r="Y88" s="12">
        <f t="shared" si="31"/>
        <v>2.4663677130044803E-2</v>
      </c>
      <c r="Z88" s="13">
        <f t="shared" si="32"/>
        <v>44863</v>
      </c>
      <c r="AA88" s="36" t="str">
        <f t="shared" si="33"/>
        <v>MENOR VALOR</v>
      </c>
    </row>
    <row r="89" spans="1:33" ht="22.5" customHeight="1" x14ac:dyDescent="0.2">
      <c r="A89" s="1"/>
      <c r="B89" s="50">
        <v>78181507</v>
      </c>
      <c r="C89" s="53" t="s">
        <v>141</v>
      </c>
      <c r="D89" s="35">
        <v>1</v>
      </c>
      <c r="E89" s="86">
        <v>19630</v>
      </c>
      <c r="F89" s="8">
        <f t="shared" si="17"/>
        <v>3729.7</v>
      </c>
      <c r="G89" s="8">
        <f t="shared" si="18"/>
        <v>23359.7</v>
      </c>
      <c r="H89" s="8" t="s">
        <v>10</v>
      </c>
      <c r="I89" s="73">
        <v>18850</v>
      </c>
      <c r="J89" s="8">
        <f t="shared" si="19"/>
        <v>3581.5</v>
      </c>
      <c r="K89" s="8">
        <f t="shared" si="20"/>
        <v>22431.5</v>
      </c>
      <c r="L89" s="8" t="s">
        <v>10</v>
      </c>
      <c r="M89" s="40">
        <v>19500</v>
      </c>
      <c r="N89" s="8">
        <f t="shared" si="21"/>
        <v>3705</v>
      </c>
      <c r="O89" s="8">
        <f t="shared" si="22"/>
        <v>23205</v>
      </c>
      <c r="P89" s="8" t="s">
        <v>10</v>
      </c>
      <c r="Q89" s="49">
        <f t="shared" si="23"/>
        <v>23359.7</v>
      </c>
      <c r="R89" s="9">
        <f t="shared" si="24"/>
        <v>22431.5</v>
      </c>
      <c r="S89" s="9">
        <f t="shared" si="25"/>
        <v>23205</v>
      </c>
      <c r="T89" s="10">
        <f t="shared" si="26"/>
        <v>22431.5</v>
      </c>
      <c r="U89" s="11">
        <f t="shared" si="27"/>
        <v>22998.733333333334</v>
      </c>
      <c r="V89" s="11">
        <f t="shared" si="28"/>
        <v>22991.483897729842</v>
      </c>
      <c r="W89" s="11">
        <f t="shared" si="29"/>
        <v>22995.121920938</v>
      </c>
      <c r="X89" s="11">
        <f t="shared" si="30"/>
        <v>497.2909242418703</v>
      </c>
      <c r="Y89" s="12">
        <f t="shared" si="31"/>
        <v>2.4663677130044803E-2</v>
      </c>
      <c r="Z89" s="13">
        <f t="shared" si="32"/>
        <v>22431.5</v>
      </c>
      <c r="AA89" s="36" t="str">
        <f t="shared" si="33"/>
        <v>MENOR VALOR</v>
      </c>
    </row>
    <row r="90" spans="1:33" ht="22.5" customHeight="1" x14ac:dyDescent="0.2">
      <c r="A90" s="1"/>
      <c r="B90" s="50">
        <v>78181507</v>
      </c>
      <c r="C90" s="53" t="s">
        <v>142</v>
      </c>
      <c r="D90" s="35">
        <v>1</v>
      </c>
      <c r="E90" s="86">
        <v>235560</v>
      </c>
      <c r="F90" s="8">
        <f t="shared" si="17"/>
        <v>44756.4</v>
      </c>
      <c r="G90" s="8">
        <f t="shared" si="18"/>
        <v>280316.40000000002</v>
      </c>
      <c r="H90" s="8" t="s">
        <v>10</v>
      </c>
      <c r="I90" s="73">
        <v>226200</v>
      </c>
      <c r="J90" s="8">
        <f t="shared" si="19"/>
        <v>42978</v>
      </c>
      <c r="K90" s="8">
        <f t="shared" si="20"/>
        <v>269178</v>
      </c>
      <c r="L90" s="8" t="s">
        <v>10</v>
      </c>
      <c r="M90" s="40">
        <v>234000</v>
      </c>
      <c r="N90" s="8">
        <f t="shared" si="21"/>
        <v>44460</v>
      </c>
      <c r="O90" s="8">
        <f t="shared" si="22"/>
        <v>278460</v>
      </c>
      <c r="P90" s="8" t="s">
        <v>10</v>
      </c>
      <c r="Q90" s="49">
        <f t="shared" si="23"/>
        <v>280316.40000000002</v>
      </c>
      <c r="R90" s="9">
        <f t="shared" si="24"/>
        <v>269178</v>
      </c>
      <c r="S90" s="9">
        <f t="shared" si="25"/>
        <v>278460</v>
      </c>
      <c r="T90" s="10">
        <f t="shared" si="26"/>
        <v>269178</v>
      </c>
      <c r="U90" s="11">
        <f t="shared" si="27"/>
        <v>275984.8</v>
      </c>
      <c r="V90" s="11">
        <f t="shared" si="28"/>
        <v>275897.80677275814</v>
      </c>
      <c r="W90" s="11">
        <f t="shared" si="29"/>
        <v>275941.46305125603</v>
      </c>
      <c r="X90" s="11">
        <f t="shared" si="30"/>
        <v>5967.4910909024484</v>
      </c>
      <c r="Y90" s="12">
        <f t="shared" si="31"/>
        <v>2.4663677130044803E-2</v>
      </c>
      <c r="Z90" s="13">
        <f t="shared" si="32"/>
        <v>269178</v>
      </c>
      <c r="AA90" s="36" t="str">
        <f t="shared" si="33"/>
        <v>MENOR VALOR</v>
      </c>
    </row>
    <row r="91" spans="1:33" ht="22.5" customHeight="1" x14ac:dyDescent="0.2">
      <c r="A91" s="1"/>
      <c r="B91" s="50">
        <v>78181507</v>
      </c>
      <c r="C91" s="53" t="s">
        <v>143</v>
      </c>
      <c r="D91" s="35">
        <v>1</v>
      </c>
      <c r="E91" s="86">
        <v>294450</v>
      </c>
      <c r="F91" s="8">
        <f t="shared" si="17"/>
        <v>55945.5</v>
      </c>
      <c r="G91" s="8">
        <f t="shared" si="18"/>
        <v>350395.5</v>
      </c>
      <c r="H91" s="8" t="s">
        <v>10</v>
      </c>
      <c r="I91" s="73">
        <v>282750</v>
      </c>
      <c r="J91" s="8">
        <f t="shared" si="19"/>
        <v>53722.5</v>
      </c>
      <c r="K91" s="8">
        <f t="shared" si="20"/>
        <v>336472.5</v>
      </c>
      <c r="L91" s="8" t="s">
        <v>10</v>
      </c>
      <c r="M91" s="39">
        <v>292500</v>
      </c>
      <c r="N91" s="8">
        <f t="shared" si="21"/>
        <v>55575</v>
      </c>
      <c r="O91" s="8">
        <f t="shared" si="22"/>
        <v>348075</v>
      </c>
      <c r="P91" s="8" t="s">
        <v>10</v>
      </c>
      <c r="Q91" s="49">
        <f t="shared" si="23"/>
        <v>350395.5</v>
      </c>
      <c r="R91" s="9">
        <f t="shared" si="24"/>
        <v>336472.5</v>
      </c>
      <c r="S91" s="9">
        <f t="shared" si="25"/>
        <v>348075</v>
      </c>
      <c r="T91" s="10">
        <f t="shared" si="26"/>
        <v>336472.5</v>
      </c>
      <c r="U91" s="11">
        <f t="shared" si="27"/>
        <v>344981</v>
      </c>
      <c r="V91" s="11">
        <f t="shared" si="28"/>
        <v>344872.2584659477</v>
      </c>
      <c r="W91" s="11">
        <f t="shared" si="29"/>
        <v>344926.82881407003</v>
      </c>
      <c r="X91" s="11">
        <f t="shared" si="30"/>
        <v>7459.3638636280502</v>
      </c>
      <c r="Y91" s="12">
        <f t="shared" si="31"/>
        <v>2.4663677130044803E-2</v>
      </c>
      <c r="Z91" s="13">
        <f t="shared" si="32"/>
        <v>336472.5</v>
      </c>
      <c r="AA91" s="36" t="str">
        <f t="shared" si="33"/>
        <v>MENOR VALOR</v>
      </c>
    </row>
    <row r="92" spans="1:33" ht="22.5" customHeight="1" x14ac:dyDescent="0.2">
      <c r="A92" s="1"/>
      <c r="B92" s="50">
        <v>78181507</v>
      </c>
      <c r="C92" s="53" t="s">
        <v>144</v>
      </c>
      <c r="D92" s="35">
        <v>1</v>
      </c>
      <c r="E92" s="86">
        <v>294450</v>
      </c>
      <c r="F92" s="8">
        <f t="shared" si="17"/>
        <v>55945.5</v>
      </c>
      <c r="G92" s="8">
        <f t="shared" si="18"/>
        <v>350395.5</v>
      </c>
      <c r="H92" s="8" t="s">
        <v>10</v>
      </c>
      <c r="I92" s="73">
        <v>282750</v>
      </c>
      <c r="J92" s="8">
        <f t="shared" si="19"/>
        <v>53722.5</v>
      </c>
      <c r="K92" s="8">
        <f t="shared" si="20"/>
        <v>336472.5</v>
      </c>
      <c r="L92" s="8" t="s">
        <v>10</v>
      </c>
      <c r="M92" s="39">
        <v>292500</v>
      </c>
      <c r="N92" s="8">
        <f t="shared" si="21"/>
        <v>55575</v>
      </c>
      <c r="O92" s="8">
        <f t="shared" si="22"/>
        <v>348075</v>
      </c>
      <c r="P92" s="8" t="s">
        <v>10</v>
      </c>
      <c r="Q92" s="49">
        <f t="shared" si="23"/>
        <v>350395.5</v>
      </c>
      <c r="R92" s="9">
        <f t="shared" si="24"/>
        <v>336472.5</v>
      </c>
      <c r="S92" s="9">
        <f t="shared" si="25"/>
        <v>348075</v>
      </c>
      <c r="T92" s="10">
        <f t="shared" si="26"/>
        <v>336472.5</v>
      </c>
      <c r="U92" s="11">
        <f t="shared" si="27"/>
        <v>344981</v>
      </c>
      <c r="V92" s="11">
        <f t="shared" si="28"/>
        <v>344872.2584659477</v>
      </c>
      <c r="W92" s="11">
        <f t="shared" si="29"/>
        <v>344926.82881407003</v>
      </c>
      <c r="X92" s="11">
        <f t="shared" si="30"/>
        <v>7459.3638636280502</v>
      </c>
      <c r="Y92" s="12">
        <f t="shared" si="31"/>
        <v>2.4663677130044803E-2</v>
      </c>
      <c r="Z92" s="13">
        <f t="shared" si="32"/>
        <v>336472.5</v>
      </c>
      <c r="AA92" s="36" t="str">
        <f t="shared" si="33"/>
        <v>MENOR VALOR</v>
      </c>
    </row>
    <row r="93" spans="1:33" ht="22.5" customHeight="1" x14ac:dyDescent="0.2">
      <c r="A93" s="1"/>
      <c r="B93" s="50">
        <v>78181507</v>
      </c>
      <c r="C93" s="53" t="s">
        <v>145</v>
      </c>
      <c r="D93" s="35">
        <v>1</v>
      </c>
      <c r="E93" s="86">
        <v>19630</v>
      </c>
      <c r="F93" s="8">
        <f t="shared" si="17"/>
        <v>3729.7</v>
      </c>
      <c r="G93" s="8">
        <f t="shared" si="18"/>
        <v>23359.7</v>
      </c>
      <c r="H93" s="8" t="s">
        <v>10</v>
      </c>
      <c r="I93" s="73">
        <v>18850</v>
      </c>
      <c r="J93" s="8">
        <f t="shared" si="19"/>
        <v>3581.5</v>
      </c>
      <c r="K93" s="8">
        <f t="shared" si="20"/>
        <v>22431.5</v>
      </c>
      <c r="L93" s="8" t="s">
        <v>10</v>
      </c>
      <c r="M93" s="39">
        <v>19500</v>
      </c>
      <c r="N93" s="8">
        <f t="shared" si="21"/>
        <v>3705</v>
      </c>
      <c r="O93" s="8">
        <f t="shared" si="22"/>
        <v>23205</v>
      </c>
      <c r="P93" s="8" t="s">
        <v>10</v>
      </c>
      <c r="Q93" s="49">
        <f t="shared" si="23"/>
        <v>23359.7</v>
      </c>
      <c r="R93" s="9">
        <f t="shared" si="24"/>
        <v>22431.5</v>
      </c>
      <c r="S93" s="9">
        <f t="shared" si="25"/>
        <v>23205</v>
      </c>
      <c r="T93" s="10">
        <f t="shared" si="26"/>
        <v>22431.5</v>
      </c>
      <c r="U93" s="11">
        <f t="shared" si="27"/>
        <v>22998.733333333334</v>
      </c>
      <c r="V93" s="11">
        <f t="shared" si="28"/>
        <v>22991.483897729842</v>
      </c>
      <c r="W93" s="11">
        <f t="shared" si="29"/>
        <v>22995.121920938</v>
      </c>
      <c r="X93" s="11">
        <f t="shared" si="30"/>
        <v>497.2909242418703</v>
      </c>
      <c r="Y93" s="12">
        <f t="shared" si="31"/>
        <v>2.4663677130044803E-2</v>
      </c>
      <c r="Z93" s="13">
        <f t="shared" si="32"/>
        <v>22431.5</v>
      </c>
      <c r="AA93" s="36" t="str">
        <f t="shared" si="33"/>
        <v>MENOR VALOR</v>
      </c>
    </row>
    <row r="94" spans="1:33" ht="22.5" customHeight="1" x14ac:dyDescent="0.2">
      <c r="A94" s="1"/>
      <c r="B94" s="50">
        <v>78181507</v>
      </c>
      <c r="C94" s="53" t="s">
        <v>146</v>
      </c>
      <c r="D94" s="35">
        <v>1</v>
      </c>
      <c r="E94" s="86">
        <v>9815</v>
      </c>
      <c r="F94" s="8">
        <f t="shared" si="17"/>
        <v>1864.85</v>
      </c>
      <c r="G94" s="8">
        <f t="shared" si="18"/>
        <v>11679.85</v>
      </c>
      <c r="H94" s="8" t="s">
        <v>10</v>
      </c>
      <c r="I94" s="73">
        <v>9425</v>
      </c>
      <c r="J94" s="8">
        <f t="shared" si="19"/>
        <v>1790.75</v>
      </c>
      <c r="K94" s="8">
        <f t="shared" si="20"/>
        <v>11215.75</v>
      </c>
      <c r="L94" s="8" t="s">
        <v>10</v>
      </c>
      <c r="M94" s="39">
        <v>9750</v>
      </c>
      <c r="N94" s="8">
        <f t="shared" si="21"/>
        <v>1852.5</v>
      </c>
      <c r="O94" s="8">
        <f t="shared" si="22"/>
        <v>11602.5</v>
      </c>
      <c r="P94" s="8" t="s">
        <v>10</v>
      </c>
      <c r="Q94" s="49">
        <f t="shared" si="23"/>
        <v>11679.85</v>
      </c>
      <c r="R94" s="9">
        <f t="shared" si="24"/>
        <v>11215.75</v>
      </c>
      <c r="S94" s="9">
        <f t="shared" si="25"/>
        <v>11602.5</v>
      </c>
      <c r="T94" s="10">
        <f t="shared" si="26"/>
        <v>11215.75</v>
      </c>
      <c r="U94" s="11">
        <f t="shared" si="27"/>
        <v>11499.366666666667</v>
      </c>
      <c r="V94" s="11">
        <f t="shared" si="28"/>
        <v>11495.741948864921</v>
      </c>
      <c r="W94" s="11">
        <f t="shared" si="29"/>
        <v>11497.560960469</v>
      </c>
      <c r="X94" s="11">
        <f t="shared" si="30"/>
        <v>248.64546212093515</v>
      </c>
      <c r="Y94" s="12">
        <f t="shared" si="31"/>
        <v>2.4663677130044803E-2</v>
      </c>
      <c r="Z94" s="13">
        <f t="shared" si="32"/>
        <v>11215.75</v>
      </c>
      <c r="AA94" s="36" t="str">
        <f t="shared" si="33"/>
        <v>MENOR VALOR</v>
      </c>
    </row>
    <row r="95" spans="1:33" ht="22.5" customHeight="1" x14ac:dyDescent="0.2">
      <c r="A95" s="1"/>
      <c r="B95" s="50">
        <v>78181507</v>
      </c>
      <c r="C95" s="53" t="s">
        <v>147</v>
      </c>
      <c r="D95" s="35">
        <v>1</v>
      </c>
      <c r="E95" s="86">
        <v>39260</v>
      </c>
      <c r="F95" s="8">
        <f t="shared" si="17"/>
        <v>7459.4</v>
      </c>
      <c r="G95" s="8">
        <f t="shared" si="18"/>
        <v>46719.4</v>
      </c>
      <c r="H95" s="8" t="s">
        <v>10</v>
      </c>
      <c r="I95" s="73">
        <v>37700</v>
      </c>
      <c r="J95" s="8">
        <f t="shared" si="19"/>
        <v>7163</v>
      </c>
      <c r="K95" s="8">
        <f t="shared" si="20"/>
        <v>44863</v>
      </c>
      <c r="L95" s="8" t="s">
        <v>10</v>
      </c>
      <c r="M95" s="40">
        <v>39000</v>
      </c>
      <c r="N95" s="8">
        <f t="shared" si="21"/>
        <v>7410</v>
      </c>
      <c r="O95" s="8">
        <f t="shared" si="22"/>
        <v>46410</v>
      </c>
      <c r="P95" s="8" t="s">
        <v>10</v>
      </c>
      <c r="Q95" s="49">
        <f t="shared" si="23"/>
        <v>46719.4</v>
      </c>
      <c r="R95" s="9">
        <f t="shared" si="24"/>
        <v>44863</v>
      </c>
      <c r="S95" s="9">
        <f t="shared" si="25"/>
        <v>46410</v>
      </c>
      <c r="T95" s="10">
        <f t="shared" si="26"/>
        <v>44863</v>
      </c>
      <c r="U95" s="11">
        <f t="shared" si="27"/>
        <v>45997.466666666667</v>
      </c>
      <c r="V95" s="11">
        <f t="shared" si="28"/>
        <v>45982.967795459685</v>
      </c>
      <c r="W95" s="11">
        <f t="shared" si="29"/>
        <v>45990.243841875999</v>
      </c>
      <c r="X95" s="11">
        <f t="shared" si="30"/>
        <v>994.5818484837406</v>
      </c>
      <c r="Y95" s="12">
        <f t="shared" si="31"/>
        <v>2.4663677130044803E-2</v>
      </c>
      <c r="Z95" s="13">
        <f t="shared" si="32"/>
        <v>44863</v>
      </c>
      <c r="AA95" s="36" t="str">
        <f t="shared" si="33"/>
        <v>MENOR VALOR</v>
      </c>
    </row>
    <row r="96" spans="1:33" ht="22.5" customHeight="1" x14ac:dyDescent="0.2">
      <c r="A96" s="1"/>
      <c r="B96" s="50">
        <v>78181507</v>
      </c>
      <c r="C96" s="53" t="s">
        <v>148</v>
      </c>
      <c r="D96" s="35">
        <v>1</v>
      </c>
      <c r="E96" s="86">
        <v>39260</v>
      </c>
      <c r="F96" s="8">
        <f t="shared" si="17"/>
        <v>7459.4</v>
      </c>
      <c r="G96" s="8">
        <f t="shared" si="18"/>
        <v>46719.4</v>
      </c>
      <c r="H96" s="8" t="s">
        <v>10</v>
      </c>
      <c r="I96" s="73">
        <v>37700</v>
      </c>
      <c r="J96" s="8">
        <f t="shared" si="19"/>
        <v>7163</v>
      </c>
      <c r="K96" s="8">
        <f t="shared" si="20"/>
        <v>44863</v>
      </c>
      <c r="L96" s="8" t="s">
        <v>10</v>
      </c>
      <c r="M96" s="39">
        <v>39000</v>
      </c>
      <c r="N96" s="8">
        <f t="shared" si="21"/>
        <v>7410</v>
      </c>
      <c r="O96" s="8">
        <f t="shared" si="22"/>
        <v>46410</v>
      </c>
      <c r="P96" s="8" t="s">
        <v>10</v>
      </c>
      <c r="Q96" s="49">
        <f t="shared" si="23"/>
        <v>46719.4</v>
      </c>
      <c r="R96" s="9">
        <f t="shared" si="24"/>
        <v>44863</v>
      </c>
      <c r="S96" s="9">
        <f t="shared" si="25"/>
        <v>46410</v>
      </c>
      <c r="T96" s="10">
        <f t="shared" si="26"/>
        <v>44863</v>
      </c>
      <c r="U96" s="11">
        <f t="shared" si="27"/>
        <v>45997.466666666667</v>
      </c>
      <c r="V96" s="11">
        <f t="shared" si="28"/>
        <v>45982.967795459685</v>
      </c>
      <c r="W96" s="11">
        <f t="shared" si="29"/>
        <v>45990.243841875999</v>
      </c>
      <c r="X96" s="11">
        <f t="shared" si="30"/>
        <v>994.5818484837406</v>
      </c>
      <c r="Y96" s="12">
        <f t="shared" si="31"/>
        <v>2.4663677130044803E-2</v>
      </c>
      <c r="Z96" s="13">
        <f t="shared" si="32"/>
        <v>44863</v>
      </c>
      <c r="AA96" s="36" t="str">
        <f t="shared" si="33"/>
        <v>MENOR VALOR</v>
      </c>
    </row>
    <row r="97" spans="1:27" ht="22.5" customHeight="1" x14ac:dyDescent="0.2">
      <c r="A97" s="1"/>
      <c r="B97" s="50">
        <v>78181507</v>
      </c>
      <c r="C97" s="53" t="s">
        <v>149</v>
      </c>
      <c r="D97" s="35">
        <v>1</v>
      </c>
      <c r="E97" s="86">
        <v>9815</v>
      </c>
      <c r="F97" s="8">
        <f t="shared" si="17"/>
        <v>1864.85</v>
      </c>
      <c r="G97" s="8">
        <f t="shared" si="18"/>
        <v>11679.85</v>
      </c>
      <c r="H97" s="8" t="s">
        <v>10</v>
      </c>
      <c r="I97" s="73">
        <v>9425</v>
      </c>
      <c r="J97" s="8">
        <f t="shared" si="19"/>
        <v>1790.75</v>
      </c>
      <c r="K97" s="8">
        <f t="shared" si="20"/>
        <v>11215.75</v>
      </c>
      <c r="L97" s="8" t="s">
        <v>10</v>
      </c>
      <c r="M97" s="39">
        <v>9750</v>
      </c>
      <c r="N97" s="8">
        <f t="shared" si="21"/>
        <v>1852.5</v>
      </c>
      <c r="O97" s="8">
        <f t="shared" si="22"/>
        <v>11602.5</v>
      </c>
      <c r="P97" s="8" t="s">
        <v>10</v>
      </c>
      <c r="Q97" s="49">
        <f t="shared" si="23"/>
        <v>11679.85</v>
      </c>
      <c r="R97" s="9">
        <f t="shared" si="24"/>
        <v>11215.75</v>
      </c>
      <c r="S97" s="9">
        <f t="shared" si="25"/>
        <v>11602.5</v>
      </c>
      <c r="T97" s="10">
        <f t="shared" si="26"/>
        <v>11215.75</v>
      </c>
      <c r="U97" s="11">
        <f t="shared" si="27"/>
        <v>11499.366666666667</v>
      </c>
      <c r="V97" s="11">
        <f t="shared" si="28"/>
        <v>11495.741948864921</v>
      </c>
      <c r="W97" s="11">
        <f t="shared" si="29"/>
        <v>11497.560960469</v>
      </c>
      <c r="X97" s="11">
        <f t="shared" si="30"/>
        <v>248.64546212093515</v>
      </c>
      <c r="Y97" s="12">
        <f t="shared" si="31"/>
        <v>2.4663677130044803E-2</v>
      </c>
      <c r="Z97" s="13">
        <f t="shared" si="32"/>
        <v>11215.75</v>
      </c>
      <c r="AA97" s="36" t="str">
        <f t="shared" si="33"/>
        <v>MENOR VALOR</v>
      </c>
    </row>
    <row r="98" spans="1:27" ht="22.5" customHeight="1" x14ac:dyDescent="0.2">
      <c r="A98" s="1"/>
      <c r="B98" s="50">
        <v>78181507</v>
      </c>
      <c r="C98" s="53" t="s">
        <v>150</v>
      </c>
      <c r="D98" s="35">
        <v>1</v>
      </c>
      <c r="E98" s="86">
        <v>19630</v>
      </c>
      <c r="F98" s="8">
        <f t="shared" si="17"/>
        <v>3729.7</v>
      </c>
      <c r="G98" s="8">
        <f t="shared" si="18"/>
        <v>23359.7</v>
      </c>
      <c r="H98" s="8" t="s">
        <v>10</v>
      </c>
      <c r="I98" s="73">
        <v>18850</v>
      </c>
      <c r="J98" s="8">
        <f t="shared" si="19"/>
        <v>3581.5</v>
      </c>
      <c r="K98" s="8">
        <f t="shared" si="20"/>
        <v>22431.5</v>
      </c>
      <c r="L98" s="8" t="s">
        <v>10</v>
      </c>
      <c r="M98" s="39">
        <v>19500</v>
      </c>
      <c r="N98" s="8">
        <f t="shared" si="21"/>
        <v>3705</v>
      </c>
      <c r="O98" s="8">
        <f t="shared" si="22"/>
        <v>23205</v>
      </c>
      <c r="P98" s="8" t="s">
        <v>10</v>
      </c>
      <c r="Q98" s="49">
        <f t="shared" si="23"/>
        <v>23359.7</v>
      </c>
      <c r="R98" s="9">
        <f t="shared" si="24"/>
        <v>22431.5</v>
      </c>
      <c r="S98" s="9">
        <f t="shared" si="25"/>
        <v>23205</v>
      </c>
      <c r="T98" s="10">
        <f t="shared" si="26"/>
        <v>22431.5</v>
      </c>
      <c r="U98" s="11">
        <f t="shared" si="27"/>
        <v>22998.733333333334</v>
      </c>
      <c r="V98" s="11">
        <f t="shared" si="28"/>
        <v>22991.483897729842</v>
      </c>
      <c r="W98" s="11">
        <f t="shared" si="29"/>
        <v>22995.121920938</v>
      </c>
      <c r="X98" s="11">
        <f t="shared" si="30"/>
        <v>497.2909242418703</v>
      </c>
      <c r="Y98" s="12">
        <f t="shared" si="31"/>
        <v>2.4663677130044803E-2</v>
      </c>
      <c r="Z98" s="13">
        <f t="shared" si="32"/>
        <v>22431.5</v>
      </c>
      <c r="AA98" s="36" t="str">
        <f t="shared" si="33"/>
        <v>MENOR VALOR</v>
      </c>
    </row>
    <row r="99" spans="1:27" ht="22.5" customHeight="1" x14ac:dyDescent="0.2">
      <c r="A99" s="1"/>
      <c r="B99" s="50">
        <v>78181507</v>
      </c>
      <c r="C99" s="53" t="s">
        <v>151</v>
      </c>
      <c r="D99" s="35">
        <v>1</v>
      </c>
      <c r="E99" s="86">
        <v>39260</v>
      </c>
      <c r="F99" s="8">
        <f t="shared" si="17"/>
        <v>7459.4</v>
      </c>
      <c r="G99" s="8">
        <f t="shared" si="18"/>
        <v>46719.4</v>
      </c>
      <c r="H99" s="8" t="s">
        <v>10</v>
      </c>
      <c r="I99" s="73">
        <v>37700</v>
      </c>
      <c r="J99" s="8">
        <f t="shared" si="19"/>
        <v>7163</v>
      </c>
      <c r="K99" s="8">
        <f t="shared" si="20"/>
        <v>44863</v>
      </c>
      <c r="L99" s="8" t="s">
        <v>10</v>
      </c>
      <c r="M99" s="41">
        <v>39000</v>
      </c>
      <c r="N99" s="8">
        <f t="shared" si="21"/>
        <v>7410</v>
      </c>
      <c r="O99" s="8">
        <f t="shared" si="22"/>
        <v>46410</v>
      </c>
      <c r="P99" s="8" t="s">
        <v>10</v>
      </c>
      <c r="Q99" s="49">
        <f t="shared" si="23"/>
        <v>46719.4</v>
      </c>
      <c r="R99" s="9">
        <f t="shared" si="24"/>
        <v>44863</v>
      </c>
      <c r="S99" s="9">
        <f t="shared" si="25"/>
        <v>46410</v>
      </c>
      <c r="T99" s="10">
        <f t="shared" si="26"/>
        <v>44863</v>
      </c>
      <c r="U99" s="11">
        <f t="shared" si="27"/>
        <v>45997.466666666667</v>
      </c>
      <c r="V99" s="11">
        <f t="shared" si="28"/>
        <v>45982.967795459685</v>
      </c>
      <c r="W99" s="11">
        <f t="shared" si="29"/>
        <v>45990.243841875999</v>
      </c>
      <c r="X99" s="11">
        <f t="shared" si="30"/>
        <v>994.5818484837406</v>
      </c>
      <c r="Y99" s="12">
        <f t="shared" si="31"/>
        <v>2.4663677130044803E-2</v>
      </c>
      <c r="Z99" s="13">
        <f t="shared" si="32"/>
        <v>44863</v>
      </c>
      <c r="AA99" s="36" t="str">
        <f t="shared" si="33"/>
        <v>MENOR VALOR</v>
      </c>
    </row>
    <row r="100" spans="1:27" ht="22.5" customHeight="1" x14ac:dyDescent="0.2">
      <c r="A100" s="1"/>
      <c r="B100" s="50">
        <v>78181507</v>
      </c>
      <c r="C100" s="53" t="s">
        <v>152</v>
      </c>
      <c r="D100" s="35">
        <v>1</v>
      </c>
      <c r="E100" s="86">
        <v>58890</v>
      </c>
      <c r="F100" s="8">
        <f t="shared" si="17"/>
        <v>11189.1</v>
      </c>
      <c r="G100" s="8">
        <f t="shared" si="18"/>
        <v>70079.100000000006</v>
      </c>
      <c r="H100" s="8" t="s">
        <v>10</v>
      </c>
      <c r="I100" s="73">
        <v>56550</v>
      </c>
      <c r="J100" s="8">
        <f t="shared" si="19"/>
        <v>10744.5</v>
      </c>
      <c r="K100" s="8">
        <f t="shared" si="20"/>
        <v>67294.5</v>
      </c>
      <c r="L100" s="8" t="s">
        <v>10</v>
      </c>
      <c r="M100" s="40">
        <v>58500</v>
      </c>
      <c r="N100" s="8">
        <f t="shared" si="21"/>
        <v>11115</v>
      </c>
      <c r="O100" s="8">
        <f t="shared" si="22"/>
        <v>69615</v>
      </c>
      <c r="P100" s="8" t="s">
        <v>10</v>
      </c>
      <c r="Q100" s="49">
        <f t="shared" si="23"/>
        <v>70079.100000000006</v>
      </c>
      <c r="R100" s="9">
        <f t="shared" si="24"/>
        <v>67294.5</v>
      </c>
      <c r="S100" s="9">
        <f t="shared" si="25"/>
        <v>69615</v>
      </c>
      <c r="T100" s="10">
        <f t="shared" si="26"/>
        <v>67294.5</v>
      </c>
      <c r="U100" s="11">
        <f t="shared" si="27"/>
        <v>68996.2</v>
      </c>
      <c r="V100" s="11">
        <f t="shared" si="28"/>
        <v>68974.451693189534</v>
      </c>
      <c r="W100" s="11">
        <f t="shared" si="29"/>
        <v>68985.365762814006</v>
      </c>
      <c r="X100" s="11">
        <f t="shared" si="30"/>
        <v>1491.8727727256121</v>
      </c>
      <c r="Y100" s="12">
        <f t="shared" si="31"/>
        <v>2.4663677130044803E-2</v>
      </c>
      <c r="Z100" s="13">
        <f t="shared" si="32"/>
        <v>67294.5</v>
      </c>
      <c r="AA100" s="36" t="str">
        <f t="shared" si="33"/>
        <v>MENOR VALOR</v>
      </c>
    </row>
    <row r="101" spans="1:27" ht="22.5" customHeight="1" x14ac:dyDescent="0.2">
      <c r="A101" s="1"/>
      <c r="B101" s="50">
        <v>78181507</v>
      </c>
      <c r="C101" s="53" t="s">
        <v>153</v>
      </c>
      <c r="D101" s="35">
        <v>1</v>
      </c>
      <c r="E101" s="86">
        <v>78520</v>
      </c>
      <c r="F101" s="8">
        <f t="shared" si="17"/>
        <v>14918.8</v>
      </c>
      <c r="G101" s="8">
        <f t="shared" si="18"/>
        <v>93438.8</v>
      </c>
      <c r="H101" s="8" t="s">
        <v>10</v>
      </c>
      <c r="I101" s="73">
        <v>75400</v>
      </c>
      <c r="J101" s="8">
        <f t="shared" si="19"/>
        <v>14326</v>
      </c>
      <c r="K101" s="8">
        <f t="shared" si="20"/>
        <v>89726</v>
      </c>
      <c r="L101" s="8" t="s">
        <v>10</v>
      </c>
      <c r="M101" s="39">
        <v>78000</v>
      </c>
      <c r="N101" s="8">
        <f t="shared" si="21"/>
        <v>14820</v>
      </c>
      <c r="O101" s="8">
        <f t="shared" si="22"/>
        <v>92820</v>
      </c>
      <c r="P101" s="8" t="s">
        <v>10</v>
      </c>
      <c r="Q101" s="49">
        <f t="shared" si="23"/>
        <v>93438.8</v>
      </c>
      <c r="R101" s="9">
        <f t="shared" si="24"/>
        <v>89726</v>
      </c>
      <c r="S101" s="9">
        <f t="shared" si="25"/>
        <v>92820</v>
      </c>
      <c r="T101" s="10">
        <f t="shared" si="26"/>
        <v>89726</v>
      </c>
      <c r="U101" s="11">
        <f t="shared" si="27"/>
        <v>91994.933333333334</v>
      </c>
      <c r="V101" s="11">
        <f t="shared" si="28"/>
        <v>91965.935590919369</v>
      </c>
      <c r="W101" s="11">
        <f t="shared" si="29"/>
        <v>91980.487683751999</v>
      </c>
      <c r="X101" s="11">
        <f t="shared" si="30"/>
        <v>1989.1636969674812</v>
      </c>
      <c r="Y101" s="12">
        <f t="shared" si="31"/>
        <v>2.4663677130044803E-2</v>
      </c>
      <c r="Z101" s="13">
        <f t="shared" si="32"/>
        <v>89726</v>
      </c>
      <c r="AA101" s="36" t="str">
        <f t="shared" si="33"/>
        <v>MENOR VALOR</v>
      </c>
    </row>
    <row r="102" spans="1:27" ht="22.5" customHeight="1" x14ac:dyDescent="0.2">
      <c r="A102" s="1"/>
      <c r="B102" s="50">
        <v>78181507</v>
      </c>
      <c r="C102" s="53" t="s">
        <v>154</v>
      </c>
      <c r="D102" s="35">
        <v>1</v>
      </c>
      <c r="E102" s="86">
        <v>58890</v>
      </c>
      <c r="F102" s="8">
        <f t="shared" si="17"/>
        <v>11189.1</v>
      </c>
      <c r="G102" s="8">
        <f t="shared" si="18"/>
        <v>70079.100000000006</v>
      </c>
      <c r="H102" s="8" t="s">
        <v>10</v>
      </c>
      <c r="I102" s="73">
        <v>56550</v>
      </c>
      <c r="J102" s="8">
        <f t="shared" si="19"/>
        <v>10744.5</v>
      </c>
      <c r="K102" s="8">
        <f t="shared" si="20"/>
        <v>67294.5</v>
      </c>
      <c r="L102" s="8" t="s">
        <v>10</v>
      </c>
      <c r="M102" s="39">
        <v>58500</v>
      </c>
      <c r="N102" s="8">
        <f t="shared" si="21"/>
        <v>11115</v>
      </c>
      <c r="O102" s="8">
        <f t="shared" si="22"/>
        <v>69615</v>
      </c>
      <c r="P102" s="8" t="s">
        <v>10</v>
      </c>
      <c r="Q102" s="49">
        <f t="shared" si="23"/>
        <v>70079.100000000006</v>
      </c>
      <c r="R102" s="9">
        <f t="shared" si="24"/>
        <v>67294.5</v>
      </c>
      <c r="S102" s="9">
        <f t="shared" si="25"/>
        <v>69615</v>
      </c>
      <c r="T102" s="10">
        <f t="shared" si="26"/>
        <v>67294.5</v>
      </c>
      <c r="U102" s="11">
        <f t="shared" si="27"/>
        <v>68996.2</v>
      </c>
      <c r="V102" s="11">
        <f t="shared" si="28"/>
        <v>68974.451693189534</v>
      </c>
      <c r="W102" s="11">
        <f t="shared" si="29"/>
        <v>68985.365762814006</v>
      </c>
      <c r="X102" s="11">
        <f t="shared" si="30"/>
        <v>1491.8727727256121</v>
      </c>
      <c r="Y102" s="12">
        <f t="shared" si="31"/>
        <v>2.4663677130044803E-2</v>
      </c>
      <c r="Z102" s="13">
        <f t="shared" si="32"/>
        <v>67294.5</v>
      </c>
      <c r="AA102" s="36" t="str">
        <f t="shared" si="33"/>
        <v>MENOR VALOR</v>
      </c>
    </row>
    <row r="103" spans="1:27" ht="22.5" customHeight="1" x14ac:dyDescent="0.2">
      <c r="A103" s="1"/>
      <c r="B103" s="50">
        <v>78181507</v>
      </c>
      <c r="C103" s="53" t="s">
        <v>155</v>
      </c>
      <c r="D103" s="35">
        <v>1</v>
      </c>
      <c r="E103" s="86">
        <v>19630</v>
      </c>
      <c r="F103" s="8">
        <f t="shared" si="17"/>
        <v>3729.7</v>
      </c>
      <c r="G103" s="8">
        <f t="shared" si="18"/>
        <v>23359.7</v>
      </c>
      <c r="H103" s="8" t="s">
        <v>10</v>
      </c>
      <c r="I103" s="73">
        <v>18850</v>
      </c>
      <c r="J103" s="8">
        <f t="shared" si="19"/>
        <v>3581.5</v>
      </c>
      <c r="K103" s="8">
        <f t="shared" si="20"/>
        <v>22431.5</v>
      </c>
      <c r="L103" s="8" t="s">
        <v>10</v>
      </c>
      <c r="M103" s="39">
        <v>19500</v>
      </c>
      <c r="N103" s="8">
        <f t="shared" si="21"/>
        <v>3705</v>
      </c>
      <c r="O103" s="8">
        <f t="shared" si="22"/>
        <v>23205</v>
      </c>
      <c r="P103" s="8" t="s">
        <v>10</v>
      </c>
      <c r="Q103" s="49">
        <f t="shared" si="23"/>
        <v>23359.7</v>
      </c>
      <c r="R103" s="9">
        <f t="shared" si="24"/>
        <v>22431.5</v>
      </c>
      <c r="S103" s="9">
        <f t="shared" si="25"/>
        <v>23205</v>
      </c>
      <c r="T103" s="10">
        <f t="shared" si="26"/>
        <v>22431.5</v>
      </c>
      <c r="U103" s="11">
        <f t="shared" si="27"/>
        <v>22998.733333333334</v>
      </c>
      <c r="V103" s="11">
        <f t="shared" si="28"/>
        <v>22991.483897729842</v>
      </c>
      <c r="W103" s="11">
        <f t="shared" si="29"/>
        <v>22995.121920938</v>
      </c>
      <c r="X103" s="11">
        <f t="shared" si="30"/>
        <v>497.2909242418703</v>
      </c>
      <c r="Y103" s="12">
        <f t="shared" si="31"/>
        <v>2.4663677130044803E-2</v>
      </c>
      <c r="Z103" s="13">
        <f t="shared" si="32"/>
        <v>22431.5</v>
      </c>
      <c r="AA103" s="36" t="str">
        <f t="shared" si="33"/>
        <v>MENOR VALOR</v>
      </c>
    </row>
    <row r="104" spans="1:27" ht="22.5" customHeight="1" x14ac:dyDescent="0.2">
      <c r="A104" s="1"/>
      <c r="B104" s="50">
        <v>78181507</v>
      </c>
      <c r="C104" s="53" t="s">
        <v>37</v>
      </c>
      <c r="D104" s="35">
        <v>1</v>
      </c>
      <c r="E104" s="86">
        <v>19630</v>
      </c>
      <c r="F104" s="8">
        <f t="shared" si="17"/>
        <v>3729.7</v>
      </c>
      <c r="G104" s="8">
        <f t="shared" si="18"/>
        <v>23359.7</v>
      </c>
      <c r="H104" s="8" t="s">
        <v>10</v>
      </c>
      <c r="I104" s="73">
        <v>18850</v>
      </c>
      <c r="J104" s="8">
        <f t="shared" si="19"/>
        <v>3581.5</v>
      </c>
      <c r="K104" s="8">
        <f t="shared" si="20"/>
        <v>22431.5</v>
      </c>
      <c r="L104" s="8" t="s">
        <v>10</v>
      </c>
      <c r="M104" s="39">
        <v>19500</v>
      </c>
      <c r="N104" s="8">
        <f t="shared" si="21"/>
        <v>3705</v>
      </c>
      <c r="O104" s="8">
        <f t="shared" si="22"/>
        <v>23205</v>
      </c>
      <c r="P104" s="8" t="s">
        <v>10</v>
      </c>
      <c r="Q104" s="49">
        <f t="shared" si="23"/>
        <v>23359.7</v>
      </c>
      <c r="R104" s="9">
        <f t="shared" si="24"/>
        <v>22431.5</v>
      </c>
      <c r="S104" s="9">
        <f t="shared" si="25"/>
        <v>23205</v>
      </c>
      <c r="T104" s="10">
        <f t="shared" si="26"/>
        <v>22431.5</v>
      </c>
      <c r="U104" s="11">
        <f t="shared" si="27"/>
        <v>22998.733333333334</v>
      </c>
      <c r="V104" s="11">
        <f t="shared" si="28"/>
        <v>22991.483897729842</v>
      </c>
      <c r="W104" s="11">
        <f t="shared" si="29"/>
        <v>22995.121920938</v>
      </c>
      <c r="X104" s="11">
        <f t="shared" si="30"/>
        <v>497.2909242418703</v>
      </c>
      <c r="Y104" s="12">
        <f t="shared" si="31"/>
        <v>2.4663677130044803E-2</v>
      </c>
      <c r="Z104" s="13">
        <f t="shared" si="32"/>
        <v>22431.5</v>
      </c>
      <c r="AA104" s="36" t="str">
        <f t="shared" si="33"/>
        <v>MENOR VALOR</v>
      </c>
    </row>
    <row r="105" spans="1:27" s="27" customFormat="1" ht="22.5" customHeight="1" x14ac:dyDescent="0.2">
      <c r="A105" s="64"/>
      <c r="B105" s="50">
        <v>78181507</v>
      </c>
      <c r="C105" s="65" t="s">
        <v>156</v>
      </c>
      <c r="D105" s="66"/>
      <c r="E105" s="86">
        <v>235560</v>
      </c>
      <c r="F105" s="8">
        <f t="shared" si="17"/>
        <v>44756.4</v>
      </c>
      <c r="G105" s="8">
        <f t="shared" si="18"/>
        <v>280316.40000000002</v>
      </c>
      <c r="H105" s="8" t="s">
        <v>10</v>
      </c>
      <c r="I105" s="73">
        <v>226200</v>
      </c>
      <c r="J105" s="8">
        <f t="shared" si="19"/>
        <v>42978</v>
      </c>
      <c r="K105" s="8">
        <f t="shared" si="20"/>
        <v>269178</v>
      </c>
      <c r="L105" s="8" t="s">
        <v>10</v>
      </c>
      <c r="M105" s="66">
        <v>234000</v>
      </c>
      <c r="N105" s="8">
        <f t="shared" si="21"/>
        <v>44460</v>
      </c>
      <c r="O105" s="8">
        <f t="shared" si="22"/>
        <v>278460</v>
      </c>
      <c r="P105" s="8" t="s">
        <v>10</v>
      </c>
      <c r="Q105" s="49">
        <f t="shared" si="23"/>
        <v>280316.40000000002</v>
      </c>
      <c r="R105" s="9">
        <f t="shared" si="24"/>
        <v>269178</v>
      </c>
      <c r="S105" s="9">
        <f t="shared" si="25"/>
        <v>278460</v>
      </c>
      <c r="T105" s="10">
        <f t="shared" si="26"/>
        <v>269178</v>
      </c>
      <c r="U105" s="11">
        <f t="shared" si="27"/>
        <v>275984.8</v>
      </c>
      <c r="V105" s="11">
        <f t="shared" si="28"/>
        <v>275897.80677275814</v>
      </c>
      <c r="W105" s="11">
        <f t="shared" si="29"/>
        <v>275941.46305125603</v>
      </c>
      <c r="X105" s="11">
        <f t="shared" si="30"/>
        <v>5967.4910909024484</v>
      </c>
      <c r="Y105" s="12">
        <f t="shared" si="31"/>
        <v>2.4663677130044803E-2</v>
      </c>
      <c r="Z105" s="13">
        <f t="shared" si="32"/>
        <v>269178</v>
      </c>
      <c r="AA105" s="36" t="str">
        <f t="shared" si="33"/>
        <v>MENOR VALOR</v>
      </c>
    </row>
    <row r="106" spans="1:27" ht="22.5" customHeight="1" x14ac:dyDescent="0.2">
      <c r="A106" s="1"/>
      <c r="B106" s="50">
        <v>78181507</v>
      </c>
      <c r="C106" s="53" t="s">
        <v>157</v>
      </c>
      <c r="D106" s="35">
        <v>1</v>
      </c>
      <c r="E106" s="86">
        <v>294450</v>
      </c>
      <c r="F106" s="8">
        <f t="shared" si="17"/>
        <v>55945.5</v>
      </c>
      <c r="G106" s="8">
        <f t="shared" si="18"/>
        <v>350395.5</v>
      </c>
      <c r="H106" s="8" t="s">
        <v>10</v>
      </c>
      <c r="I106" s="73">
        <v>282750</v>
      </c>
      <c r="J106" s="8">
        <f t="shared" si="19"/>
        <v>53722.5</v>
      </c>
      <c r="K106" s="8">
        <f t="shared" si="20"/>
        <v>336472.5</v>
      </c>
      <c r="L106" s="8" t="s">
        <v>10</v>
      </c>
      <c r="M106" s="40">
        <v>292500</v>
      </c>
      <c r="N106" s="8">
        <f t="shared" si="21"/>
        <v>55575</v>
      </c>
      <c r="O106" s="8">
        <f t="shared" si="22"/>
        <v>348075</v>
      </c>
      <c r="P106" s="8" t="s">
        <v>10</v>
      </c>
      <c r="Q106" s="49">
        <f t="shared" si="23"/>
        <v>350395.5</v>
      </c>
      <c r="R106" s="9">
        <f t="shared" si="24"/>
        <v>336472.5</v>
      </c>
      <c r="S106" s="9">
        <f t="shared" si="25"/>
        <v>348075</v>
      </c>
      <c r="T106" s="10">
        <f t="shared" si="26"/>
        <v>336472.5</v>
      </c>
      <c r="U106" s="11">
        <f t="shared" si="27"/>
        <v>344981</v>
      </c>
      <c r="V106" s="11">
        <f t="shared" si="28"/>
        <v>344872.2584659477</v>
      </c>
      <c r="W106" s="11">
        <f t="shared" si="29"/>
        <v>344926.82881407003</v>
      </c>
      <c r="X106" s="11">
        <f t="shared" si="30"/>
        <v>7459.3638636280502</v>
      </c>
      <c r="Y106" s="12">
        <f t="shared" si="31"/>
        <v>2.4663677130044803E-2</v>
      </c>
      <c r="Z106" s="13">
        <f t="shared" si="32"/>
        <v>336472.5</v>
      </c>
      <c r="AA106" s="36" t="str">
        <f t="shared" si="33"/>
        <v>MENOR VALOR</v>
      </c>
    </row>
    <row r="107" spans="1:27" ht="22.5" customHeight="1" x14ac:dyDescent="0.2">
      <c r="A107" s="1"/>
      <c r="B107" s="50">
        <v>78181507</v>
      </c>
      <c r="C107" s="53" t="s">
        <v>158</v>
      </c>
      <c r="D107" s="35">
        <v>1</v>
      </c>
      <c r="E107" s="86">
        <v>19630</v>
      </c>
      <c r="F107" s="8">
        <f t="shared" si="17"/>
        <v>3729.7</v>
      </c>
      <c r="G107" s="8">
        <f t="shared" si="18"/>
        <v>23359.7</v>
      </c>
      <c r="H107" s="8" t="s">
        <v>10</v>
      </c>
      <c r="I107" s="73">
        <v>18850</v>
      </c>
      <c r="J107" s="8">
        <f t="shared" si="19"/>
        <v>3581.5</v>
      </c>
      <c r="K107" s="8">
        <f t="shared" si="20"/>
        <v>22431.5</v>
      </c>
      <c r="L107" s="8" t="s">
        <v>10</v>
      </c>
      <c r="M107" s="39">
        <v>19500</v>
      </c>
      <c r="N107" s="8">
        <f t="shared" si="21"/>
        <v>3705</v>
      </c>
      <c r="O107" s="8">
        <f t="shared" si="22"/>
        <v>23205</v>
      </c>
      <c r="P107" s="8" t="s">
        <v>10</v>
      </c>
      <c r="Q107" s="49">
        <f t="shared" si="23"/>
        <v>23359.7</v>
      </c>
      <c r="R107" s="9">
        <f t="shared" si="24"/>
        <v>22431.5</v>
      </c>
      <c r="S107" s="9">
        <f t="shared" si="25"/>
        <v>23205</v>
      </c>
      <c r="T107" s="10">
        <f t="shared" si="26"/>
        <v>22431.5</v>
      </c>
      <c r="U107" s="11">
        <f t="shared" si="27"/>
        <v>22998.733333333334</v>
      </c>
      <c r="V107" s="11">
        <f t="shared" si="28"/>
        <v>22991.483897729842</v>
      </c>
      <c r="W107" s="11">
        <f t="shared" si="29"/>
        <v>22995.121920938</v>
      </c>
      <c r="X107" s="11">
        <f t="shared" si="30"/>
        <v>497.2909242418703</v>
      </c>
      <c r="Y107" s="12">
        <f t="shared" si="31"/>
        <v>2.4663677130044803E-2</v>
      </c>
      <c r="Z107" s="13">
        <f t="shared" si="32"/>
        <v>22431.5</v>
      </c>
      <c r="AA107" s="36" t="str">
        <f t="shared" si="33"/>
        <v>MENOR VALOR</v>
      </c>
    </row>
    <row r="108" spans="1:27" ht="22.5" customHeight="1" x14ac:dyDescent="0.2">
      <c r="A108" s="1"/>
      <c r="B108" s="50">
        <v>78181507</v>
      </c>
      <c r="C108" s="53" t="s">
        <v>159</v>
      </c>
      <c r="D108" s="35">
        <v>1</v>
      </c>
      <c r="E108" s="86">
        <v>235560</v>
      </c>
      <c r="F108" s="8">
        <f t="shared" si="17"/>
        <v>44756.4</v>
      </c>
      <c r="G108" s="8">
        <f t="shared" si="18"/>
        <v>280316.40000000002</v>
      </c>
      <c r="H108" s="8" t="s">
        <v>10</v>
      </c>
      <c r="I108" s="73">
        <v>226200</v>
      </c>
      <c r="J108" s="8">
        <f t="shared" si="19"/>
        <v>42978</v>
      </c>
      <c r="K108" s="8">
        <f t="shared" si="20"/>
        <v>269178</v>
      </c>
      <c r="L108" s="8" t="s">
        <v>10</v>
      </c>
      <c r="M108" s="39">
        <v>234000</v>
      </c>
      <c r="N108" s="8">
        <f t="shared" si="21"/>
        <v>44460</v>
      </c>
      <c r="O108" s="8">
        <f t="shared" si="22"/>
        <v>278460</v>
      </c>
      <c r="P108" s="8" t="s">
        <v>10</v>
      </c>
      <c r="Q108" s="49">
        <f t="shared" si="23"/>
        <v>280316.40000000002</v>
      </c>
      <c r="R108" s="9">
        <f t="shared" si="24"/>
        <v>269178</v>
      </c>
      <c r="S108" s="9">
        <f t="shared" si="25"/>
        <v>278460</v>
      </c>
      <c r="T108" s="10">
        <f t="shared" si="26"/>
        <v>269178</v>
      </c>
      <c r="U108" s="11">
        <f t="shared" si="27"/>
        <v>275984.8</v>
      </c>
      <c r="V108" s="11">
        <f t="shared" si="28"/>
        <v>275897.80677275814</v>
      </c>
      <c r="W108" s="11">
        <f t="shared" si="29"/>
        <v>275941.46305125603</v>
      </c>
      <c r="X108" s="11">
        <f t="shared" si="30"/>
        <v>5967.4910909024484</v>
      </c>
      <c r="Y108" s="12">
        <f t="shared" si="31"/>
        <v>2.4663677130044803E-2</v>
      </c>
      <c r="Z108" s="13">
        <f t="shared" si="32"/>
        <v>269178</v>
      </c>
      <c r="AA108" s="36" t="str">
        <f t="shared" si="33"/>
        <v>MENOR VALOR</v>
      </c>
    </row>
    <row r="109" spans="1:27" ht="22.5" customHeight="1" x14ac:dyDescent="0.2">
      <c r="A109" s="1"/>
      <c r="B109" s="50">
        <v>78181501</v>
      </c>
      <c r="C109" s="53" t="s">
        <v>160</v>
      </c>
      <c r="D109" s="35">
        <v>1</v>
      </c>
      <c r="E109" s="89">
        <v>1963000</v>
      </c>
      <c r="F109" s="8">
        <f t="shared" si="17"/>
        <v>372970</v>
      </c>
      <c r="G109" s="8">
        <f t="shared" si="18"/>
        <v>2335970</v>
      </c>
      <c r="H109" s="8" t="s">
        <v>10</v>
      </c>
      <c r="I109" s="79">
        <v>1885000</v>
      </c>
      <c r="J109" s="8">
        <f t="shared" si="19"/>
        <v>358150</v>
      </c>
      <c r="K109" s="8">
        <f t="shared" si="20"/>
        <v>2243150</v>
      </c>
      <c r="L109" s="8" t="s">
        <v>10</v>
      </c>
      <c r="M109" s="40">
        <v>1950000</v>
      </c>
      <c r="N109" s="8">
        <f t="shared" si="21"/>
        <v>370500</v>
      </c>
      <c r="O109" s="8">
        <f t="shared" si="22"/>
        <v>2320500</v>
      </c>
      <c r="P109" s="8" t="s">
        <v>10</v>
      </c>
      <c r="Q109" s="49">
        <f t="shared" si="23"/>
        <v>2335970</v>
      </c>
      <c r="R109" s="9">
        <f t="shared" si="24"/>
        <v>2243150</v>
      </c>
      <c r="S109" s="9">
        <f t="shared" si="25"/>
        <v>2320500</v>
      </c>
      <c r="T109" s="10">
        <f t="shared" si="26"/>
        <v>2243150</v>
      </c>
      <c r="U109" s="11">
        <f t="shared" si="27"/>
        <v>2299873.3333333335</v>
      </c>
      <c r="V109" s="11">
        <f t="shared" si="28"/>
        <v>2299148.3897729842</v>
      </c>
      <c r="W109" s="11">
        <f t="shared" si="29"/>
        <v>2299512.1920938003</v>
      </c>
      <c r="X109" s="11">
        <f t="shared" si="30"/>
        <v>49729.092424187002</v>
      </c>
      <c r="Y109" s="12">
        <f t="shared" si="31"/>
        <v>2.4663677130044914E-2</v>
      </c>
      <c r="Z109" s="13">
        <f t="shared" si="32"/>
        <v>2243150</v>
      </c>
      <c r="AA109" s="36" t="str">
        <f t="shared" si="33"/>
        <v>MENOR VALOR</v>
      </c>
    </row>
    <row r="110" spans="1:27" ht="22.5" customHeight="1" x14ac:dyDescent="0.2">
      <c r="A110" s="1"/>
      <c r="B110" s="50">
        <v>78181507</v>
      </c>
      <c r="C110" s="53" t="s">
        <v>161</v>
      </c>
      <c r="D110" s="35">
        <v>1</v>
      </c>
      <c r="E110" s="86">
        <v>235560</v>
      </c>
      <c r="F110" s="8">
        <f t="shared" si="17"/>
        <v>44756.4</v>
      </c>
      <c r="G110" s="8">
        <f t="shared" si="18"/>
        <v>280316.40000000002</v>
      </c>
      <c r="H110" s="8" t="s">
        <v>10</v>
      </c>
      <c r="I110" s="73">
        <v>226200</v>
      </c>
      <c r="J110" s="8">
        <f t="shared" si="19"/>
        <v>42978</v>
      </c>
      <c r="K110" s="8">
        <f t="shared" si="20"/>
        <v>269178</v>
      </c>
      <c r="L110" s="8" t="s">
        <v>10</v>
      </c>
      <c r="M110" s="39">
        <v>234000</v>
      </c>
      <c r="N110" s="8">
        <f t="shared" si="21"/>
        <v>44460</v>
      </c>
      <c r="O110" s="8">
        <f t="shared" si="22"/>
        <v>278460</v>
      </c>
      <c r="P110" s="8" t="s">
        <v>10</v>
      </c>
      <c r="Q110" s="49">
        <f t="shared" si="23"/>
        <v>280316.40000000002</v>
      </c>
      <c r="R110" s="9">
        <f t="shared" si="24"/>
        <v>269178</v>
      </c>
      <c r="S110" s="9">
        <f t="shared" si="25"/>
        <v>278460</v>
      </c>
      <c r="T110" s="10">
        <f t="shared" si="26"/>
        <v>269178</v>
      </c>
      <c r="U110" s="11">
        <f t="shared" si="27"/>
        <v>275984.8</v>
      </c>
      <c r="V110" s="11">
        <f t="shared" si="28"/>
        <v>275897.80677275814</v>
      </c>
      <c r="W110" s="11">
        <f t="shared" si="29"/>
        <v>275941.46305125603</v>
      </c>
      <c r="X110" s="11">
        <f t="shared" si="30"/>
        <v>5967.4910909024484</v>
      </c>
      <c r="Y110" s="12">
        <f t="shared" si="31"/>
        <v>2.4663677130044803E-2</v>
      </c>
      <c r="Z110" s="13">
        <f t="shared" si="32"/>
        <v>269178</v>
      </c>
      <c r="AA110" s="36" t="str">
        <f t="shared" si="33"/>
        <v>MENOR VALOR</v>
      </c>
    </row>
    <row r="111" spans="1:27" ht="22.5" customHeight="1" x14ac:dyDescent="0.2">
      <c r="A111" s="1"/>
      <c r="B111" s="50">
        <v>78181507</v>
      </c>
      <c r="C111" s="53" t="s">
        <v>162</v>
      </c>
      <c r="D111" s="35">
        <v>1</v>
      </c>
      <c r="E111" s="89">
        <v>235560</v>
      </c>
      <c r="F111" s="8">
        <f t="shared" si="17"/>
        <v>44756.4</v>
      </c>
      <c r="G111" s="8">
        <f t="shared" si="18"/>
        <v>280316.40000000002</v>
      </c>
      <c r="H111" s="8" t="s">
        <v>10</v>
      </c>
      <c r="I111" s="79">
        <v>226200</v>
      </c>
      <c r="J111" s="8">
        <f t="shared" si="19"/>
        <v>42978</v>
      </c>
      <c r="K111" s="8">
        <f t="shared" si="20"/>
        <v>269178</v>
      </c>
      <c r="L111" s="8" t="s">
        <v>10</v>
      </c>
      <c r="M111" s="39">
        <v>234000</v>
      </c>
      <c r="N111" s="8">
        <f t="shared" si="21"/>
        <v>44460</v>
      </c>
      <c r="O111" s="8">
        <f t="shared" si="22"/>
        <v>278460</v>
      </c>
      <c r="P111" s="8" t="s">
        <v>10</v>
      </c>
      <c r="Q111" s="49">
        <f t="shared" si="23"/>
        <v>280316.40000000002</v>
      </c>
      <c r="R111" s="9">
        <f t="shared" si="24"/>
        <v>269178</v>
      </c>
      <c r="S111" s="9">
        <f t="shared" si="25"/>
        <v>278460</v>
      </c>
      <c r="T111" s="10">
        <f t="shared" si="26"/>
        <v>269178</v>
      </c>
      <c r="U111" s="11">
        <f t="shared" si="27"/>
        <v>275984.8</v>
      </c>
      <c r="V111" s="11">
        <f t="shared" si="28"/>
        <v>275897.80677275814</v>
      </c>
      <c r="W111" s="11">
        <f t="shared" si="29"/>
        <v>275941.46305125603</v>
      </c>
      <c r="X111" s="11">
        <f t="shared" si="30"/>
        <v>5967.4910909024484</v>
      </c>
      <c r="Y111" s="12">
        <f t="shared" si="31"/>
        <v>2.4663677130044803E-2</v>
      </c>
      <c r="Z111" s="13">
        <f t="shared" si="32"/>
        <v>269178</v>
      </c>
      <c r="AA111" s="36" t="str">
        <f t="shared" si="33"/>
        <v>MENOR VALOR</v>
      </c>
    </row>
    <row r="112" spans="1:27" ht="22.5" customHeight="1" x14ac:dyDescent="0.2">
      <c r="A112" s="1"/>
      <c r="B112" s="50">
        <v>78181507</v>
      </c>
      <c r="C112" s="53" t="s">
        <v>163</v>
      </c>
      <c r="D112" s="35">
        <v>1</v>
      </c>
      <c r="E112" s="89">
        <v>235560</v>
      </c>
      <c r="F112" s="8">
        <f t="shared" si="17"/>
        <v>44756.4</v>
      </c>
      <c r="G112" s="8">
        <f t="shared" si="18"/>
        <v>280316.40000000002</v>
      </c>
      <c r="H112" s="8" t="s">
        <v>10</v>
      </c>
      <c r="I112" s="79">
        <v>226200</v>
      </c>
      <c r="J112" s="8">
        <f t="shared" si="19"/>
        <v>42978</v>
      </c>
      <c r="K112" s="8">
        <f t="shared" si="20"/>
        <v>269178</v>
      </c>
      <c r="L112" s="8" t="s">
        <v>10</v>
      </c>
      <c r="M112" s="39">
        <v>234000</v>
      </c>
      <c r="N112" s="8">
        <f t="shared" si="21"/>
        <v>44460</v>
      </c>
      <c r="O112" s="8">
        <f t="shared" si="22"/>
        <v>278460</v>
      </c>
      <c r="P112" s="8" t="s">
        <v>10</v>
      </c>
      <c r="Q112" s="49">
        <f t="shared" si="23"/>
        <v>280316.40000000002</v>
      </c>
      <c r="R112" s="9">
        <f t="shared" si="24"/>
        <v>269178</v>
      </c>
      <c r="S112" s="9">
        <f t="shared" si="25"/>
        <v>278460</v>
      </c>
      <c r="T112" s="10">
        <f t="shared" si="26"/>
        <v>269178</v>
      </c>
      <c r="U112" s="11">
        <f t="shared" si="27"/>
        <v>275984.8</v>
      </c>
      <c r="V112" s="11">
        <f t="shared" si="28"/>
        <v>275897.80677275814</v>
      </c>
      <c r="W112" s="11">
        <f t="shared" si="29"/>
        <v>275941.46305125603</v>
      </c>
      <c r="X112" s="11">
        <f t="shared" si="30"/>
        <v>5967.4910909024484</v>
      </c>
      <c r="Y112" s="12">
        <f t="shared" si="31"/>
        <v>2.4663677130044803E-2</v>
      </c>
      <c r="Z112" s="13">
        <f t="shared" si="32"/>
        <v>269178</v>
      </c>
      <c r="AA112" s="36" t="str">
        <f t="shared" si="33"/>
        <v>MENOR VALOR</v>
      </c>
    </row>
    <row r="113" spans="1:27" ht="22.5" customHeight="1" x14ac:dyDescent="0.2">
      <c r="A113" s="1"/>
      <c r="B113" s="50">
        <v>78181507</v>
      </c>
      <c r="C113" s="53" t="s">
        <v>164</v>
      </c>
      <c r="D113" s="35">
        <v>1</v>
      </c>
      <c r="E113" s="86">
        <v>235560</v>
      </c>
      <c r="F113" s="8">
        <f t="shared" si="17"/>
        <v>44756.4</v>
      </c>
      <c r="G113" s="8">
        <f t="shared" si="18"/>
        <v>280316.40000000002</v>
      </c>
      <c r="H113" s="8" t="s">
        <v>10</v>
      </c>
      <c r="I113" s="73">
        <v>226200</v>
      </c>
      <c r="J113" s="8">
        <f t="shared" si="19"/>
        <v>42978</v>
      </c>
      <c r="K113" s="8">
        <f t="shared" si="20"/>
        <v>269178</v>
      </c>
      <c r="L113" s="8" t="s">
        <v>10</v>
      </c>
      <c r="M113" s="39">
        <v>234000</v>
      </c>
      <c r="N113" s="8">
        <f t="shared" si="21"/>
        <v>44460</v>
      </c>
      <c r="O113" s="8">
        <f t="shared" si="22"/>
        <v>278460</v>
      </c>
      <c r="P113" s="8" t="s">
        <v>10</v>
      </c>
      <c r="Q113" s="49">
        <f t="shared" si="23"/>
        <v>280316.40000000002</v>
      </c>
      <c r="R113" s="9">
        <f t="shared" si="24"/>
        <v>269178</v>
      </c>
      <c r="S113" s="9">
        <f t="shared" si="25"/>
        <v>278460</v>
      </c>
      <c r="T113" s="10">
        <f t="shared" si="26"/>
        <v>269178</v>
      </c>
      <c r="U113" s="11">
        <f t="shared" si="27"/>
        <v>275984.8</v>
      </c>
      <c r="V113" s="11">
        <f t="shared" si="28"/>
        <v>275897.80677275814</v>
      </c>
      <c r="W113" s="11">
        <f t="shared" si="29"/>
        <v>275941.46305125603</v>
      </c>
      <c r="X113" s="11">
        <f t="shared" si="30"/>
        <v>5967.4910909024484</v>
      </c>
      <c r="Y113" s="12">
        <f t="shared" si="31"/>
        <v>2.4663677130044803E-2</v>
      </c>
      <c r="Z113" s="13">
        <f t="shared" si="32"/>
        <v>269178</v>
      </c>
      <c r="AA113" s="36" t="str">
        <f t="shared" si="33"/>
        <v>MENOR VALOR</v>
      </c>
    </row>
    <row r="114" spans="1:27" ht="22.5" customHeight="1" x14ac:dyDescent="0.2">
      <c r="A114" s="1"/>
      <c r="B114" s="50">
        <v>78181507</v>
      </c>
      <c r="C114" s="53" t="s">
        <v>165</v>
      </c>
      <c r="D114" s="35">
        <v>1</v>
      </c>
      <c r="E114" s="89">
        <v>235560</v>
      </c>
      <c r="F114" s="8">
        <f t="shared" si="17"/>
        <v>44756.4</v>
      </c>
      <c r="G114" s="8">
        <f t="shared" si="18"/>
        <v>280316.40000000002</v>
      </c>
      <c r="H114" s="8" t="s">
        <v>10</v>
      </c>
      <c r="I114" s="79">
        <v>226200</v>
      </c>
      <c r="J114" s="8">
        <f t="shared" si="19"/>
        <v>42978</v>
      </c>
      <c r="K114" s="8">
        <f t="shared" si="20"/>
        <v>269178</v>
      </c>
      <c r="L114" s="8" t="s">
        <v>10</v>
      </c>
      <c r="M114" s="39">
        <v>234000</v>
      </c>
      <c r="N114" s="8">
        <f t="shared" si="21"/>
        <v>44460</v>
      </c>
      <c r="O114" s="8">
        <f t="shared" si="22"/>
        <v>278460</v>
      </c>
      <c r="P114" s="8" t="s">
        <v>10</v>
      </c>
      <c r="Q114" s="49">
        <f t="shared" si="23"/>
        <v>280316.40000000002</v>
      </c>
      <c r="R114" s="9">
        <f t="shared" si="24"/>
        <v>269178</v>
      </c>
      <c r="S114" s="9">
        <f t="shared" si="25"/>
        <v>278460</v>
      </c>
      <c r="T114" s="10">
        <f t="shared" si="26"/>
        <v>269178</v>
      </c>
      <c r="U114" s="11">
        <f t="shared" si="27"/>
        <v>275984.8</v>
      </c>
      <c r="V114" s="11">
        <f t="shared" si="28"/>
        <v>275897.80677275814</v>
      </c>
      <c r="W114" s="11">
        <f t="shared" si="29"/>
        <v>275941.46305125603</v>
      </c>
      <c r="X114" s="11">
        <f t="shared" si="30"/>
        <v>5967.4910909024484</v>
      </c>
      <c r="Y114" s="12">
        <f t="shared" si="31"/>
        <v>2.4663677130044803E-2</v>
      </c>
      <c r="Z114" s="13">
        <f t="shared" si="32"/>
        <v>269178</v>
      </c>
      <c r="AA114" s="36" t="str">
        <f t="shared" si="33"/>
        <v>MENOR VALOR</v>
      </c>
    </row>
    <row r="115" spans="1:27" ht="22.5" customHeight="1" x14ac:dyDescent="0.2">
      <c r="A115" s="1"/>
      <c r="B115" s="50">
        <v>101507</v>
      </c>
      <c r="C115" s="53" t="s">
        <v>166</v>
      </c>
      <c r="D115" s="35">
        <v>1</v>
      </c>
      <c r="E115" s="89">
        <v>392600</v>
      </c>
      <c r="F115" s="8">
        <f t="shared" si="17"/>
        <v>74594</v>
      </c>
      <c r="G115" s="8">
        <f t="shared" si="18"/>
        <v>467194</v>
      </c>
      <c r="H115" s="8" t="s">
        <v>10</v>
      </c>
      <c r="I115" s="73">
        <v>377000</v>
      </c>
      <c r="J115" s="8">
        <f t="shared" si="19"/>
        <v>71630</v>
      </c>
      <c r="K115" s="8">
        <f t="shared" si="20"/>
        <v>448630</v>
      </c>
      <c r="L115" s="8" t="s">
        <v>10</v>
      </c>
      <c r="M115" s="39">
        <v>390000</v>
      </c>
      <c r="N115" s="8">
        <f t="shared" si="21"/>
        <v>74100</v>
      </c>
      <c r="O115" s="8">
        <f t="shared" si="22"/>
        <v>464100</v>
      </c>
      <c r="P115" s="8" t="s">
        <v>10</v>
      </c>
      <c r="Q115" s="49">
        <f t="shared" si="23"/>
        <v>467194</v>
      </c>
      <c r="R115" s="9">
        <f t="shared" si="24"/>
        <v>448630</v>
      </c>
      <c r="S115" s="9">
        <f t="shared" si="25"/>
        <v>464100</v>
      </c>
      <c r="T115" s="10">
        <f t="shared" si="26"/>
        <v>448630</v>
      </c>
      <c r="U115" s="11">
        <f t="shared" si="27"/>
        <v>459974.66666666669</v>
      </c>
      <c r="V115" s="11">
        <f t="shared" si="28"/>
        <v>459829.67795459687</v>
      </c>
      <c r="W115" s="11">
        <f t="shared" si="29"/>
        <v>459902.43841876002</v>
      </c>
      <c r="X115" s="11">
        <f t="shared" si="30"/>
        <v>9945.8184848374021</v>
      </c>
      <c r="Y115" s="12">
        <f t="shared" si="31"/>
        <v>2.4663677130044914E-2</v>
      </c>
      <c r="Z115" s="13">
        <f t="shared" si="32"/>
        <v>448630</v>
      </c>
      <c r="AA115" s="36" t="str">
        <f t="shared" si="33"/>
        <v>MENOR VALOR</v>
      </c>
    </row>
    <row r="116" spans="1:27" ht="22.5" customHeight="1" x14ac:dyDescent="0.2">
      <c r="A116" s="1"/>
      <c r="B116" s="50">
        <v>78181507</v>
      </c>
      <c r="C116" s="53" t="s">
        <v>167</v>
      </c>
      <c r="D116" s="35">
        <v>1</v>
      </c>
      <c r="E116" s="86">
        <v>235560</v>
      </c>
      <c r="F116" s="8">
        <f t="shared" si="17"/>
        <v>44756.4</v>
      </c>
      <c r="G116" s="8">
        <f t="shared" si="18"/>
        <v>280316.40000000002</v>
      </c>
      <c r="H116" s="8" t="s">
        <v>10</v>
      </c>
      <c r="I116" s="73">
        <v>226200</v>
      </c>
      <c r="J116" s="8">
        <f t="shared" si="19"/>
        <v>42978</v>
      </c>
      <c r="K116" s="8">
        <f t="shared" si="20"/>
        <v>269178</v>
      </c>
      <c r="L116" s="8" t="s">
        <v>10</v>
      </c>
      <c r="M116" s="39">
        <v>234000</v>
      </c>
      <c r="N116" s="8">
        <f t="shared" si="21"/>
        <v>44460</v>
      </c>
      <c r="O116" s="8">
        <f t="shared" si="22"/>
        <v>278460</v>
      </c>
      <c r="P116" s="8" t="s">
        <v>10</v>
      </c>
      <c r="Q116" s="49">
        <f t="shared" si="23"/>
        <v>280316.40000000002</v>
      </c>
      <c r="R116" s="9">
        <f t="shared" si="24"/>
        <v>269178</v>
      </c>
      <c r="S116" s="9">
        <f t="shared" si="25"/>
        <v>278460</v>
      </c>
      <c r="T116" s="10">
        <f t="shared" si="26"/>
        <v>269178</v>
      </c>
      <c r="U116" s="11">
        <f t="shared" si="27"/>
        <v>275984.8</v>
      </c>
      <c r="V116" s="11">
        <f t="shared" si="28"/>
        <v>275897.80677275814</v>
      </c>
      <c r="W116" s="11">
        <f t="shared" si="29"/>
        <v>275941.46305125603</v>
      </c>
      <c r="X116" s="11">
        <f t="shared" si="30"/>
        <v>5967.4910909024484</v>
      </c>
      <c r="Y116" s="12">
        <f t="shared" si="31"/>
        <v>2.4663677130044803E-2</v>
      </c>
      <c r="Z116" s="13">
        <f t="shared" si="32"/>
        <v>269178</v>
      </c>
      <c r="AA116" s="36" t="str">
        <f t="shared" si="33"/>
        <v>MENOR VALOR</v>
      </c>
    </row>
    <row r="117" spans="1:27" ht="22.5" customHeight="1" x14ac:dyDescent="0.2">
      <c r="A117" s="1"/>
      <c r="B117" s="50">
        <v>78181507</v>
      </c>
      <c r="C117" s="53" t="s">
        <v>168</v>
      </c>
      <c r="D117" s="35">
        <v>1</v>
      </c>
      <c r="E117" s="86">
        <v>1570400</v>
      </c>
      <c r="F117" s="8">
        <f t="shared" si="17"/>
        <v>298376</v>
      </c>
      <c r="G117" s="8">
        <f t="shared" si="18"/>
        <v>1868776</v>
      </c>
      <c r="H117" s="8" t="s">
        <v>10</v>
      </c>
      <c r="I117" s="73">
        <v>1508000</v>
      </c>
      <c r="J117" s="8">
        <f t="shared" si="19"/>
        <v>286520</v>
      </c>
      <c r="K117" s="8">
        <f t="shared" si="20"/>
        <v>1794520</v>
      </c>
      <c r="L117" s="8" t="s">
        <v>10</v>
      </c>
      <c r="M117" s="40">
        <v>1560000</v>
      </c>
      <c r="N117" s="8">
        <f t="shared" si="21"/>
        <v>296400</v>
      </c>
      <c r="O117" s="8">
        <f t="shared" si="22"/>
        <v>1856400</v>
      </c>
      <c r="P117" s="8" t="s">
        <v>10</v>
      </c>
      <c r="Q117" s="49">
        <f t="shared" si="23"/>
        <v>1868776</v>
      </c>
      <c r="R117" s="9">
        <f t="shared" si="24"/>
        <v>1794520</v>
      </c>
      <c r="S117" s="9">
        <f t="shared" si="25"/>
        <v>1856400</v>
      </c>
      <c r="T117" s="10">
        <f t="shared" si="26"/>
        <v>1794520</v>
      </c>
      <c r="U117" s="11">
        <f t="shared" si="27"/>
        <v>1839898.6666666667</v>
      </c>
      <c r="V117" s="11">
        <f t="shared" si="28"/>
        <v>1839318.7118183875</v>
      </c>
      <c r="W117" s="11">
        <f t="shared" si="29"/>
        <v>1839609.7536750401</v>
      </c>
      <c r="X117" s="11">
        <f t="shared" si="30"/>
        <v>39783.273939349609</v>
      </c>
      <c r="Y117" s="12">
        <f t="shared" si="31"/>
        <v>2.4663677130044914E-2</v>
      </c>
      <c r="Z117" s="13">
        <f t="shared" si="32"/>
        <v>1794520</v>
      </c>
      <c r="AA117" s="36" t="str">
        <f t="shared" si="33"/>
        <v>MENOR VALOR</v>
      </c>
    </row>
    <row r="118" spans="1:27" s="27" customFormat="1" ht="22.5" customHeight="1" x14ac:dyDescent="0.2">
      <c r="A118" s="64"/>
      <c r="B118" s="50">
        <v>78181507</v>
      </c>
      <c r="C118" s="65" t="s">
        <v>169</v>
      </c>
      <c r="D118" s="66"/>
      <c r="E118" s="86">
        <v>235560</v>
      </c>
      <c r="F118" s="8">
        <f t="shared" si="17"/>
        <v>44756.4</v>
      </c>
      <c r="G118" s="8">
        <f t="shared" si="18"/>
        <v>280316.40000000002</v>
      </c>
      <c r="H118" s="8" t="s">
        <v>10</v>
      </c>
      <c r="I118" s="73">
        <v>226200</v>
      </c>
      <c r="J118" s="8">
        <f t="shared" si="19"/>
        <v>42978</v>
      </c>
      <c r="K118" s="8">
        <f t="shared" si="20"/>
        <v>269178</v>
      </c>
      <c r="L118" s="8" t="s">
        <v>10</v>
      </c>
      <c r="M118" s="66">
        <v>234000</v>
      </c>
      <c r="N118" s="8">
        <f t="shared" si="21"/>
        <v>44460</v>
      </c>
      <c r="O118" s="8">
        <f t="shared" si="22"/>
        <v>278460</v>
      </c>
      <c r="P118" s="8" t="s">
        <v>10</v>
      </c>
      <c r="Q118" s="49">
        <f t="shared" si="23"/>
        <v>280316.40000000002</v>
      </c>
      <c r="R118" s="9">
        <f t="shared" si="24"/>
        <v>269178</v>
      </c>
      <c r="S118" s="9">
        <f t="shared" si="25"/>
        <v>278460</v>
      </c>
      <c r="T118" s="10">
        <f t="shared" si="26"/>
        <v>269178</v>
      </c>
      <c r="U118" s="11">
        <f t="shared" si="27"/>
        <v>275984.8</v>
      </c>
      <c r="V118" s="11">
        <f t="shared" si="28"/>
        <v>275897.80677275814</v>
      </c>
      <c r="W118" s="11">
        <f t="shared" si="29"/>
        <v>275941.46305125603</v>
      </c>
      <c r="X118" s="11">
        <f t="shared" si="30"/>
        <v>5967.4910909024484</v>
      </c>
      <c r="Y118" s="12">
        <f t="shared" si="31"/>
        <v>2.4663677130044803E-2</v>
      </c>
      <c r="Z118" s="13">
        <f t="shared" si="32"/>
        <v>269178</v>
      </c>
      <c r="AA118" s="36" t="str">
        <f t="shared" si="33"/>
        <v>MENOR VALOR</v>
      </c>
    </row>
    <row r="119" spans="1:27" ht="22.5" customHeight="1" x14ac:dyDescent="0.2">
      <c r="A119" s="1"/>
      <c r="B119" s="50">
        <v>78181507</v>
      </c>
      <c r="C119" s="53" t="s">
        <v>170</v>
      </c>
      <c r="D119" s="35">
        <v>1</v>
      </c>
      <c r="E119" s="89">
        <v>1766700</v>
      </c>
      <c r="F119" s="8">
        <f t="shared" si="17"/>
        <v>335673</v>
      </c>
      <c r="G119" s="8">
        <f t="shared" si="18"/>
        <v>2102373</v>
      </c>
      <c r="H119" s="8" t="s">
        <v>10</v>
      </c>
      <c r="I119" s="79">
        <v>1696500</v>
      </c>
      <c r="J119" s="8">
        <f t="shared" si="19"/>
        <v>322335</v>
      </c>
      <c r="K119" s="8">
        <f t="shared" si="20"/>
        <v>2018835</v>
      </c>
      <c r="L119" s="8" t="s">
        <v>10</v>
      </c>
      <c r="M119" s="39">
        <v>1755000</v>
      </c>
      <c r="N119" s="8">
        <f t="shared" si="21"/>
        <v>333450</v>
      </c>
      <c r="O119" s="8">
        <f t="shared" si="22"/>
        <v>2088450</v>
      </c>
      <c r="P119" s="8" t="s">
        <v>10</v>
      </c>
      <c r="Q119" s="49">
        <f t="shared" si="23"/>
        <v>2102373</v>
      </c>
      <c r="R119" s="9">
        <f t="shared" si="24"/>
        <v>2018835</v>
      </c>
      <c r="S119" s="9">
        <f t="shared" si="25"/>
        <v>2088450</v>
      </c>
      <c r="T119" s="10">
        <f t="shared" si="26"/>
        <v>2018835</v>
      </c>
      <c r="U119" s="11">
        <f t="shared" si="27"/>
        <v>2069886</v>
      </c>
      <c r="V119" s="11">
        <f t="shared" si="28"/>
        <v>2069233.550795686</v>
      </c>
      <c r="W119" s="11">
        <f t="shared" si="29"/>
        <v>2069560.9728844201</v>
      </c>
      <c r="X119" s="11">
        <f t="shared" si="30"/>
        <v>44756.183181768305</v>
      </c>
      <c r="Y119" s="12">
        <f t="shared" si="31"/>
        <v>2.4663677130044803E-2</v>
      </c>
      <c r="Z119" s="13">
        <f t="shared" si="32"/>
        <v>2018835</v>
      </c>
      <c r="AA119" s="36" t="str">
        <f t="shared" si="33"/>
        <v>MENOR VALOR</v>
      </c>
    </row>
    <row r="120" spans="1:27" ht="22.5" customHeight="1" x14ac:dyDescent="0.2">
      <c r="A120" s="1"/>
      <c r="B120" s="50">
        <v>78181507</v>
      </c>
      <c r="C120" s="53" t="s">
        <v>171</v>
      </c>
      <c r="D120" s="35">
        <v>1</v>
      </c>
      <c r="E120" s="89">
        <v>1570400</v>
      </c>
      <c r="F120" s="8">
        <f t="shared" si="17"/>
        <v>298376</v>
      </c>
      <c r="G120" s="8">
        <f t="shared" si="18"/>
        <v>1868776</v>
      </c>
      <c r="H120" s="8" t="s">
        <v>10</v>
      </c>
      <c r="I120" s="79">
        <v>1508000</v>
      </c>
      <c r="J120" s="8">
        <f t="shared" si="19"/>
        <v>286520</v>
      </c>
      <c r="K120" s="8">
        <f t="shared" si="20"/>
        <v>1794520</v>
      </c>
      <c r="L120" s="8" t="s">
        <v>10</v>
      </c>
      <c r="M120" s="39">
        <v>1560000</v>
      </c>
      <c r="N120" s="8">
        <f t="shared" si="21"/>
        <v>296400</v>
      </c>
      <c r="O120" s="8">
        <f t="shared" si="22"/>
        <v>1856400</v>
      </c>
      <c r="P120" s="8" t="s">
        <v>10</v>
      </c>
      <c r="Q120" s="49">
        <f t="shared" si="23"/>
        <v>1868776</v>
      </c>
      <c r="R120" s="9">
        <f t="shared" si="24"/>
        <v>1794520</v>
      </c>
      <c r="S120" s="9">
        <f t="shared" si="25"/>
        <v>1856400</v>
      </c>
      <c r="T120" s="10">
        <f t="shared" si="26"/>
        <v>1794520</v>
      </c>
      <c r="U120" s="11">
        <f t="shared" si="27"/>
        <v>1839898.6666666667</v>
      </c>
      <c r="V120" s="11">
        <f t="shared" si="28"/>
        <v>1839318.7118183875</v>
      </c>
      <c r="W120" s="11">
        <f t="shared" si="29"/>
        <v>1839609.7536750401</v>
      </c>
      <c r="X120" s="11">
        <f t="shared" si="30"/>
        <v>39783.273939349609</v>
      </c>
      <c r="Y120" s="12">
        <f t="shared" si="31"/>
        <v>2.4663677130044914E-2</v>
      </c>
      <c r="Z120" s="13">
        <f t="shared" si="32"/>
        <v>1794520</v>
      </c>
      <c r="AA120" s="36" t="str">
        <f t="shared" si="33"/>
        <v>MENOR VALOR</v>
      </c>
    </row>
    <row r="121" spans="1:27" ht="22.5" customHeight="1" x14ac:dyDescent="0.2">
      <c r="A121" s="1"/>
      <c r="B121" s="50">
        <v>78181507</v>
      </c>
      <c r="C121" s="53" t="s">
        <v>38</v>
      </c>
      <c r="D121" s="35">
        <v>1</v>
      </c>
      <c r="E121" s="89">
        <v>235560</v>
      </c>
      <c r="F121" s="8">
        <f t="shared" si="17"/>
        <v>44756.4</v>
      </c>
      <c r="G121" s="8">
        <f t="shared" si="18"/>
        <v>280316.40000000002</v>
      </c>
      <c r="H121" s="8" t="s">
        <v>10</v>
      </c>
      <c r="I121" s="79">
        <v>226200</v>
      </c>
      <c r="J121" s="8">
        <f t="shared" si="19"/>
        <v>42978</v>
      </c>
      <c r="K121" s="8">
        <f t="shared" si="20"/>
        <v>269178</v>
      </c>
      <c r="L121" s="8" t="s">
        <v>10</v>
      </c>
      <c r="M121" s="39">
        <v>234000</v>
      </c>
      <c r="N121" s="8">
        <f t="shared" si="21"/>
        <v>44460</v>
      </c>
      <c r="O121" s="8">
        <f t="shared" si="22"/>
        <v>278460</v>
      </c>
      <c r="P121" s="8" t="s">
        <v>10</v>
      </c>
      <c r="Q121" s="49">
        <f t="shared" si="23"/>
        <v>280316.40000000002</v>
      </c>
      <c r="R121" s="9">
        <f t="shared" si="24"/>
        <v>269178</v>
      </c>
      <c r="S121" s="9">
        <f t="shared" si="25"/>
        <v>278460</v>
      </c>
      <c r="T121" s="10">
        <f t="shared" si="26"/>
        <v>269178</v>
      </c>
      <c r="U121" s="11">
        <f t="shared" si="27"/>
        <v>275984.8</v>
      </c>
      <c r="V121" s="11">
        <f t="shared" si="28"/>
        <v>275897.80677275814</v>
      </c>
      <c r="W121" s="11">
        <f t="shared" si="29"/>
        <v>275941.46305125603</v>
      </c>
      <c r="X121" s="11">
        <f t="shared" si="30"/>
        <v>5967.4910909024484</v>
      </c>
      <c r="Y121" s="12">
        <f t="shared" si="31"/>
        <v>2.4663677130044803E-2</v>
      </c>
      <c r="Z121" s="13">
        <f t="shared" si="32"/>
        <v>269178</v>
      </c>
      <c r="AA121" s="36" t="str">
        <f t="shared" si="33"/>
        <v>MENOR VALOR</v>
      </c>
    </row>
    <row r="122" spans="1:27" ht="22.5" customHeight="1" x14ac:dyDescent="0.2">
      <c r="A122" s="1"/>
      <c r="B122" s="50">
        <v>78181507</v>
      </c>
      <c r="C122" s="53" t="s">
        <v>172</v>
      </c>
      <c r="D122" s="35">
        <v>1</v>
      </c>
      <c r="E122" s="89">
        <v>490750</v>
      </c>
      <c r="F122" s="8">
        <f t="shared" si="17"/>
        <v>93242.5</v>
      </c>
      <c r="G122" s="8">
        <f t="shared" si="18"/>
        <v>583992.5</v>
      </c>
      <c r="H122" s="8" t="s">
        <v>10</v>
      </c>
      <c r="I122" s="79">
        <v>471250</v>
      </c>
      <c r="J122" s="8">
        <f t="shared" si="19"/>
        <v>89537.5</v>
      </c>
      <c r="K122" s="8">
        <f t="shared" si="20"/>
        <v>560787.5</v>
      </c>
      <c r="L122" s="8" t="s">
        <v>10</v>
      </c>
      <c r="M122" s="39">
        <v>487500</v>
      </c>
      <c r="N122" s="8">
        <f t="shared" si="21"/>
        <v>92625</v>
      </c>
      <c r="O122" s="8">
        <f t="shared" si="22"/>
        <v>580125</v>
      </c>
      <c r="P122" s="8" t="s">
        <v>10</v>
      </c>
      <c r="Q122" s="49">
        <f t="shared" si="23"/>
        <v>583992.5</v>
      </c>
      <c r="R122" s="9">
        <f t="shared" si="24"/>
        <v>560787.5</v>
      </c>
      <c r="S122" s="9">
        <f t="shared" si="25"/>
        <v>580125</v>
      </c>
      <c r="T122" s="10">
        <f t="shared" si="26"/>
        <v>560787.5</v>
      </c>
      <c r="U122" s="11">
        <f t="shared" si="27"/>
        <v>574968.33333333337</v>
      </c>
      <c r="V122" s="11">
        <f t="shared" si="28"/>
        <v>574787.09744324605</v>
      </c>
      <c r="W122" s="11">
        <f t="shared" si="29"/>
        <v>574878.04802345007</v>
      </c>
      <c r="X122" s="11">
        <f t="shared" si="30"/>
        <v>12432.27310604675</v>
      </c>
      <c r="Y122" s="12">
        <f t="shared" si="31"/>
        <v>2.4663677130044914E-2</v>
      </c>
      <c r="Z122" s="13">
        <f t="shared" si="32"/>
        <v>560787.5</v>
      </c>
      <c r="AA122" s="36" t="str">
        <f t="shared" si="33"/>
        <v>MENOR VALOR</v>
      </c>
    </row>
    <row r="123" spans="1:27" ht="22.5" customHeight="1" x14ac:dyDescent="0.2">
      <c r="A123" s="1"/>
      <c r="B123" s="50">
        <v>78181507</v>
      </c>
      <c r="C123" s="53" t="s">
        <v>173</v>
      </c>
      <c r="D123" s="35">
        <v>1</v>
      </c>
      <c r="E123" s="89">
        <v>235560</v>
      </c>
      <c r="F123" s="8">
        <f t="shared" si="17"/>
        <v>44756.4</v>
      </c>
      <c r="G123" s="8">
        <f t="shared" si="18"/>
        <v>280316.40000000002</v>
      </c>
      <c r="H123" s="8" t="s">
        <v>10</v>
      </c>
      <c r="I123" s="79">
        <v>226200</v>
      </c>
      <c r="J123" s="8">
        <f t="shared" si="19"/>
        <v>42978</v>
      </c>
      <c r="K123" s="8">
        <f t="shared" si="20"/>
        <v>269178</v>
      </c>
      <c r="L123" s="8" t="s">
        <v>10</v>
      </c>
      <c r="M123" s="39">
        <v>234000</v>
      </c>
      <c r="N123" s="8">
        <f t="shared" si="21"/>
        <v>44460</v>
      </c>
      <c r="O123" s="8">
        <f t="shared" si="22"/>
        <v>278460</v>
      </c>
      <c r="P123" s="8" t="s">
        <v>10</v>
      </c>
      <c r="Q123" s="49">
        <f t="shared" si="23"/>
        <v>280316.40000000002</v>
      </c>
      <c r="R123" s="9">
        <f t="shared" si="24"/>
        <v>269178</v>
      </c>
      <c r="S123" s="9">
        <f t="shared" si="25"/>
        <v>278460</v>
      </c>
      <c r="T123" s="10">
        <f t="shared" si="26"/>
        <v>269178</v>
      </c>
      <c r="U123" s="11">
        <f t="shared" si="27"/>
        <v>275984.8</v>
      </c>
      <c r="V123" s="11">
        <f t="shared" si="28"/>
        <v>275897.80677275814</v>
      </c>
      <c r="W123" s="11">
        <f t="shared" si="29"/>
        <v>275941.46305125603</v>
      </c>
      <c r="X123" s="11">
        <f t="shared" si="30"/>
        <v>5967.4910909024484</v>
      </c>
      <c r="Y123" s="12">
        <f t="shared" si="31"/>
        <v>2.4663677130044803E-2</v>
      </c>
      <c r="Z123" s="13">
        <f t="shared" si="32"/>
        <v>269178</v>
      </c>
      <c r="AA123" s="36" t="str">
        <f t="shared" si="33"/>
        <v>MENOR VALOR</v>
      </c>
    </row>
    <row r="124" spans="1:27" ht="22.5" customHeight="1" x14ac:dyDescent="0.2">
      <c r="A124" s="1"/>
      <c r="B124" s="50">
        <v>78181507</v>
      </c>
      <c r="C124" s="53" t="s">
        <v>45</v>
      </c>
      <c r="D124" s="35">
        <v>1</v>
      </c>
      <c r="E124" s="86">
        <v>274820</v>
      </c>
      <c r="F124" s="8">
        <f t="shared" si="17"/>
        <v>52215.8</v>
      </c>
      <c r="G124" s="8">
        <f t="shared" si="18"/>
        <v>327035.8</v>
      </c>
      <c r="H124" s="8" t="s">
        <v>10</v>
      </c>
      <c r="I124" s="73">
        <v>263900</v>
      </c>
      <c r="J124" s="8">
        <f t="shared" si="19"/>
        <v>50141</v>
      </c>
      <c r="K124" s="8">
        <f t="shared" si="20"/>
        <v>314041</v>
      </c>
      <c r="L124" s="8" t="s">
        <v>10</v>
      </c>
      <c r="M124" s="39">
        <v>273000</v>
      </c>
      <c r="N124" s="8">
        <f t="shared" si="21"/>
        <v>51870</v>
      </c>
      <c r="O124" s="8">
        <f t="shared" si="22"/>
        <v>324870</v>
      </c>
      <c r="P124" s="8" t="s">
        <v>10</v>
      </c>
      <c r="Q124" s="49">
        <f t="shared" si="23"/>
        <v>327035.8</v>
      </c>
      <c r="R124" s="9">
        <f t="shared" si="24"/>
        <v>314041</v>
      </c>
      <c r="S124" s="9">
        <f t="shared" si="25"/>
        <v>324870</v>
      </c>
      <c r="T124" s="10">
        <f t="shared" si="26"/>
        <v>314041</v>
      </c>
      <c r="U124" s="11">
        <f t="shared" si="27"/>
        <v>321982.26666666666</v>
      </c>
      <c r="V124" s="11">
        <f t="shared" si="28"/>
        <v>321880.77456821781</v>
      </c>
      <c r="W124" s="11">
        <f t="shared" si="29"/>
        <v>321931.70689313201</v>
      </c>
      <c r="X124" s="11">
        <f t="shared" si="30"/>
        <v>6962.0729393861757</v>
      </c>
      <c r="Y124" s="12">
        <f t="shared" si="31"/>
        <v>2.4663677130044803E-2</v>
      </c>
      <c r="Z124" s="13">
        <f t="shared" si="32"/>
        <v>314041</v>
      </c>
      <c r="AA124" s="36" t="str">
        <f t="shared" si="33"/>
        <v>MENOR VALOR</v>
      </c>
    </row>
    <row r="125" spans="1:27" ht="22.5" customHeight="1" x14ac:dyDescent="0.2">
      <c r="A125" s="1"/>
      <c r="B125" s="50">
        <v>78181507</v>
      </c>
      <c r="C125" s="53" t="s">
        <v>174</v>
      </c>
      <c r="D125" s="35">
        <v>1</v>
      </c>
      <c r="E125" s="86">
        <v>235560</v>
      </c>
      <c r="F125" s="8">
        <f t="shared" si="17"/>
        <v>44756.4</v>
      </c>
      <c r="G125" s="8">
        <f t="shared" si="18"/>
        <v>280316.40000000002</v>
      </c>
      <c r="H125" s="8" t="s">
        <v>10</v>
      </c>
      <c r="I125" s="73">
        <v>226200</v>
      </c>
      <c r="J125" s="8">
        <f t="shared" si="19"/>
        <v>42978</v>
      </c>
      <c r="K125" s="8">
        <f t="shared" si="20"/>
        <v>269178</v>
      </c>
      <c r="L125" s="8" t="s">
        <v>10</v>
      </c>
      <c r="M125" s="39">
        <v>234000</v>
      </c>
      <c r="N125" s="8">
        <f t="shared" si="21"/>
        <v>44460</v>
      </c>
      <c r="O125" s="8">
        <f t="shared" si="22"/>
        <v>278460</v>
      </c>
      <c r="P125" s="8" t="s">
        <v>10</v>
      </c>
      <c r="Q125" s="49">
        <f t="shared" si="23"/>
        <v>280316.40000000002</v>
      </c>
      <c r="R125" s="9">
        <f t="shared" si="24"/>
        <v>269178</v>
      </c>
      <c r="S125" s="9">
        <f t="shared" si="25"/>
        <v>278460</v>
      </c>
      <c r="T125" s="10">
        <f t="shared" si="26"/>
        <v>269178</v>
      </c>
      <c r="U125" s="11">
        <f t="shared" si="27"/>
        <v>275984.8</v>
      </c>
      <c r="V125" s="11">
        <f t="shared" si="28"/>
        <v>275897.80677275814</v>
      </c>
      <c r="W125" s="11">
        <f t="shared" si="29"/>
        <v>275941.46305125603</v>
      </c>
      <c r="X125" s="11">
        <f t="shared" si="30"/>
        <v>5967.4910909024484</v>
      </c>
      <c r="Y125" s="12">
        <f t="shared" si="31"/>
        <v>2.4663677130044803E-2</v>
      </c>
      <c r="Z125" s="13">
        <f t="shared" si="32"/>
        <v>269178</v>
      </c>
      <c r="AA125" s="36" t="str">
        <f t="shared" si="33"/>
        <v>MENOR VALOR</v>
      </c>
    </row>
    <row r="126" spans="1:27" ht="22.5" customHeight="1" x14ac:dyDescent="0.2">
      <c r="A126" s="1"/>
      <c r="B126" s="50">
        <v>78181507</v>
      </c>
      <c r="C126" s="53" t="s">
        <v>175</v>
      </c>
      <c r="D126" s="35">
        <v>1</v>
      </c>
      <c r="E126" s="89">
        <v>294450</v>
      </c>
      <c r="F126" s="8">
        <f t="shared" si="17"/>
        <v>55945.5</v>
      </c>
      <c r="G126" s="8">
        <f t="shared" si="18"/>
        <v>350395.5</v>
      </c>
      <c r="H126" s="8" t="s">
        <v>10</v>
      </c>
      <c r="I126" s="79">
        <v>282750</v>
      </c>
      <c r="J126" s="8">
        <f t="shared" si="19"/>
        <v>53722.5</v>
      </c>
      <c r="K126" s="8">
        <f t="shared" si="20"/>
        <v>336472.5</v>
      </c>
      <c r="L126" s="8" t="s">
        <v>10</v>
      </c>
      <c r="M126" s="41">
        <v>292500</v>
      </c>
      <c r="N126" s="8">
        <f t="shared" si="21"/>
        <v>55575</v>
      </c>
      <c r="O126" s="8">
        <f t="shared" si="22"/>
        <v>348075</v>
      </c>
      <c r="P126" s="8" t="s">
        <v>10</v>
      </c>
      <c r="Q126" s="49">
        <f t="shared" si="23"/>
        <v>350395.5</v>
      </c>
      <c r="R126" s="9">
        <f t="shared" si="24"/>
        <v>336472.5</v>
      </c>
      <c r="S126" s="9">
        <f t="shared" si="25"/>
        <v>348075</v>
      </c>
      <c r="T126" s="10">
        <f t="shared" si="26"/>
        <v>336472.5</v>
      </c>
      <c r="U126" s="11">
        <f t="shared" si="27"/>
        <v>344981</v>
      </c>
      <c r="V126" s="11">
        <f t="shared" si="28"/>
        <v>344872.2584659477</v>
      </c>
      <c r="W126" s="11">
        <f t="shared" si="29"/>
        <v>344926.82881407003</v>
      </c>
      <c r="X126" s="11">
        <f t="shared" si="30"/>
        <v>7459.3638636280502</v>
      </c>
      <c r="Y126" s="12">
        <f t="shared" si="31"/>
        <v>2.4663677130044803E-2</v>
      </c>
      <c r="Z126" s="13">
        <f t="shared" si="32"/>
        <v>336472.5</v>
      </c>
      <c r="AA126" s="36" t="str">
        <f t="shared" si="33"/>
        <v>MENOR VALOR</v>
      </c>
    </row>
    <row r="127" spans="1:27" ht="22.5" customHeight="1" x14ac:dyDescent="0.2">
      <c r="A127" s="1"/>
      <c r="B127" s="50">
        <v>78181507</v>
      </c>
      <c r="C127" s="53" t="s">
        <v>41</v>
      </c>
      <c r="D127" s="35">
        <v>1</v>
      </c>
      <c r="E127" s="86">
        <v>294450</v>
      </c>
      <c r="F127" s="8">
        <f t="shared" si="17"/>
        <v>55945.5</v>
      </c>
      <c r="G127" s="8">
        <f t="shared" si="18"/>
        <v>350395.5</v>
      </c>
      <c r="H127" s="8" t="s">
        <v>10</v>
      </c>
      <c r="I127" s="73">
        <v>282750</v>
      </c>
      <c r="J127" s="8">
        <f t="shared" si="19"/>
        <v>53722.5</v>
      </c>
      <c r="K127" s="8">
        <f t="shared" si="20"/>
        <v>336472.5</v>
      </c>
      <c r="L127" s="8" t="s">
        <v>10</v>
      </c>
      <c r="M127" s="39">
        <v>292500</v>
      </c>
      <c r="N127" s="8">
        <f t="shared" si="21"/>
        <v>55575</v>
      </c>
      <c r="O127" s="8">
        <f t="shared" si="22"/>
        <v>348075</v>
      </c>
      <c r="P127" s="8" t="s">
        <v>10</v>
      </c>
      <c r="Q127" s="49">
        <f t="shared" si="23"/>
        <v>350395.5</v>
      </c>
      <c r="R127" s="9">
        <f t="shared" si="24"/>
        <v>336472.5</v>
      </c>
      <c r="S127" s="9">
        <f t="shared" si="25"/>
        <v>348075</v>
      </c>
      <c r="T127" s="10">
        <f t="shared" si="26"/>
        <v>336472.5</v>
      </c>
      <c r="U127" s="11">
        <f t="shared" si="27"/>
        <v>344981</v>
      </c>
      <c r="V127" s="11">
        <f t="shared" si="28"/>
        <v>344872.2584659477</v>
      </c>
      <c r="W127" s="11">
        <f t="shared" si="29"/>
        <v>344926.82881407003</v>
      </c>
      <c r="X127" s="11">
        <f t="shared" si="30"/>
        <v>7459.3638636280502</v>
      </c>
      <c r="Y127" s="12">
        <f t="shared" si="31"/>
        <v>2.4663677130044803E-2</v>
      </c>
      <c r="Z127" s="13">
        <f t="shared" si="32"/>
        <v>336472.5</v>
      </c>
      <c r="AA127" s="36" t="str">
        <f t="shared" si="33"/>
        <v>MENOR VALOR</v>
      </c>
    </row>
    <row r="128" spans="1:27" ht="22.5" customHeight="1" x14ac:dyDescent="0.2">
      <c r="A128" s="1"/>
      <c r="B128" s="50">
        <v>78181507</v>
      </c>
      <c r="C128" s="53" t="s">
        <v>176</v>
      </c>
      <c r="D128" s="35">
        <v>1</v>
      </c>
      <c r="E128" s="86">
        <v>98150</v>
      </c>
      <c r="F128" s="8">
        <f t="shared" si="17"/>
        <v>18648.5</v>
      </c>
      <c r="G128" s="8">
        <f t="shared" si="18"/>
        <v>116798.5</v>
      </c>
      <c r="H128" s="8" t="s">
        <v>10</v>
      </c>
      <c r="I128" s="73">
        <v>94250</v>
      </c>
      <c r="J128" s="8">
        <f t="shared" si="19"/>
        <v>17907.5</v>
      </c>
      <c r="K128" s="8">
        <f t="shared" si="20"/>
        <v>112157.5</v>
      </c>
      <c r="L128" s="8" t="s">
        <v>10</v>
      </c>
      <c r="M128" s="39">
        <v>97500</v>
      </c>
      <c r="N128" s="8">
        <f t="shared" si="21"/>
        <v>18525</v>
      </c>
      <c r="O128" s="8">
        <f t="shared" si="22"/>
        <v>116025</v>
      </c>
      <c r="P128" s="8" t="s">
        <v>10</v>
      </c>
      <c r="Q128" s="49">
        <f t="shared" si="23"/>
        <v>116798.5</v>
      </c>
      <c r="R128" s="9">
        <f t="shared" si="24"/>
        <v>112157.5</v>
      </c>
      <c r="S128" s="9">
        <f t="shared" si="25"/>
        <v>116025</v>
      </c>
      <c r="T128" s="10">
        <f t="shared" si="26"/>
        <v>112157.5</v>
      </c>
      <c r="U128" s="11">
        <f t="shared" si="27"/>
        <v>114993.66666666667</v>
      </c>
      <c r="V128" s="11">
        <f t="shared" si="28"/>
        <v>114957.41948864922</v>
      </c>
      <c r="W128" s="11">
        <f t="shared" si="29"/>
        <v>114975.60960469001</v>
      </c>
      <c r="X128" s="11">
        <f t="shared" si="30"/>
        <v>2486.4546212093505</v>
      </c>
      <c r="Y128" s="12">
        <f t="shared" si="31"/>
        <v>2.4663677130044914E-2</v>
      </c>
      <c r="Z128" s="13">
        <f t="shared" si="32"/>
        <v>112157.5</v>
      </c>
      <c r="AA128" s="36" t="str">
        <f t="shared" si="33"/>
        <v>MENOR VALOR</v>
      </c>
    </row>
    <row r="129" spans="1:27" ht="22.5" customHeight="1" x14ac:dyDescent="0.2">
      <c r="A129" s="1"/>
      <c r="B129" s="50">
        <v>78181507</v>
      </c>
      <c r="C129" s="53" t="s">
        <v>39</v>
      </c>
      <c r="D129" s="35">
        <v>1</v>
      </c>
      <c r="E129" s="86">
        <v>392600</v>
      </c>
      <c r="F129" s="8">
        <f t="shared" si="17"/>
        <v>74594</v>
      </c>
      <c r="G129" s="8">
        <f t="shared" si="18"/>
        <v>467194</v>
      </c>
      <c r="H129" s="8" t="s">
        <v>10</v>
      </c>
      <c r="I129" s="73">
        <v>377000</v>
      </c>
      <c r="J129" s="8">
        <f t="shared" si="19"/>
        <v>71630</v>
      </c>
      <c r="K129" s="8">
        <f t="shared" si="20"/>
        <v>448630</v>
      </c>
      <c r="L129" s="8" t="s">
        <v>10</v>
      </c>
      <c r="M129" s="40">
        <v>390000</v>
      </c>
      <c r="N129" s="8">
        <f t="shared" si="21"/>
        <v>74100</v>
      </c>
      <c r="O129" s="8">
        <f t="shared" si="22"/>
        <v>464100</v>
      </c>
      <c r="P129" s="8" t="s">
        <v>10</v>
      </c>
      <c r="Q129" s="49">
        <f t="shared" si="23"/>
        <v>467194</v>
      </c>
      <c r="R129" s="9">
        <f t="shared" si="24"/>
        <v>448630</v>
      </c>
      <c r="S129" s="9">
        <f t="shared" si="25"/>
        <v>464100</v>
      </c>
      <c r="T129" s="10">
        <f t="shared" si="26"/>
        <v>448630</v>
      </c>
      <c r="U129" s="11">
        <f t="shared" si="27"/>
        <v>459974.66666666669</v>
      </c>
      <c r="V129" s="11">
        <f t="shared" si="28"/>
        <v>459829.67795459687</v>
      </c>
      <c r="W129" s="11">
        <f t="shared" si="29"/>
        <v>459902.43841876002</v>
      </c>
      <c r="X129" s="11">
        <f t="shared" si="30"/>
        <v>9945.8184848374021</v>
      </c>
      <c r="Y129" s="12">
        <f t="shared" si="31"/>
        <v>2.4663677130044914E-2</v>
      </c>
      <c r="Z129" s="13">
        <f t="shared" si="32"/>
        <v>448630</v>
      </c>
      <c r="AA129" s="36" t="str">
        <f t="shared" si="33"/>
        <v>MENOR VALOR</v>
      </c>
    </row>
    <row r="130" spans="1:27" ht="22.5" customHeight="1" x14ac:dyDescent="0.2">
      <c r="A130" s="1"/>
      <c r="B130" s="50">
        <v>78181507</v>
      </c>
      <c r="C130" s="53" t="s">
        <v>40</v>
      </c>
      <c r="D130" s="35">
        <v>1</v>
      </c>
      <c r="E130" s="86">
        <v>98150</v>
      </c>
      <c r="F130" s="8">
        <f t="shared" si="17"/>
        <v>18648.5</v>
      </c>
      <c r="G130" s="8">
        <f t="shared" si="18"/>
        <v>116798.5</v>
      </c>
      <c r="H130" s="8" t="s">
        <v>10</v>
      </c>
      <c r="I130" s="73">
        <v>94250</v>
      </c>
      <c r="J130" s="8">
        <f t="shared" si="19"/>
        <v>17907.5</v>
      </c>
      <c r="K130" s="8">
        <f t="shared" si="20"/>
        <v>112157.5</v>
      </c>
      <c r="L130" s="8" t="s">
        <v>10</v>
      </c>
      <c r="M130" s="94">
        <v>97500</v>
      </c>
      <c r="N130" s="8">
        <f t="shared" si="21"/>
        <v>18525</v>
      </c>
      <c r="O130" s="8">
        <f t="shared" si="22"/>
        <v>116025</v>
      </c>
      <c r="P130" s="8" t="s">
        <v>10</v>
      </c>
      <c r="Q130" s="49">
        <f t="shared" si="23"/>
        <v>116798.5</v>
      </c>
      <c r="R130" s="9">
        <f t="shared" si="24"/>
        <v>112157.5</v>
      </c>
      <c r="S130" s="9">
        <f t="shared" si="25"/>
        <v>116025</v>
      </c>
      <c r="T130" s="10">
        <f t="shared" si="26"/>
        <v>112157.5</v>
      </c>
      <c r="U130" s="11">
        <f t="shared" si="27"/>
        <v>114993.66666666667</v>
      </c>
      <c r="V130" s="11">
        <f t="shared" si="28"/>
        <v>114957.41948864922</v>
      </c>
      <c r="W130" s="11">
        <f t="shared" si="29"/>
        <v>114975.60960469001</v>
      </c>
      <c r="X130" s="11">
        <f t="shared" si="30"/>
        <v>2486.4546212093505</v>
      </c>
      <c r="Y130" s="12">
        <f t="shared" si="31"/>
        <v>2.4663677130044914E-2</v>
      </c>
      <c r="Z130" s="13">
        <f t="shared" si="32"/>
        <v>112157.5</v>
      </c>
      <c r="AA130" s="36" t="str">
        <f t="shared" si="33"/>
        <v>MENOR VALOR</v>
      </c>
    </row>
    <row r="131" spans="1:27" s="56" customFormat="1" x14ac:dyDescent="0.2">
      <c r="A131" s="54" t="s">
        <v>3</v>
      </c>
      <c r="B131" s="54"/>
      <c r="C131" s="54"/>
      <c r="D131" s="54"/>
      <c r="E131" s="55">
        <f>SUM(I8:I29)</f>
        <v>13892450</v>
      </c>
      <c r="F131" s="55">
        <f t="shared" ref="F131:P131" si="34">SUM(F8:F29)</f>
        <v>2748788.9</v>
      </c>
      <c r="G131" s="55">
        <f t="shared" si="34"/>
        <v>17216098.900000002</v>
      </c>
      <c r="H131" s="55">
        <f t="shared" si="34"/>
        <v>0</v>
      </c>
      <c r="I131" s="55" t="e">
        <f>SUM(#REF!)</f>
        <v>#REF!</v>
      </c>
      <c r="J131" s="55">
        <f t="shared" si="34"/>
        <v>2639565.5</v>
      </c>
      <c r="K131" s="55">
        <f t="shared" si="34"/>
        <v>16532015.5</v>
      </c>
      <c r="L131" s="55">
        <f t="shared" si="34"/>
        <v>0</v>
      </c>
      <c r="M131" s="55">
        <f t="shared" si="34"/>
        <v>14371500</v>
      </c>
      <c r="N131" s="55">
        <f t="shared" si="34"/>
        <v>2730585</v>
      </c>
      <c r="O131" s="55">
        <f t="shared" si="34"/>
        <v>17102085</v>
      </c>
      <c r="P131" s="55">
        <f t="shared" si="34"/>
        <v>0</v>
      </c>
      <c r="Q131" s="49">
        <f>SUM(Q8:Q130)</f>
        <v>53411954.049999982</v>
      </c>
      <c r="R131" s="9">
        <f>SUM(R8:R130)</f>
        <v>51289624.75</v>
      </c>
      <c r="S131" s="9">
        <f>SUM(S8:S130)</f>
        <v>53058232.5</v>
      </c>
      <c r="T131" s="10">
        <f>MIN(Q131,R131)</f>
        <v>51289624.75</v>
      </c>
      <c r="U131" s="11">
        <f>AVERAGE(Q131,R131)</f>
        <v>52350789.399999991</v>
      </c>
      <c r="V131" s="11">
        <f>HARMEAN(Q131,R131)</f>
        <v>52329279.30574324</v>
      </c>
      <c r="W131" s="11">
        <f>GEOMEAN(Q131,R131)</f>
        <v>52340033.24787578</v>
      </c>
      <c r="X131" s="11">
        <f>_xlfn.STDEV.S(Q131,R131)</f>
        <v>1500713.4399408859</v>
      </c>
      <c r="Y131" s="12">
        <f t="shared" ref="Y131" si="35">1-(T131/U131)</f>
        <v>2.0270270270270063E-2</v>
      </c>
      <c r="Z131" s="13">
        <f t="shared" ref="Z131" si="36">+T131</f>
        <v>51289624.75</v>
      </c>
      <c r="AA131" s="36" t="str">
        <f t="shared" ref="AA131" si="37">+IF(Y131&lt;=30%,"MENOR VALOR",IF(Y131&lt;=60%,"MEDIA ARMONICA",IF(Y131&lt;=90%,"MEDIA GEOMETRICA","PROMEDIO")))</f>
        <v>MENOR VALOR</v>
      </c>
    </row>
    <row r="132" spans="1:27" s="32" customFormat="1" x14ac:dyDescent="0.2"/>
    <row r="133" spans="1:27" s="32" customFormat="1" x14ac:dyDescent="0.2"/>
    <row r="134" spans="1:27" s="32" customFormat="1" x14ac:dyDescent="0.2"/>
    <row r="135" spans="1:27" s="32" customFormat="1" x14ac:dyDescent="0.2"/>
    <row r="136" spans="1:27" s="32" customFormat="1" x14ac:dyDescent="0.2"/>
    <row r="137" spans="1:27" s="32" customFormat="1" x14ac:dyDescent="0.2"/>
    <row r="138" spans="1:27" s="32" customFormat="1" x14ac:dyDescent="0.2"/>
    <row r="139" spans="1:27" s="32" customFormat="1" x14ac:dyDescent="0.2"/>
    <row r="140" spans="1:27" s="32" customFormat="1" x14ac:dyDescent="0.2"/>
    <row r="141" spans="1:27" s="32" customFormat="1" x14ac:dyDescent="0.2"/>
    <row r="142" spans="1:27" s="32" customFormat="1" x14ac:dyDescent="0.2"/>
    <row r="143" spans="1:27" s="32" customFormat="1" x14ac:dyDescent="0.2"/>
    <row r="144" spans="1:27" s="32" customFormat="1" x14ac:dyDescent="0.2"/>
    <row r="145" s="32" customFormat="1" x14ac:dyDescent="0.2"/>
    <row r="146" s="32" customFormat="1" x14ac:dyDescent="0.2"/>
    <row r="147" s="32" customFormat="1" x14ac:dyDescent="0.2"/>
    <row r="148" s="32" customFormat="1" x14ac:dyDescent="0.2"/>
    <row r="149" s="32" customFormat="1" x14ac:dyDescent="0.2"/>
    <row r="150" s="32" customFormat="1" x14ac:dyDescent="0.2"/>
    <row r="151" s="32" customFormat="1" x14ac:dyDescent="0.2"/>
    <row r="152" s="32" customFormat="1" x14ac:dyDescent="0.2"/>
    <row r="153" s="32" customFormat="1" x14ac:dyDescent="0.2"/>
    <row r="154" s="32" customFormat="1" x14ac:dyDescent="0.2"/>
    <row r="155" s="32" customFormat="1" x14ac:dyDescent="0.2"/>
    <row r="156" s="32" customFormat="1" x14ac:dyDescent="0.2"/>
    <row r="157" s="32" customFormat="1" x14ac:dyDescent="0.2"/>
    <row r="158" s="32" customFormat="1" x14ac:dyDescent="0.2"/>
    <row r="159" s="32" customFormat="1" x14ac:dyDescent="0.2"/>
    <row r="160" s="32" customFormat="1" x14ac:dyDescent="0.2"/>
    <row r="161" s="32" customFormat="1" x14ac:dyDescent="0.2"/>
    <row r="162" s="32" customFormat="1" x14ac:dyDescent="0.2"/>
    <row r="163" s="32" customFormat="1" x14ac:dyDescent="0.2"/>
    <row r="164" s="32" customFormat="1" x14ac:dyDescent="0.2"/>
    <row r="165" s="32" customFormat="1" x14ac:dyDescent="0.2"/>
    <row r="166" s="32" customFormat="1" x14ac:dyDescent="0.2"/>
    <row r="167" s="32" customFormat="1" x14ac:dyDescent="0.2"/>
    <row r="168" s="32" customFormat="1" x14ac:dyDescent="0.2"/>
    <row r="169" s="32" customFormat="1" x14ac:dyDescent="0.2"/>
    <row r="170" s="32" customFormat="1" x14ac:dyDescent="0.2"/>
    <row r="171" s="32" customFormat="1" x14ac:dyDescent="0.2"/>
    <row r="172" s="32" customFormat="1" x14ac:dyDescent="0.2"/>
    <row r="173" s="32" customFormat="1" x14ac:dyDescent="0.2"/>
    <row r="174" s="32" customFormat="1" x14ac:dyDescent="0.2"/>
    <row r="175" s="32" customFormat="1" x14ac:dyDescent="0.2"/>
    <row r="176" s="32" customFormat="1" x14ac:dyDescent="0.2"/>
    <row r="177" s="32" customFormat="1" x14ac:dyDescent="0.2"/>
    <row r="178" s="32" customFormat="1" x14ac:dyDescent="0.2"/>
    <row r="179" s="32" customFormat="1" x14ac:dyDescent="0.2"/>
    <row r="180" s="32" customFormat="1" x14ac:dyDescent="0.2"/>
    <row r="181" s="32" customFormat="1" x14ac:dyDescent="0.2"/>
    <row r="182" s="32" customFormat="1" x14ac:dyDescent="0.2"/>
    <row r="183" s="32" customFormat="1" x14ac:dyDescent="0.2"/>
    <row r="184" s="32" customFormat="1" x14ac:dyDescent="0.2"/>
    <row r="185" s="32" customFormat="1" x14ac:dyDescent="0.2"/>
    <row r="186" s="32" customFormat="1" x14ac:dyDescent="0.2"/>
    <row r="187" s="32" customFormat="1" x14ac:dyDescent="0.2"/>
    <row r="188" s="32" customFormat="1" x14ac:dyDescent="0.2"/>
    <row r="189" s="32" customFormat="1" x14ac:dyDescent="0.2"/>
    <row r="190" s="32" customFormat="1" x14ac:dyDescent="0.2"/>
    <row r="191" s="32" customFormat="1" x14ac:dyDescent="0.2"/>
    <row r="192" s="32" customFormat="1" x14ac:dyDescent="0.2"/>
    <row r="193" s="32" customFormat="1" x14ac:dyDescent="0.2"/>
    <row r="194" s="32" customFormat="1" x14ac:dyDescent="0.2"/>
    <row r="195" s="32" customFormat="1" x14ac:dyDescent="0.2"/>
    <row r="196" s="32" customFormat="1" x14ac:dyDescent="0.2"/>
    <row r="197" s="32" customFormat="1" x14ac:dyDescent="0.2"/>
    <row r="198" s="32" customFormat="1" x14ac:dyDescent="0.2"/>
    <row r="199" s="32" customFormat="1" x14ac:dyDescent="0.2"/>
    <row r="200" s="32" customFormat="1" x14ac:dyDescent="0.2"/>
    <row r="201" s="32" customFormat="1" x14ac:dyDescent="0.2"/>
    <row r="202" s="32" customFormat="1" x14ac:dyDescent="0.2"/>
    <row r="203" s="32" customFormat="1" x14ac:dyDescent="0.2"/>
    <row r="204" s="32" customFormat="1" x14ac:dyDescent="0.2"/>
    <row r="205" s="32" customFormat="1" x14ac:dyDescent="0.2"/>
    <row r="206" s="32" customFormat="1" x14ac:dyDescent="0.2"/>
    <row r="207" s="32" customFormat="1" x14ac:dyDescent="0.2"/>
    <row r="208" s="32" customFormat="1" x14ac:dyDescent="0.2"/>
    <row r="209" s="32" customFormat="1" x14ac:dyDescent="0.2"/>
    <row r="210" s="32" customFormat="1" x14ac:dyDescent="0.2"/>
    <row r="211" s="32" customFormat="1" x14ac:dyDescent="0.2"/>
    <row r="212" s="32" customFormat="1" x14ac:dyDescent="0.2"/>
    <row r="213" s="32" customFormat="1" x14ac:dyDescent="0.2"/>
    <row r="214" s="32" customFormat="1" x14ac:dyDescent="0.2"/>
    <row r="215" s="32" customFormat="1" x14ac:dyDescent="0.2"/>
    <row r="216" s="32" customFormat="1" x14ac:dyDescent="0.2"/>
    <row r="217" s="32" customFormat="1" x14ac:dyDescent="0.2"/>
    <row r="218" s="32" customFormat="1" x14ac:dyDescent="0.2"/>
    <row r="219" s="32" customFormat="1" x14ac:dyDescent="0.2"/>
    <row r="220" s="32" customFormat="1" x14ac:dyDescent="0.2"/>
    <row r="221" s="32" customFormat="1" x14ac:dyDescent="0.2"/>
    <row r="222" s="32" customFormat="1" x14ac:dyDescent="0.2"/>
    <row r="223" s="32" customFormat="1" x14ac:dyDescent="0.2"/>
    <row r="224" s="32" customFormat="1" x14ac:dyDescent="0.2"/>
    <row r="225" s="32" customFormat="1" x14ac:dyDescent="0.2"/>
    <row r="226" s="32" customFormat="1" x14ac:dyDescent="0.2"/>
    <row r="227" s="32" customFormat="1" x14ac:dyDescent="0.2"/>
    <row r="228" s="32" customFormat="1" x14ac:dyDescent="0.2"/>
    <row r="229" s="32" customFormat="1" x14ac:dyDescent="0.2"/>
    <row r="230" s="32" customFormat="1" x14ac:dyDescent="0.2"/>
    <row r="231" s="32" customFormat="1" x14ac:dyDescent="0.2"/>
    <row r="232" s="32" customFormat="1" x14ac:dyDescent="0.2"/>
    <row r="233" s="32" customFormat="1" x14ac:dyDescent="0.2"/>
    <row r="234" s="32" customFormat="1" x14ac:dyDescent="0.2"/>
    <row r="235" s="32" customFormat="1" x14ac:dyDescent="0.2"/>
    <row r="236" s="32" customFormat="1" x14ac:dyDescent="0.2"/>
    <row r="237" s="32" customFormat="1" x14ac:dyDescent="0.2"/>
    <row r="238" s="32" customFormat="1" x14ac:dyDescent="0.2"/>
    <row r="239" s="32" customFormat="1" x14ac:dyDescent="0.2"/>
    <row r="240" s="32" customFormat="1" x14ac:dyDescent="0.2"/>
    <row r="241" s="32" customFormat="1" x14ac:dyDescent="0.2"/>
    <row r="242" s="32" customFormat="1" x14ac:dyDescent="0.2"/>
    <row r="243" s="32" customFormat="1" x14ac:dyDescent="0.2"/>
    <row r="244" s="32" customFormat="1" x14ac:dyDescent="0.2"/>
    <row r="245" s="32" customFormat="1" x14ac:dyDescent="0.2"/>
    <row r="246" s="32" customFormat="1" x14ac:dyDescent="0.2"/>
    <row r="247" s="32" customFormat="1" x14ac:dyDescent="0.2"/>
    <row r="248" s="32" customFormat="1" x14ac:dyDescent="0.2"/>
    <row r="249" s="32" customFormat="1" x14ac:dyDescent="0.2"/>
    <row r="250" s="32" customFormat="1" x14ac:dyDescent="0.2"/>
    <row r="251" s="32" customFormat="1" x14ac:dyDescent="0.2"/>
    <row r="252" s="32" customFormat="1" x14ac:dyDescent="0.2"/>
    <row r="253" s="32" customFormat="1" x14ac:dyDescent="0.2"/>
    <row r="254" s="32" customFormat="1" x14ac:dyDescent="0.2"/>
    <row r="255" s="32" customFormat="1" x14ac:dyDescent="0.2"/>
    <row r="256" s="32" customFormat="1" x14ac:dyDescent="0.2"/>
    <row r="257" s="32" customFormat="1" x14ac:dyDescent="0.2"/>
    <row r="258" s="32" customFormat="1" x14ac:dyDescent="0.2"/>
    <row r="259" s="32" customFormat="1" x14ac:dyDescent="0.2"/>
    <row r="260" s="32" customFormat="1" x14ac:dyDescent="0.2"/>
    <row r="261" s="32" customFormat="1" x14ac:dyDescent="0.2"/>
    <row r="262" s="32" customFormat="1" x14ac:dyDescent="0.2"/>
    <row r="263" s="32" customFormat="1" x14ac:dyDescent="0.2"/>
    <row r="264" s="32" customFormat="1" x14ac:dyDescent="0.2"/>
    <row r="265" s="32" customFormat="1" x14ac:dyDescent="0.2"/>
    <row r="266" s="32" customFormat="1" x14ac:dyDescent="0.2"/>
    <row r="267" s="32" customFormat="1" x14ac:dyDescent="0.2"/>
    <row r="268" s="32" customFormat="1" x14ac:dyDescent="0.2"/>
    <row r="269" s="32" customFormat="1" x14ac:dyDescent="0.2"/>
    <row r="270" s="32" customFormat="1" x14ac:dyDescent="0.2"/>
    <row r="271" s="32" customFormat="1" x14ac:dyDescent="0.2"/>
    <row r="272" s="32" customFormat="1" x14ac:dyDescent="0.2"/>
    <row r="273" s="32" customFormat="1" x14ac:dyDescent="0.2"/>
    <row r="274" s="32" customFormat="1" x14ac:dyDescent="0.2"/>
    <row r="275" s="32" customFormat="1" x14ac:dyDescent="0.2"/>
    <row r="276" s="32" customFormat="1" x14ac:dyDescent="0.2"/>
    <row r="277" s="32" customFormat="1" x14ac:dyDescent="0.2"/>
    <row r="278" s="32" customFormat="1" x14ac:dyDescent="0.2"/>
    <row r="279" s="32" customFormat="1" x14ac:dyDescent="0.2"/>
    <row r="280" s="32" customFormat="1" x14ac:dyDescent="0.2"/>
    <row r="281" s="32" customFormat="1" x14ac:dyDescent="0.2"/>
    <row r="282" s="32" customFormat="1" x14ac:dyDescent="0.2"/>
    <row r="283" s="32" customFormat="1" x14ac:dyDescent="0.2"/>
    <row r="284" s="32" customFormat="1" x14ac:dyDescent="0.2"/>
    <row r="285" s="32" customFormat="1" x14ac:dyDescent="0.2"/>
    <row r="286" s="32" customFormat="1" x14ac:dyDescent="0.2"/>
    <row r="287" s="32" customFormat="1" x14ac:dyDescent="0.2"/>
    <row r="288" s="32" customFormat="1" x14ac:dyDescent="0.2"/>
    <row r="289" s="32" customFormat="1" x14ac:dyDescent="0.2"/>
    <row r="290" s="32" customFormat="1" x14ac:dyDescent="0.2"/>
    <row r="291" s="32" customFormat="1" x14ac:dyDescent="0.2"/>
    <row r="292" s="32" customFormat="1" x14ac:dyDescent="0.2"/>
    <row r="293" s="32" customFormat="1" x14ac:dyDescent="0.2"/>
    <row r="294" s="32" customFormat="1" x14ac:dyDescent="0.2"/>
    <row r="295" s="32" customFormat="1" x14ac:dyDescent="0.2"/>
    <row r="296" s="32" customFormat="1" x14ac:dyDescent="0.2"/>
    <row r="297" s="32" customFormat="1" x14ac:dyDescent="0.2"/>
    <row r="298" s="32" customFormat="1" x14ac:dyDescent="0.2"/>
    <row r="299" s="32" customFormat="1" x14ac:dyDescent="0.2"/>
    <row r="300" s="32" customFormat="1" x14ac:dyDescent="0.2"/>
    <row r="301" s="32" customFormat="1" x14ac:dyDescent="0.2"/>
    <row r="302" s="32" customFormat="1" x14ac:dyDescent="0.2"/>
    <row r="303" s="32" customFormat="1" x14ac:dyDescent="0.2"/>
    <row r="304" s="32" customFormat="1" x14ac:dyDescent="0.2"/>
    <row r="305" s="32" customFormat="1" x14ac:dyDescent="0.2"/>
    <row r="306" s="32" customFormat="1" x14ac:dyDescent="0.2"/>
    <row r="307" s="32" customFormat="1" x14ac:dyDescent="0.2"/>
    <row r="308" s="32" customFormat="1" x14ac:dyDescent="0.2"/>
    <row r="309" s="32" customFormat="1" x14ac:dyDescent="0.2"/>
    <row r="310" s="32" customFormat="1" x14ac:dyDescent="0.2"/>
    <row r="311" s="32" customFormat="1" x14ac:dyDescent="0.2"/>
    <row r="312" s="32" customFormat="1" x14ac:dyDescent="0.2"/>
    <row r="313" s="32" customFormat="1" x14ac:dyDescent="0.2"/>
    <row r="314" s="32" customFormat="1" x14ac:dyDescent="0.2"/>
    <row r="315" s="32" customFormat="1" x14ac:dyDescent="0.2"/>
    <row r="316" s="32" customFormat="1" x14ac:dyDescent="0.2"/>
    <row r="317" s="32" customFormat="1" x14ac:dyDescent="0.2"/>
    <row r="318" s="32" customFormat="1" x14ac:dyDescent="0.2"/>
    <row r="319" s="32" customFormat="1" x14ac:dyDescent="0.2"/>
    <row r="320" s="32" customFormat="1" x14ac:dyDescent="0.2"/>
    <row r="321" s="32" customFormat="1" x14ac:dyDescent="0.2"/>
    <row r="322" s="32" customFormat="1" x14ac:dyDescent="0.2"/>
    <row r="323" s="32" customFormat="1" x14ac:dyDescent="0.2"/>
    <row r="324" s="32" customFormat="1" x14ac:dyDescent="0.2"/>
    <row r="325" s="32" customFormat="1" x14ac:dyDescent="0.2"/>
    <row r="326" s="32" customFormat="1" x14ac:dyDescent="0.2"/>
    <row r="327" s="32" customFormat="1" x14ac:dyDescent="0.2"/>
    <row r="328" s="32" customFormat="1" x14ac:dyDescent="0.2"/>
    <row r="329" s="32" customFormat="1" x14ac:dyDescent="0.2"/>
    <row r="330" s="32" customFormat="1" x14ac:dyDescent="0.2"/>
    <row r="331" s="32" customFormat="1" x14ac:dyDescent="0.2"/>
    <row r="332" s="32" customFormat="1" x14ac:dyDescent="0.2"/>
    <row r="333" s="32" customFormat="1" x14ac:dyDescent="0.2"/>
    <row r="334" s="32" customFormat="1" x14ac:dyDescent="0.2"/>
    <row r="335" s="32" customFormat="1" x14ac:dyDescent="0.2"/>
    <row r="336" s="32" customFormat="1" x14ac:dyDescent="0.2"/>
    <row r="337" s="32" customFormat="1" x14ac:dyDescent="0.2"/>
    <row r="338" s="32" customFormat="1" x14ac:dyDescent="0.2"/>
    <row r="339" s="32" customFormat="1" x14ac:dyDescent="0.2"/>
    <row r="340" s="32" customFormat="1" x14ac:dyDescent="0.2"/>
    <row r="341" s="32" customFormat="1" x14ac:dyDescent="0.2"/>
    <row r="342" s="32" customFormat="1" x14ac:dyDescent="0.2"/>
    <row r="343" s="32" customFormat="1" x14ac:dyDescent="0.2"/>
    <row r="344" s="32" customFormat="1" x14ac:dyDescent="0.2"/>
    <row r="345" s="32" customFormat="1" x14ac:dyDescent="0.2"/>
    <row r="346" s="32" customFormat="1" x14ac:dyDescent="0.2"/>
    <row r="347" s="32" customFormat="1" x14ac:dyDescent="0.2"/>
    <row r="348" s="32" customFormat="1" x14ac:dyDescent="0.2"/>
    <row r="349" s="32" customFormat="1" x14ac:dyDescent="0.2"/>
    <row r="350" s="32" customFormat="1" x14ac:dyDescent="0.2"/>
    <row r="351" s="32" customFormat="1" x14ac:dyDescent="0.2"/>
    <row r="352" s="32" customFormat="1" x14ac:dyDescent="0.2"/>
    <row r="353" s="32" customFormat="1" x14ac:dyDescent="0.2"/>
    <row r="354" s="32" customFormat="1" x14ac:dyDescent="0.2"/>
    <row r="355" s="32" customFormat="1" x14ac:dyDescent="0.2"/>
    <row r="356" s="32" customFormat="1" x14ac:dyDescent="0.2"/>
    <row r="357" s="32" customFormat="1" x14ac:dyDescent="0.2"/>
    <row r="358" s="32" customFormat="1" x14ac:dyDescent="0.2"/>
  </sheetData>
  <mergeCells count="43">
    <mergeCell ref="A4:A6"/>
    <mergeCell ref="Y5:Y6"/>
    <mergeCell ref="Z5:Z6"/>
    <mergeCell ref="AA5:AA6"/>
    <mergeCell ref="C4:C6"/>
    <mergeCell ref="D4:D6"/>
    <mergeCell ref="U5:U6"/>
    <mergeCell ref="V5:V6"/>
    <mergeCell ref="W5:W6"/>
    <mergeCell ref="Q5:Q6"/>
    <mergeCell ref="S5:S6"/>
    <mergeCell ref="A1:D1"/>
    <mergeCell ref="A2:C2"/>
    <mergeCell ref="R5:R6"/>
    <mergeCell ref="H5:H6"/>
    <mergeCell ref="I5:I6"/>
    <mergeCell ref="B4:B6"/>
    <mergeCell ref="M5:M6"/>
    <mergeCell ref="N5:N6"/>
    <mergeCell ref="O5:O6"/>
    <mergeCell ref="P5:P6"/>
    <mergeCell ref="E5:E6"/>
    <mergeCell ref="F5:F6"/>
    <mergeCell ref="G5:G6"/>
    <mergeCell ref="J5:J6"/>
    <mergeCell ref="K5:K6"/>
    <mergeCell ref="L5:L6"/>
    <mergeCell ref="B84:C84"/>
    <mergeCell ref="I1:L3"/>
    <mergeCell ref="M1:P3"/>
    <mergeCell ref="E4:AA4"/>
    <mergeCell ref="Q1:S3"/>
    <mergeCell ref="T1:Y3"/>
    <mergeCell ref="Z1:AA3"/>
    <mergeCell ref="E1:H3"/>
    <mergeCell ref="B15:C15"/>
    <mergeCell ref="B39:C39"/>
    <mergeCell ref="B45:C45"/>
    <mergeCell ref="B47:C47"/>
    <mergeCell ref="B70:C70"/>
    <mergeCell ref="B79:C79"/>
    <mergeCell ref="X5:X6"/>
    <mergeCell ref="T5:T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D48B1-8550-4169-ABF8-8C1EAA5ABDCE}">
  <dimension ref="A1:BZ358"/>
  <sheetViews>
    <sheetView zoomScale="80" zoomScaleNormal="8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F23" sqref="AF23"/>
    </sheetView>
  </sheetViews>
  <sheetFormatPr baseColWidth="10" defaultRowHeight="11.25" x14ac:dyDescent="0.2"/>
  <cols>
    <col min="1" max="1" width="6.7109375" style="5" customWidth="1"/>
    <col min="2" max="2" width="9" style="5" customWidth="1"/>
    <col min="3" max="3" width="44.140625" style="5" customWidth="1"/>
    <col min="4" max="4" width="12" style="5" customWidth="1"/>
    <col min="5" max="25" width="12.28515625" style="5" hidden="1" customWidth="1"/>
    <col min="26" max="26" width="29.85546875" style="5" customWidth="1"/>
    <col min="27" max="27" width="33.28515625" style="37" customWidth="1"/>
    <col min="28" max="78" width="11.42578125" style="130"/>
    <col min="79" max="16384" width="11.42578125" style="5"/>
  </cols>
  <sheetData>
    <row r="1" spans="1:78" ht="18" customHeight="1" x14ac:dyDescent="0.2">
      <c r="A1" s="170" t="s">
        <v>9</v>
      </c>
      <c r="B1" s="171"/>
      <c r="C1" s="171"/>
      <c r="D1" s="171"/>
      <c r="E1" s="210" t="s">
        <v>79</v>
      </c>
      <c r="F1" s="210"/>
      <c r="G1" s="210"/>
      <c r="H1" s="210"/>
      <c r="I1" s="153" t="s">
        <v>80</v>
      </c>
      <c r="J1" s="154"/>
      <c r="K1" s="154"/>
      <c r="L1" s="154"/>
      <c r="M1" s="159" t="str">
        <f>+'PRECIOS DEL MERCADO REPUESTOS'!M1:P3</f>
        <v>MACROSERVICIOS Y REPUESTOS</v>
      </c>
      <c r="N1" s="159"/>
      <c r="O1" s="159"/>
      <c r="P1" s="159"/>
      <c r="Q1" s="195" t="s">
        <v>11</v>
      </c>
      <c r="R1" s="196"/>
      <c r="S1" s="197"/>
      <c r="T1" s="195" t="s">
        <v>12</v>
      </c>
      <c r="U1" s="196"/>
      <c r="V1" s="196"/>
      <c r="W1" s="196"/>
      <c r="X1" s="196"/>
      <c r="Y1" s="196"/>
      <c r="Z1" s="204" t="s">
        <v>13</v>
      </c>
      <c r="AA1" s="205"/>
    </row>
    <row r="2" spans="1:78" ht="42" customHeight="1" x14ac:dyDescent="0.2">
      <c r="A2" s="170" t="s">
        <v>0</v>
      </c>
      <c r="B2" s="171"/>
      <c r="C2" s="177"/>
      <c r="D2" s="93"/>
      <c r="E2" s="210"/>
      <c r="F2" s="210"/>
      <c r="G2" s="210"/>
      <c r="H2" s="210"/>
      <c r="I2" s="155"/>
      <c r="J2" s="156"/>
      <c r="K2" s="156"/>
      <c r="L2" s="156"/>
      <c r="M2" s="160"/>
      <c r="N2" s="160"/>
      <c r="O2" s="160"/>
      <c r="P2" s="160"/>
      <c r="Q2" s="198"/>
      <c r="R2" s="199"/>
      <c r="S2" s="200"/>
      <c r="T2" s="198"/>
      <c r="U2" s="199"/>
      <c r="V2" s="199"/>
      <c r="W2" s="199"/>
      <c r="X2" s="199"/>
      <c r="Y2" s="199"/>
      <c r="Z2" s="206"/>
      <c r="AA2" s="207"/>
    </row>
    <row r="3" spans="1:78" ht="25.5" customHeight="1" x14ac:dyDescent="0.2">
      <c r="A3" s="90"/>
      <c r="B3" s="91"/>
      <c r="C3" s="92"/>
      <c r="D3" s="93"/>
      <c r="E3" s="210"/>
      <c r="F3" s="210"/>
      <c r="G3" s="210"/>
      <c r="H3" s="210"/>
      <c r="I3" s="157"/>
      <c r="J3" s="158"/>
      <c r="K3" s="158"/>
      <c r="L3" s="158"/>
      <c r="M3" s="161"/>
      <c r="N3" s="161"/>
      <c r="O3" s="161"/>
      <c r="P3" s="161"/>
      <c r="Q3" s="201"/>
      <c r="R3" s="202"/>
      <c r="S3" s="203"/>
      <c r="T3" s="201"/>
      <c r="U3" s="202"/>
      <c r="V3" s="202"/>
      <c r="W3" s="202"/>
      <c r="X3" s="202"/>
      <c r="Y3" s="202"/>
      <c r="Z3" s="208"/>
      <c r="AA3" s="209"/>
    </row>
    <row r="4" spans="1:78" ht="100.5" customHeight="1" x14ac:dyDescent="0.2">
      <c r="A4" s="172" t="s">
        <v>1</v>
      </c>
      <c r="B4" s="172" t="s">
        <v>27</v>
      </c>
      <c r="C4" s="167" t="s">
        <v>2</v>
      </c>
      <c r="D4" s="172" t="s">
        <v>4</v>
      </c>
      <c r="E4" s="162" t="s">
        <v>81</v>
      </c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  <c r="U4" s="163"/>
      <c r="V4" s="163"/>
      <c r="W4" s="163"/>
      <c r="X4" s="163"/>
      <c r="Y4" s="163"/>
      <c r="Z4" s="163"/>
      <c r="AA4" s="164"/>
    </row>
    <row r="5" spans="1:78" ht="27.75" customHeight="1" x14ac:dyDescent="0.2">
      <c r="A5" s="173"/>
      <c r="B5" s="173"/>
      <c r="C5" s="168"/>
      <c r="D5" s="173"/>
      <c r="E5" s="175" t="s">
        <v>5</v>
      </c>
      <c r="F5" s="175" t="s">
        <v>6</v>
      </c>
      <c r="G5" s="175" t="s">
        <v>7</v>
      </c>
      <c r="H5" s="175" t="s">
        <v>8</v>
      </c>
      <c r="I5" s="175" t="s">
        <v>5</v>
      </c>
      <c r="J5" s="175" t="s">
        <v>6</v>
      </c>
      <c r="K5" s="175" t="s">
        <v>7</v>
      </c>
      <c r="L5" s="175" t="s">
        <v>8</v>
      </c>
      <c r="M5" s="175" t="s">
        <v>5</v>
      </c>
      <c r="N5" s="175" t="s">
        <v>6</v>
      </c>
      <c r="O5" s="175" t="s">
        <v>7</v>
      </c>
      <c r="P5" s="175" t="s">
        <v>8</v>
      </c>
      <c r="Q5" s="187" t="str">
        <f>+E1</f>
        <v xml:space="preserve">ALARCON </v>
      </c>
      <c r="R5" s="188" t="str">
        <f>+I1</f>
        <v>AUTOMOTORES LA 1|5</v>
      </c>
      <c r="S5" s="185" t="str">
        <f>+M1</f>
        <v>MACROSERVICIOS Y REPUESTOS</v>
      </c>
      <c r="T5" s="191" t="s">
        <v>14</v>
      </c>
      <c r="U5" s="191" t="s">
        <v>15</v>
      </c>
      <c r="V5" s="191" t="s">
        <v>16</v>
      </c>
      <c r="W5" s="191" t="s">
        <v>17</v>
      </c>
      <c r="X5" s="191" t="s">
        <v>18</v>
      </c>
      <c r="Y5" s="191" t="s">
        <v>19</v>
      </c>
      <c r="Z5" s="222" t="s">
        <v>20</v>
      </c>
      <c r="AA5" s="191" t="s">
        <v>21</v>
      </c>
    </row>
    <row r="6" spans="1:78" ht="16.5" customHeight="1" x14ac:dyDescent="0.2">
      <c r="A6" s="174"/>
      <c r="B6" s="174"/>
      <c r="C6" s="169"/>
      <c r="D6" s="174"/>
      <c r="E6" s="176"/>
      <c r="F6" s="176"/>
      <c r="G6" s="176"/>
      <c r="H6" s="176"/>
      <c r="I6" s="176"/>
      <c r="J6" s="176"/>
      <c r="K6" s="176"/>
      <c r="L6" s="176"/>
      <c r="M6" s="176"/>
      <c r="N6" s="176"/>
      <c r="O6" s="176"/>
      <c r="P6" s="176"/>
      <c r="Q6" s="187"/>
      <c r="R6" s="188"/>
      <c r="S6" s="186"/>
      <c r="T6" s="191"/>
      <c r="U6" s="191"/>
      <c r="V6" s="191"/>
      <c r="W6" s="191"/>
      <c r="X6" s="191"/>
      <c r="Y6" s="191"/>
      <c r="Z6" s="222"/>
      <c r="AA6" s="191"/>
    </row>
    <row r="7" spans="1:78" s="17" customFormat="1" ht="22.5" customHeight="1" x14ac:dyDescent="0.2">
      <c r="A7" s="14"/>
      <c r="B7" s="14"/>
      <c r="C7" s="52" t="s">
        <v>30</v>
      </c>
      <c r="D7" s="16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20"/>
      <c r="U7" s="21"/>
      <c r="V7" s="21"/>
      <c r="W7" s="21"/>
      <c r="X7" s="21"/>
      <c r="Y7" s="22"/>
      <c r="Z7" s="141"/>
      <c r="AA7" s="24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30"/>
      <c r="AU7" s="130"/>
      <c r="AV7" s="130"/>
      <c r="AW7" s="130"/>
      <c r="AX7" s="130"/>
      <c r="AY7" s="130"/>
      <c r="AZ7" s="130"/>
      <c r="BA7" s="130"/>
      <c r="BB7" s="130"/>
      <c r="BC7" s="130"/>
      <c r="BD7" s="130"/>
      <c r="BE7" s="130"/>
      <c r="BF7" s="130"/>
      <c r="BG7" s="130"/>
      <c r="BH7" s="130"/>
      <c r="BI7" s="130"/>
      <c r="BJ7" s="130"/>
      <c r="BK7" s="130"/>
      <c r="BL7" s="130"/>
      <c r="BM7" s="130"/>
      <c r="BN7" s="130"/>
      <c r="BO7" s="130"/>
      <c r="BP7" s="130"/>
      <c r="BQ7" s="130"/>
      <c r="BR7" s="130"/>
      <c r="BS7" s="130"/>
      <c r="BT7" s="130"/>
      <c r="BU7" s="130"/>
      <c r="BV7" s="130"/>
      <c r="BW7" s="130"/>
      <c r="BX7" s="130"/>
      <c r="BY7" s="130"/>
      <c r="BZ7" s="130"/>
    </row>
    <row r="8" spans="1:78" ht="22.5" customHeight="1" x14ac:dyDescent="0.2">
      <c r="A8" s="1"/>
      <c r="B8" s="50">
        <v>78181507</v>
      </c>
      <c r="C8" s="53" t="s">
        <v>82</v>
      </c>
      <c r="D8" s="51">
        <v>1</v>
      </c>
      <c r="E8" s="86">
        <v>274820</v>
      </c>
      <c r="F8" s="8">
        <f>+E8*19%</f>
        <v>52215.8</v>
      </c>
      <c r="G8" s="8">
        <f>+E8+F8</f>
        <v>327035.8</v>
      </c>
      <c r="H8" s="8" t="s">
        <v>10</v>
      </c>
      <c r="I8" s="73">
        <v>263900</v>
      </c>
      <c r="J8" s="8">
        <f>+I8*19%</f>
        <v>50141</v>
      </c>
      <c r="K8" s="8">
        <f>+J8+I8</f>
        <v>314041</v>
      </c>
      <c r="L8" s="8" t="s">
        <v>10</v>
      </c>
      <c r="M8" s="40">
        <v>273000</v>
      </c>
      <c r="N8" s="8">
        <f>+M8*19%</f>
        <v>51870</v>
      </c>
      <c r="O8" s="8">
        <f>+N8+M8</f>
        <v>324870</v>
      </c>
      <c r="P8" s="8" t="s">
        <v>10</v>
      </c>
      <c r="Q8" s="49">
        <f>+G8</f>
        <v>327035.8</v>
      </c>
      <c r="R8" s="9">
        <f>+K8</f>
        <v>314041</v>
      </c>
      <c r="S8" s="9">
        <f>+O8</f>
        <v>324870</v>
      </c>
      <c r="T8" s="10">
        <f>MIN(Q8,R8,S8)</f>
        <v>314041</v>
      </c>
      <c r="U8" s="11">
        <f>AVERAGE(Q8,R8,S8)</f>
        <v>321982.26666666666</v>
      </c>
      <c r="V8" s="11">
        <f>HARMEAN(Q8,R8,S8)</f>
        <v>321880.77456821781</v>
      </c>
      <c r="W8" s="11">
        <f>GEOMEAN(Q8,R8,S8)</f>
        <v>321931.70689313201</v>
      </c>
      <c r="X8" s="11">
        <f>_xlfn.STDEV.S(Q8,R8,S8)</f>
        <v>6962.0729393861757</v>
      </c>
      <c r="Y8" s="12">
        <f>1-(T8/U8)</f>
        <v>2.4663677130044803E-2</v>
      </c>
      <c r="Z8" s="142">
        <f>+T8</f>
        <v>314041</v>
      </c>
      <c r="AA8" s="143" t="str">
        <f>+IF(Y8&lt;=30%,"MENOR VALOR",IF(Y8&lt;=60%,"MEDIA ARMONICA",IF(Y8&lt;=90%,"MEDIA GEOMETRICA","PROMEDIO")))</f>
        <v>MENOR VALOR</v>
      </c>
    </row>
    <row r="9" spans="1:78" ht="22.5" customHeight="1" x14ac:dyDescent="0.2">
      <c r="A9" s="1"/>
      <c r="B9" s="50">
        <v>78181507</v>
      </c>
      <c r="C9" s="53" t="s">
        <v>42</v>
      </c>
      <c r="D9" s="51">
        <v>1</v>
      </c>
      <c r="E9" s="86">
        <v>176670</v>
      </c>
      <c r="F9" s="8">
        <f t="shared" ref="F9:F72" si="0">+E9*19%</f>
        <v>33567.300000000003</v>
      </c>
      <c r="G9" s="8">
        <f t="shared" ref="G9:G72" si="1">+E9+F9</f>
        <v>210237.3</v>
      </c>
      <c r="H9" s="8" t="s">
        <v>10</v>
      </c>
      <c r="I9" s="73">
        <v>169650</v>
      </c>
      <c r="J9" s="8">
        <f t="shared" ref="J9:J72" si="2">+I9*19%</f>
        <v>32233.5</v>
      </c>
      <c r="K9" s="8">
        <f t="shared" ref="K9:K72" si="3">+J9+I9</f>
        <v>201883.5</v>
      </c>
      <c r="L9" s="8" t="s">
        <v>10</v>
      </c>
      <c r="M9" s="39">
        <v>175500</v>
      </c>
      <c r="N9" s="8">
        <f t="shared" ref="N9:N72" si="4">+M9*19%</f>
        <v>33345</v>
      </c>
      <c r="O9" s="8">
        <f t="shared" ref="O9:O72" si="5">+N9+M9</f>
        <v>208845</v>
      </c>
      <c r="P9" s="8" t="s">
        <v>10</v>
      </c>
      <c r="Q9" s="49">
        <f t="shared" ref="Q9:Q72" si="6">+G9</f>
        <v>210237.3</v>
      </c>
      <c r="R9" s="9">
        <f t="shared" ref="R9:R72" si="7">+K9</f>
        <v>201883.5</v>
      </c>
      <c r="S9" s="9">
        <f t="shared" ref="S9:S72" si="8">+O9</f>
        <v>208845</v>
      </c>
      <c r="T9" s="10">
        <f t="shared" ref="T9:T72" si="9">MIN(Q9,R9,S9)</f>
        <v>201883.5</v>
      </c>
      <c r="U9" s="11">
        <f t="shared" ref="U9:U72" si="10">AVERAGE(Q9,R9,S9)</f>
        <v>206988.6</v>
      </c>
      <c r="V9" s="11">
        <f t="shared" ref="V9:V72" si="11">HARMEAN(Q9,R9,S9)</f>
        <v>206923.35507956854</v>
      </c>
      <c r="W9" s="11">
        <f t="shared" ref="W9:W72" si="12">GEOMEAN(Q9,R9,S9)</f>
        <v>206956.09728844199</v>
      </c>
      <c r="X9" s="11">
        <f t="shared" ref="X9:X72" si="13">_xlfn.STDEV.S(Q9,R9,S9)</f>
        <v>4475.6183181768265</v>
      </c>
      <c r="Y9" s="12">
        <f t="shared" ref="Y9:Y72" si="14">1-(T9/U9)</f>
        <v>2.4663677130044914E-2</v>
      </c>
      <c r="Z9" s="142">
        <f t="shared" ref="Z9:Z72" si="15">+T9</f>
        <v>201883.5</v>
      </c>
      <c r="AA9" s="143" t="str">
        <f t="shared" ref="AA9:AA72" si="16">+IF(Y9&lt;=30%,"MENOR VALOR",IF(Y9&lt;=60%,"MEDIA ARMONICA",IF(Y9&lt;=90%,"MEDIA GEOMETRICA","PROMEDIO")))</f>
        <v>MENOR VALOR</v>
      </c>
    </row>
    <row r="10" spans="1:78" ht="22.5" customHeight="1" x14ac:dyDescent="0.2">
      <c r="A10" s="1"/>
      <c r="B10" s="50">
        <v>78181507</v>
      </c>
      <c r="C10" s="53" t="s">
        <v>31</v>
      </c>
      <c r="D10" s="51">
        <v>1</v>
      </c>
      <c r="E10" s="86">
        <v>294450</v>
      </c>
      <c r="F10" s="8">
        <f t="shared" si="0"/>
        <v>55945.5</v>
      </c>
      <c r="G10" s="8">
        <f t="shared" si="1"/>
        <v>350395.5</v>
      </c>
      <c r="H10" s="8" t="s">
        <v>10</v>
      </c>
      <c r="I10" s="73">
        <v>282750</v>
      </c>
      <c r="J10" s="8">
        <f t="shared" si="2"/>
        <v>53722.5</v>
      </c>
      <c r="K10" s="8">
        <f t="shared" si="3"/>
        <v>336472.5</v>
      </c>
      <c r="L10" s="8" t="s">
        <v>10</v>
      </c>
      <c r="M10" s="40">
        <v>292500</v>
      </c>
      <c r="N10" s="8">
        <f t="shared" si="4"/>
        <v>55575</v>
      </c>
      <c r="O10" s="8">
        <f t="shared" si="5"/>
        <v>348075</v>
      </c>
      <c r="P10" s="8" t="s">
        <v>10</v>
      </c>
      <c r="Q10" s="49">
        <f t="shared" si="6"/>
        <v>350395.5</v>
      </c>
      <c r="R10" s="9">
        <f t="shared" si="7"/>
        <v>336472.5</v>
      </c>
      <c r="S10" s="9">
        <f t="shared" si="8"/>
        <v>348075</v>
      </c>
      <c r="T10" s="10">
        <f t="shared" si="9"/>
        <v>336472.5</v>
      </c>
      <c r="U10" s="11">
        <f t="shared" si="10"/>
        <v>344981</v>
      </c>
      <c r="V10" s="11">
        <f t="shared" si="11"/>
        <v>344872.2584659477</v>
      </c>
      <c r="W10" s="11">
        <f t="shared" si="12"/>
        <v>344926.82881407003</v>
      </c>
      <c r="X10" s="11">
        <f t="shared" si="13"/>
        <v>7459.3638636280502</v>
      </c>
      <c r="Y10" s="12">
        <f t="shared" si="14"/>
        <v>2.4663677130044803E-2</v>
      </c>
      <c r="Z10" s="142">
        <f t="shared" si="15"/>
        <v>336472.5</v>
      </c>
      <c r="AA10" s="143" t="str">
        <f t="shared" si="16"/>
        <v>MENOR VALOR</v>
      </c>
    </row>
    <row r="11" spans="1:78" ht="22.5" customHeight="1" x14ac:dyDescent="0.2">
      <c r="A11" s="1"/>
      <c r="B11" s="50">
        <v>78181507</v>
      </c>
      <c r="C11" s="53" t="s">
        <v>49</v>
      </c>
      <c r="D11" s="51">
        <v>1</v>
      </c>
      <c r="E11" s="86">
        <v>39260</v>
      </c>
      <c r="F11" s="8">
        <f t="shared" si="0"/>
        <v>7459.4</v>
      </c>
      <c r="G11" s="8">
        <f t="shared" si="1"/>
        <v>46719.4</v>
      </c>
      <c r="H11" s="8" t="s">
        <v>10</v>
      </c>
      <c r="I11" s="73">
        <v>37700</v>
      </c>
      <c r="J11" s="8">
        <f t="shared" si="2"/>
        <v>7163</v>
      </c>
      <c r="K11" s="8">
        <f t="shared" si="3"/>
        <v>44863</v>
      </c>
      <c r="L11" s="8" t="s">
        <v>10</v>
      </c>
      <c r="M11" s="40">
        <v>39000</v>
      </c>
      <c r="N11" s="8">
        <f t="shared" si="4"/>
        <v>7410</v>
      </c>
      <c r="O11" s="8">
        <f t="shared" si="5"/>
        <v>46410</v>
      </c>
      <c r="P11" s="8" t="s">
        <v>10</v>
      </c>
      <c r="Q11" s="49">
        <f t="shared" si="6"/>
        <v>46719.4</v>
      </c>
      <c r="R11" s="9">
        <f t="shared" si="7"/>
        <v>44863</v>
      </c>
      <c r="S11" s="9">
        <f t="shared" si="8"/>
        <v>46410</v>
      </c>
      <c r="T11" s="10">
        <f t="shared" si="9"/>
        <v>44863</v>
      </c>
      <c r="U11" s="11">
        <f t="shared" si="10"/>
        <v>45997.466666666667</v>
      </c>
      <c r="V11" s="11">
        <f t="shared" si="11"/>
        <v>45982.967795459685</v>
      </c>
      <c r="W11" s="11">
        <f t="shared" si="12"/>
        <v>45990.243841875999</v>
      </c>
      <c r="X11" s="11">
        <f t="shared" si="13"/>
        <v>994.5818484837406</v>
      </c>
      <c r="Y11" s="12">
        <f t="shared" si="14"/>
        <v>2.4663677130044803E-2</v>
      </c>
      <c r="Z11" s="142">
        <f t="shared" si="15"/>
        <v>44863</v>
      </c>
      <c r="AA11" s="143" t="str">
        <f t="shared" si="16"/>
        <v>MENOR VALOR</v>
      </c>
    </row>
    <row r="12" spans="1:78" ht="22.5" customHeight="1" x14ac:dyDescent="0.2">
      <c r="A12" s="1"/>
      <c r="B12" s="50">
        <v>78181507</v>
      </c>
      <c r="C12" s="53" t="s">
        <v>83</v>
      </c>
      <c r="D12" s="51">
        <v>1</v>
      </c>
      <c r="E12" s="86">
        <v>39260</v>
      </c>
      <c r="F12" s="8">
        <f t="shared" si="0"/>
        <v>7459.4</v>
      </c>
      <c r="G12" s="8">
        <f t="shared" si="1"/>
        <v>46719.4</v>
      </c>
      <c r="H12" s="8" t="s">
        <v>10</v>
      </c>
      <c r="I12" s="73">
        <v>37700</v>
      </c>
      <c r="J12" s="8">
        <f t="shared" si="2"/>
        <v>7163</v>
      </c>
      <c r="K12" s="8">
        <f t="shared" si="3"/>
        <v>44863</v>
      </c>
      <c r="L12" s="8" t="s">
        <v>10</v>
      </c>
      <c r="M12" s="40">
        <v>39000</v>
      </c>
      <c r="N12" s="8">
        <f t="shared" si="4"/>
        <v>7410</v>
      </c>
      <c r="O12" s="8">
        <f t="shared" si="5"/>
        <v>46410</v>
      </c>
      <c r="P12" s="8" t="s">
        <v>10</v>
      </c>
      <c r="Q12" s="49">
        <f t="shared" si="6"/>
        <v>46719.4</v>
      </c>
      <c r="R12" s="9">
        <f t="shared" si="7"/>
        <v>44863</v>
      </c>
      <c r="S12" s="9">
        <f t="shared" si="8"/>
        <v>46410</v>
      </c>
      <c r="T12" s="10">
        <f t="shared" si="9"/>
        <v>44863</v>
      </c>
      <c r="U12" s="11">
        <f t="shared" si="10"/>
        <v>45997.466666666667</v>
      </c>
      <c r="V12" s="11">
        <f t="shared" si="11"/>
        <v>45982.967795459685</v>
      </c>
      <c r="W12" s="11">
        <f t="shared" si="12"/>
        <v>45990.243841875999</v>
      </c>
      <c r="X12" s="11">
        <f t="shared" si="13"/>
        <v>994.5818484837406</v>
      </c>
      <c r="Y12" s="12">
        <f t="shared" si="14"/>
        <v>2.4663677130044803E-2</v>
      </c>
      <c r="Z12" s="142">
        <f t="shared" si="15"/>
        <v>44863</v>
      </c>
      <c r="AA12" s="143" t="str">
        <f t="shared" si="16"/>
        <v>MENOR VALOR</v>
      </c>
    </row>
    <row r="13" spans="1:78" ht="22.5" customHeight="1" x14ac:dyDescent="0.2">
      <c r="A13" s="1"/>
      <c r="B13" s="50">
        <v>78181507</v>
      </c>
      <c r="C13" s="53" t="s">
        <v>32</v>
      </c>
      <c r="D13" s="51">
        <v>1</v>
      </c>
      <c r="E13" s="86">
        <v>39260</v>
      </c>
      <c r="F13" s="8">
        <f t="shared" si="0"/>
        <v>7459.4</v>
      </c>
      <c r="G13" s="8">
        <f t="shared" si="1"/>
        <v>46719.4</v>
      </c>
      <c r="H13" s="8" t="s">
        <v>10</v>
      </c>
      <c r="I13" s="73">
        <v>37700</v>
      </c>
      <c r="J13" s="8">
        <f t="shared" si="2"/>
        <v>7163</v>
      </c>
      <c r="K13" s="8">
        <f t="shared" si="3"/>
        <v>44863</v>
      </c>
      <c r="L13" s="8" t="s">
        <v>10</v>
      </c>
      <c r="M13" s="39">
        <v>39000</v>
      </c>
      <c r="N13" s="8">
        <f t="shared" si="4"/>
        <v>7410</v>
      </c>
      <c r="O13" s="8">
        <f t="shared" si="5"/>
        <v>46410</v>
      </c>
      <c r="P13" s="8" t="s">
        <v>10</v>
      </c>
      <c r="Q13" s="49">
        <f t="shared" si="6"/>
        <v>46719.4</v>
      </c>
      <c r="R13" s="9">
        <f t="shared" si="7"/>
        <v>44863</v>
      </c>
      <c r="S13" s="9">
        <f t="shared" si="8"/>
        <v>46410</v>
      </c>
      <c r="T13" s="10">
        <f t="shared" si="9"/>
        <v>44863</v>
      </c>
      <c r="U13" s="11">
        <f t="shared" si="10"/>
        <v>45997.466666666667</v>
      </c>
      <c r="V13" s="11">
        <f t="shared" si="11"/>
        <v>45982.967795459685</v>
      </c>
      <c r="W13" s="11">
        <f t="shared" si="12"/>
        <v>45990.243841875999</v>
      </c>
      <c r="X13" s="11">
        <f t="shared" si="13"/>
        <v>994.5818484837406</v>
      </c>
      <c r="Y13" s="12">
        <f t="shared" si="14"/>
        <v>2.4663677130044803E-2</v>
      </c>
      <c r="Z13" s="142">
        <f t="shared" si="15"/>
        <v>44863</v>
      </c>
      <c r="AA13" s="143" t="str">
        <f t="shared" si="16"/>
        <v>MENOR VALOR</v>
      </c>
    </row>
    <row r="14" spans="1:78" ht="22.5" customHeight="1" x14ac:dyDescent="0.2">
      <c r="A14" s="1"/>
      <c r="B14" s="50">
        <v>78181507</v>
      </c>
      <c r="C14" s="53" t="s">
        <v>84</v>
      </c>
      <c r="D14" s="51">
        <v>1</v>
      </c>
      <c r="E14" s="86">
        <v>98150</v>
      </c>
      <c r="F14" s="8">
        <f t="shared" si="0"/>
        <v>18648.5</v>
      </c>
      <c r="G14" s="8">
        <f t="shared" si="1"/>
        <v>116798.5</v>
      </c>
      <c r="H14" s="8" t="s">
        <v>10</v>
      </c>
      <c r="I14" s="73">
        <v>94250</v>
      </c>
      <c r="J14" s="8">
        <f t="shared" si="2"/>
        <v>17907.5</v>
      </c>
      <c r="K14" s="8">
        <f t="shared" si="3"/>
        <v>112157.5</v>
      </c>
      <c r="L14" s="8" t="s">
        <v>10</v>
      </c>
      <c r="M14" s="40">
        <v>97500</v>
      </c>
      <c r="N14" s="8">
        <f t="shared" si="4"/>
        <v>18525</v>
      </c>
      <c r="O14" s="8">
        <f t="shared" si="5"/>
        <v>116025</v>
      </c>
      <c r="P14" s="8" t="s">
        <v>10</v>
      </c>
      <c r="Q14" s="49">
        <f t="shared" si="6"/>
        <v>116798.5</v>
      </c>
      <c r="R14" s="9">
        <f t="shared" si="7"/>
        <v>112157.5</v>
      </c>
      <c r="S14" s="9">
        <f t="shared" si="8"/>
        <v>116025</v>
      </c>
      <c r="T14" s="10">
        <f t="shared" si="9"/>
        <v>112157.5</v>
      </c>
      <c r="U14" s="11">
        <f t="shared" si="10"/>
        <v>114993.66666666667</v>
      </c>
      <c r="V14" s="11">
        <f t="shared" si="11"/>
        <v>114957.41948864922</v>
      </c>
      <c r="W14" s="11">
        <f t="shared" si="12"/>
        <v>114975.60960469001</v>
      </c>
      <c r="X14" s="11">
        <f t="shared" si="13"/>
        <v>2486.4546212093505</v>
      </c>
      <c r="Y14" s="12">
        <f t="shared" si="14"/>
        <v>2.4663677130044914E-2</v>
      </c>
      <c r="Z14" s="142">
        <f t="shared" si="15"/>
        <v>112157.5</v>
      </c>
      <c r="AA14" s="143" t="str">
        <f t="shared" si="16"/>
        <v>MENOR VALOR</v>
      </c>
    </row>
    <row r="15" spans="1:78" s="61" customFormat="1" ht="22.5" customHeight="1" x14ac:dyDescent="0.2">
      <c r="A15" s="59"/>
      <c r="B15" s="211" t="s">
        <v>177</v>
      </c>
      <c r="C15" s="212"/>
      <c r="D15" s="60"/>
      <c r="E15" s="87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74"/>
      <c r="S15" s="74"/>
      <c r="T15" s="74"/>
      <c r="U15" s="74"/>
      <c r="V15" s="74"/>
      <c r="W15" s="74"/>
      <c r="X15" s="74"/>
      <c r="Y15" s="74"/>
      <c r="Z15" s="123"/>
      <c r="AA15" s="14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  <c r="AY15" s="134"/>
      <c r="AZ15" s="134"/>
      <c r="BA15" s="134"/>
      <c r="BB15" s="134"/>
      <c r="BC15" s="134"/>
      <c r="BD15" s="134"/>
      <c r="BE15" s="134"/>
      <c r="BF15" s="134"/>
      <c r="BG15" s="134"/>
      <c r="BH15" s="134"/>
      <c r="BI15" s="134"/>
      <c r="BJ15" s="134"/>
      <c r="BK15" s="134"/>
      <c r="BL15" s="134"/>
      <c r="BM15" s="134"/>
      <c r="BN15" s="134"/>
      <c r="BO15" s="134"/>
      <c r="BP15" s="134"/>
      <c r="BQ15" s="134"/>
      <c r="BR15" s="134"/>
      <c r="BS15" s="134"/>
      <c r="BT15" s="134"/>
      <c r="BU15" s="134"/>
      <c r="BV15" s="134"/>
      <c r="BW15" s="134"/>
      <c r="BX15" s="134"/>
      <c r="BY15" s="134"/>
      <c r="BZ15" s="134"/>
    </row>
    <row r="16" spans="1:78" ht="22.5" customHeight="1" x14ac:dyDescent="0.2">
      <c r="A16" s="1"/>
      <c r="B16" s="50">
        <v>78181507</v>
      </c>
      <c r="C16" s="53" t="s">
        <v>85</v>
      </c>
      <c r="D16" s="51">
        <v>1</v>
      </c>
      <c r="E16" s="86">
        <v>98150</v>
      </c>
      <c r="F16" s="8">
        <f t="shared" si="0"/>
        <v>18648.5</v>
      </c>
      <c r="G16" s="8">
        <f t="shared" si="1"/>
        <v>116798.5</v>
      </c>
      <c r="H16" s="8" t="s">
        <v>10</v>
      </c>
      <c r="I16" s="75">
        <v>94250</v>
      </c>
      <c r="J16" s="8">
        <f t="shared" si="2"/>
        <v>17907.5</v>
      </c>
      <c r="K16" s="8">
        <f t="shared" si="3"/>
        <v>112157.5</v>
      </c>
      <c r="L16" s="8" t="s">
        <v>10</v>
      </c>
      <c r="M16" s="94">
        <v>97500</v>
      </c>
      <c r="N16" s="8">
        <f t="shared" si="4"/>
        <v>18525</v>
      </c>
      <c r="O16" s="8">
        <f t="shared" si="5"/>
        <v>116025</v>
      </c>
      <c r="P16" s="8" t="s">
        <v>10</v>
      </c>
      <c r="Q16" s="49">
        <f t="shared" si="6"/>
        <v>116798.5</v>
      </c>
      <c r="R16" s="9">
        <f t="shared" si="7"/>
        <v>112157.5</v>
      </c>
      <c r="S16" s="9">
        <f t="shared" si="8"/>
        <v>116025</v>
      </c>
      <c r="T16" s="10">
        <f t="shared" si="9"/>
        <v>112157.5</v>
      </c>
      <c r="U16" s="11">
        <f t="shared" si="10"/>
        <v>114993.66666666667</v>
      </c>
      <c r="V16" s="11">
        <f t="shared" si="11"/>
        <v>114957.41948864922</v>
      </c>
      <c r="W16" s="11">
        <f t="shared" si="12"/>
        <v>114975.60960469001</v>
      </c>
      <c r="X16" s="11">
        <f t="shared" si="13"/>
        <v>2486.4546212093505</v>
      </c>
      <c r="Y16" s="12">
        <f t="shared" si="14"/>
        <v>2.4663677130044914E-2</v>
      </c>
      <c r="Z16" s="142">
        <f t="shared" si="15"/>
        <v>112157.5</v>
      </c>
      <c r="AA16" s="143" t="str">
        <f t="shared" si="16"/>
        <v>MENOR VALOR</v>
      </c>
    </row>
    <row r="17" spans="1:27" ht="22.5" customHeight="1" x14ac:dyDescent="0.2">
      <c r="A17" s="1"/>
      <c r="B17" s="50">
        <v>78181507</v>
      </c>
      <c r="C17" s="53" t="s">
        <v>86</v>
      </c>
      <c r="D17" s="51">
        <v>1</v>
      </c>
      <c r="E17" s="86">
        <v>1570400</v>
      </c>
      <c r="F17" s="8">
        <f t="shared" si="0"/>
        <v>298376</v>
      </c>
      <c r="G17" s="8">
        <f t="shared" si="1"/>
        <v>1868776</v>
      </c>
      <c r="H17" s="8" t="s">
        <v>10</v>
      </c>
      <c r="I17" s="75">
        <v>1508000</v>
      </c>
      <c r="J17" s="8">
        <f t="shared" si="2"/>
        <v>286520</v>
      </c>
      <c r="K17" s="8">
        <f t="shared" si="3"/>
        <v>1794520</v>
      </c>
      <c r="L17" s="8" t="s">
        <v>10</v>
      </c>
      <c r="M17" s="39">
        <v>1560000</v>
      </c>
      <c r="N17" s="8">
        <f t="shared" si="4"/>
        <v>296400</v>
      </c>
      <c r="O17" s="8">
        <f t="shared" si="5"/>
        <v>1856400</v>
      </c>
      <c r="P17" s="8" t="s">
        <v>10</v>
      </c>
      <c r="Q17" s="49">
        <f t="shared" si="6"/>
        <v>1868776</v>
      </c>
      <c r="R17" s="9">
        <f t="shared" si="7"/>
        <v>1794520</v>
      </c>
      <c r="S17" s="9">
        <f t="shared" si="8"/>
        <v>1856400</v>
      </c>
      <c r="T17" s="10">
        <f t="shared" si="9"/>
        <v>1794520</v>
      </c>
      <c r="U17" s="11">
        <f t="shared" si="10"/>
        <v>1839898.6666666667</v>
      </c>
      <c r="V17" s="11">
        <f t="shared" si="11"/>
        <v>1839318.7118183875</v>
      </c>
      <c r="W17" s="11">
        <f t="shared" si="12"/>
        <v>1839609.7536750401</v>
      </c>
      <c r="X17" s="11">
        <f t="shared" si="13"/>
        <v>39783.273939349609</v>
      </c>
      <c r="Y17" s="12">
        <f t="shared" si="14"/>
        <v>2.4663677130044914E-2</v>
      </c>
      <c r="Z17" s="142">
        <f t="shared" si="15"/>
        <v>1794520</v>
      </c>
      <c r="AA17" s="143" t="str">
        <f t="shared" si="16"/>
        <v>MENOR VALOR</v>
      </c>
    </row>
    <row r="18" spans="1:27" ht="22.5" customHeight="1" x14ac:dyDescent="0.2">
      <c r="A18" s="1"/>
      <c r="B18" s="50">
        <v>78181507</v>
      </c>
      <c r="C18" s="53" t="s">
        <v>87</v>
      </c>
      <c r="D18" s="51">
        <v>1</v>
      </c>
      <c r="E18" s="86">
        <v>1570400</v>
      </c>
      <c r="F18" s="8">
        <f t="shared" si="0"/>
        <v>298376</v>
      </c>
      <c r="G18" s="8">
        <f t="shared" si="1"/>
        <v>1868776</v>
      </c>
      <c r="H18" s="8" t="s">
        <v>10</v>
      </c>
      <c r="I18" s="75">
        <v>1508000</v>
      </c>
      <c r="J18" s="8">
        <f t="shared" si="2"/>
        <v>286520</v>
      </c>
      <c r="K18" s="8">
        <f t="shared" si="3"/>
        <v>1794520</v>
      </c>
      <c r="L18" s="8" t="s">
        <v>10</v>
      </c>
      <c r="M18" s="40">
        <v>1560000</v>
      </c>
      <c r="N18" s="8">
        <f t="shared" si="4"/>
        <v>296400</v>
      </c>
      <c r="O18" s="8">
        <f t="shared" si="5"/>
        <v>1856400</v>
      </c>
      <c r="P18" s="8" t="s">
        <v>10</v>
      </c>
      <c r="Q18" s="49">
        <f t="shared" si="6"/>
        <v>1868776</v>
      </c>
      <c r="R18" s="9">
        <f t="shared" si="7"/>
        <v>1794520</v>
      </c>
      <c r="S18" s="9">
        <f t="shared" si="8"/>
        <v>1856400</v>
      </c>
      <c r="T18" s="10">
        <f t="shared" si="9"/>
        <v>1794520</v>
      </c>
      <c r="U18" s="11">
        <f t="shared" si="10"/>
        <v>1839898.6666666667</v>
      </c>
      <c r="V18" s="11">
        <f t="shared" si="11"/>
        <v>1839318.7118183875</v>
      </c>
      <c r="W18" s="11">
        <f t="shared" si="12"/>
        <v>1839609.7536750401</v>
      </c>
      <c r="X18" s="11">
        <f t="shared" si="13"/>
        <v>39783.273939349609</v>
      </c>
      <c r="Y18" s="12">
        <f t="shared" si="14"/>
        <v>2.4663677130044914E-2</v>
      </c>
      <c r="Z18" s="142">
        <f t="shared" si="15"/>
        <v>1794520</v>
      </c>
      <c r="AA18" s="143" t="str">
        <f t="shared" si="16"/>
        <v>MENOR VALOR</v>
      </c>
    </row>
    <row r="19" spans="1:27" ht="22.5" customHeight="1" x14ac:dyDescent="0.2">
      <c r="A19" s="1"/>
      <c r="B19" s="50">
        <v>7818165</v>
      </c>
      <c r="C19" s="53" t="s">
        <v>88</v>
      </c>
      <c r="D19" s="51">
        <v>1</v>
      </c>
      <c r="E19" s="86">
        <v>1570400</v>
      </c>
      <c r="F19" s="8">
        <f t="shared" si="0"/>
        <v>298376</v>
      </c>
      <c r="G19" s="8">
        <f t="shared" si="1"/>
        <v>1868776</v>
      </c>
      <c r="H19" s="8" t="s">
        <v>10</v>
      </c>
      <c r="I19" s="75">
        <v>1508000</v>
      </c>
      <c r="J19" s="8">
        <f t="shared" si="2"/>
        <v>286520</v>
      </c>
      <c r="K19" s="8">
        <f t="shared" si="3"/>
        <v>1794520</v>
      </c>
      <c r="L19" s="8" t="s">
        <v>10</v>
      </c>
      <c r="M19" s="40">
        <v>1560000</v>
      </c>
      <c r="N19" s="8">
        <f t="shared" si="4"/>
        <v>296400</v>
      </c>
      <c r="O19" s="8">
        <f t="shared" si="5"/>
        <v>1856400</v>
      </c>
      <c r="P19" s="8" t="s">
        <v>10</v>
      </c>
      <c r="Q19" s="49">
        <f t="shared" si="6"/>
        <v>1868776</v>
      </c>
      <c r="R19" s="9">
        <f t="shared" si="7"/>
        <v>1794520</v>
      </c>
      <c r="S19" s="9">
        <f t="shared" si="8"/>
        <v>1856400</v>
      </c>
      <c r="T19" s="10">
        <f t="shared" si="9"/>
        <v>1794520</v>
      </c>
      <c r="U19" s="11">
        <f t="shared" si="10"/>
        <v>1839898.6666666667</v>
      </c>
      <c r="V19" s="11">
        <f t="shared" si="11"/>
        <v>1839318.7118183875</v>
      </c>
      <c r="W19" s="11">
        <f t="shared" si="12"/>
        <v>1839609.7536750401</v>
      </c>
      <c r="X19" s="11">
        <f t="shared" si="13"/>
        <v>39783.273939349609</v>
      </c>
      <c r="Y19" s="12">
        <f t="shared" si="14"/>
        <v>2.4663677130044914E-2</v>
      </c>
      <c r="Z19" s="142">
        <f t="shared" si="15"/>
        <v>1794520</v>
      </c>
      <c r="AA19" s="143" t="str">
        <f t="shared" si="16"/>
        <v>MENOR VALOR</v>
      </c>
    </row>
    <row r="20" spans="1:27" ht="22.5" customHeight="1" x14ac:dyDescent="0.2">
      <c r="A20" s="1"/>
      <c r="B20" s="50">
        <v>78181507</v>
      </c>
      <c r="C20" s="53" t="s">
        <v>89</v>
      </c>
      <c r="D20" s="51">
        <v>1</v>
      </c>
      <c r="E20" s="86">
        <v>785200</v>
      </c>
      <c r="F20" s="8">
        <f t="shared" si="0"/>
        <v>149188</v>
      </c>
      <c r="G20" s="8">
        <f t="shared" si="1"/>
        <v>934388</v>
      </c>
      <c r="H20" s="8" t="s">
        <v>10</v>
      </c>
      <c r="I20" s="75">
        <v>754000</v>
      </c>
      <c r="J20" s="8">
        <f t="shared" si="2"/>
        <v>143260</v>
      </c>
      <c r="K20" s="8">
        <f t="shared" si="3"/>
        <v>897260</v>
      </c>
      <c r="L20" s="8" t="s">
        <v>10</v>
      </c>
      <c r="M20" s="39">
        <v>780000</v>
      </c>
      <c r="N20" s="8">
        <f t="shared" si="4"/>
        <v>148200</v>
      </c>
      <c r="O20" s="8">
        <f t="shared" si="5"/>
        <v>928200</v>
      </c>
      <c r="P20" s="8" t="s">
        <v>10</v>
      </c>
      <c r="Q20" s="49">
        <f t="shared" si="6"/>
        <v>934388</v>
      </c>
      <c r="R20" s="9">
        <f t="shared" si="7"/>
        <v>897260</v>
      </c>
      <c r="S20" s="9">
        <f t="shared" si="8"/>
        <v>928200</v>
      </c>
      <c r="T20" s="10">
        <f t="shared" si="9"/>
        <v>897260</v>
      </c>
      <c r="U20" s="11">
        <f t="shared" si="10"/>
        <v>919949.33333333337</v>
      </c>
      <c r="V20" s="11">
        <f t="shared" si="11"/>
        <v>919659.35590919375</v>
      </c>
      <c r="W20" s="11">
        <f t="shared" si="12"/>
        <v>919804.87683752005</v>
      </c>
      <c r="X20" s="11">
        <f t="shared" si="13"/>
        <v>19891.636969674804</v>
      </c>
      <c r="Y20" s="12">
        <f t="shared" si="14"/>
        <v>2.4663677130044914E-2</v>
      </c>
      <c r="Z20" s="142">
        <f t="shared" si="15"/>
        <v>897260</v>
      </c>
      <c r="AA20" s="143" t="str">
        <f t="shared" si="16"/>
        <v>MENOR VALOR</v>
      </c>
    </row>
    <row r="21" spans="1:27" ht="22.5" customHeight="1" x14ac:dyDescent="0.2">
      <c r="A21" s="1"/>
      <c r="B21" s="50">
        <v>78181507</v>
      </c>
      <c r="C21" s="53" t="s">
        <v>36</v>
      </c>
      <c r="D21" s="51">
        <v>1</v>
      </c>
      <c r="E21" s="86">
        <v>1570400</v>
      </c>
      <c r="F21" s="8">
        <f t="shared" si="0"/>
        <v>298376</v>
      </c>
      <c r="G21" s="8">
        <f t="shared" si="1"/>
        <v>1868776</v>
      </c>
      <c r="H21" s="8" t="s">
        <v>10</v>
      </c>
      <c r="I21" s="75">
        <v>1508000</v>
      </c>
      <c r="J21" s="8">
        <f t="shared" si="2"/>
        <v>286520</v>
      </c>
      <c r="K21" s="8">
        <f t="shared" si="3"/>
        <v>1794520</v>
      </c>
      <c r="L21" s="8" t="s">
        <v>10</v>
      </c>
      <c r="M21" s="39">
        <v>1560000</v>
      </c>
      <c r="N21" s="8">
        <f t="shared" si="4"/>
        <v>296400</v>
      </c>
      <c r="O21" s="8">
        <f t="shared" si="5"/>
        <v>1856400</v>
      </c>
      <c r="P21" s="8" t="s">
        <v>10</v>
      </c>
      <c r="Q21" s="49">
        <f t="shared" si="6"/>
        <v>1868776</v>
      </c>
      <c r="R21" s="9">
        <f t="shared" si="7"/>
        <v>1794520</v>
      </c>
      <c r="S21" s="9">
        <f t="shared" si="8"/>
        <v>1856400</v>
      </c>
      <c r="T21" s="10">
        <f t="shared" si="9"/>
        <v>1794520</v>
      </c>
      <c r="U21" s="11">
        <f t="shared" si="10"/>
        <v>1839898.6666666667</v>
      </c>
      <c r="V21" s="11">
        <f t="shared" si="11"/>
        <v>1839318.7118183875</v>
      </c>
      <c r="W21" s="11">
        <f t="shared" si="12"/>
        <v>1839609.7536750401</v>
      </c>
      <c r="X21" s="11">
        <f t="shared" si="13"/>
        <v>39783.273939349609</v>
      </c>
      <c r="Y21" s="12">
        <f t="shared" si="14"/>
        <v>2.4663677130044914E-2</v>
      </c>
      <c r="Z21" s="142">
        <f t="shared" si="15"/>
        <v>1794520</v>
      </c>
      <c r="AA21" s="143" t="str">
        <f t="shared" si="16"/>
        <v>MENOR VALOR</v>
      </c>
    </row>
    <row r="22" spans="1:27" ht="22.5" customHeight="1" x14ac:dyDescent="0.2">
      <c r="A22" s="1"/>
      <c r="B22" s="50">
        <v>78181507</v>
      </c>
      <c r="C22" s="53" t="s">
        <v>90</v>
      </c>
      <c r="D22" s="51">
        <v>1</v>
      </c>
      <c r="E22" s="86">
        <v>235560</v>
      </c>
      <c r="F22" s="8">
        <f t="shared" si="0"/>
        <v>44756.4</v>
      </c>
      <c r="G22" s="8">
        <f t="shared" si="1"/>
        <v>280316.40000000002</v>
      </c>
      <c r="H22" s="8" t="s">
        <v>10</v>
      </c>
      <c r="I22" s="75">
        <v>226200</v>
      </c>
      <c r="J22" s="8">
        <f t="shared" si="2"/>
        <v>42978</v>
      </c>
      <c r="K22" s="8">
        <f t="shared" si="3"/>
        <v>269178</v>
      </c>
      <c r="L22" s="8" t="s">
        <v>10</v>
      </c>
      <c r="M22" s="41">
        <v>234000</v>
      </c>
      <c r="N22" s="8">
        <f t="shared" si="4"/>
        <v>44460</v>
      </c>
      <c r="O22" s="8">
        <f t="shared" si="5"/>
        <v>278460</v>
      </c>
      <c r="P22" s="8" t="s">
        <v>10</v>
      </c>
      <c r="Q22" s="49">
        <f t="shared" si="6"/>
        <v>280316.40000000002</v>
      </c>
      <c r="R22" s="9">
        <f t="shared" si="7"/>
        <v>269178</v>
      </c>
      <c r="S22" s="9">
        <f t="shared" si="8"/>
        <v>278460</v>
      </c>
      <c r="T22" s="10">
        <f t="shared" si="9"/>
        <v>269178</v>
      </c>
      <c r="U22" s="11">
        <f t="shared" si="10"/>
        <v>275984.8</v>
      </c>
      <c r="V22" s="11">
        <f t="shared" si="11"/>
        <v>275897.80677275814</v>
      </c>
      <c r="W22" s="11">
        <f t="shared" si="12"/>
        <v>275941.46305125603</v>
      </c>
      <c r="X22" s="11">
        <f t="shared" si="13"/>
        <v>5967.4910909024484</v>
      </c>
      <c r="Y22" s="12">
        <f t="shared" si="14"/>
        <v>2.4663677130044803E-2</v>
      </c>
      <c r="Z22" s="142">
        <f t="shared" si="15"/>
        <v>269178</v>
      </c>
      <c r="AA22" s="143" t="str">
        <f t="shared" si="16"/>
        <v>MENOR VALOR</v>
      </c>
    </row>
    <row r="23" spans="1:27" ht="22.5" customHeight="1" x14ac:dyDescent="0.2">
      <c r="A23" s="1"/>
      <c r="B23" s="50">
        <v>7818165</v>
      </c>
      <c r="C23" s="53" t="s">
        <v>91</v>
      </c>
      <c r="D23" s="51">
        <v>1</v>
      </c>
      <c r="E23" s="86">
        <v>1570400</v>
      </c>
      <c r="F23" s="8">
        <f t="shared" si="0"/>
        <v>298376</v>
      </c>
      <c r="G23" s="8">
        <f t="shared" si="1"/>
        <v>1868776</v>
      </c>
      <c r="H23" s="8" t="s">
        <v>10</v>
      </c>
      <c r="I23" s="75">
        <v>1508000</v>
      </c>
      <c r="J23" s="8">
        <f t="shared" si="2"/>
        <v>286520</v>
      </c>
      <c r="K23" s="8">
        <f t="shared" si="3"/>
        <v>1794520</v>
      </c>
      <c r="L23" s="8" t="s">
        <v>10</v>
      </c>
      <c r="M23" s="39">
        <v>1560000</v>
      </c>
      <c r="N23" s="8">
        <f t="shared" si="4"/>
        <v>296400</v>
      </c>
      <c r="O23" s="8">
        <f t="shared" si="5"/>
        <v>1856400</v>
      </c>
      <c r="P23" s="8" t="s">
        <v>10</v>
      </c>
      <c r="Q23" s="49">
        <f t="shared" si="6"/>
        <v>1868776</v>
      </c>
      <c r="R23" s="9">
        <f t="shared" si="7"/>
        <v>1794520</v>
      </c>
      <c r="S23" s="9">
        <f t="shared" si="8"/>
        <v>1856400</v>
      </c>
      <c r="T23" s="10">
        <f t="shared" si="9"/>
        <v>1794520</v>
      </c>
      <c r="U23" s="11">
        <f t="shared" si="10"/>
        <v>1839898.6666666667</v>
      </c>
      <c r="V23" s="11">
        <f t="shared" si="11"/>
        <v>1839318.7118183875</v>
      </c>
      <c r="W23" s="11">
        <f t="shared" si="12"/>
        <v>1839609.7536750401</v>
      </c>
      <c r="X23" s="11">
        <f t="shared" si="13"/>
        <v>39783.273939349609</v>
      </c>
      <c r="Y23" s="12">
        <f t="shared" si="14"/>
        <v>2.4663677130044914E-2</v>
      </c>
      <c r="Z23" s="142">
        <f t="shared" si="15"/>
        <v>1794520</v>
      </c>
      <c r="AA23" s="143" t="str">
        <f t="shared" si="16"/>
        <v>MENOR VALOR</v>
      </c>
    </row>
    <row r="24" spans="1:27" ht="22.5" customHeight="1" x14ac:dyDescent="0.2">
      <c r="A24" s="1"/>
      <c r="B24" s="50">
        <v>78181507</v>
      </c>
      <c r="C24" s="53" t="s">
        <v>92</v>
      </c>
      <c r="D24" s="51">
        <v>1</v>
      </c>
      <c r="E24" s="86">
        <v>1766700</v>
      </c>
      <c r="F24" s="8">
        <f t="shared" si="0"/>
        <v>335673</v>
      </c>
      <c r="G24" s="8">
        <f t="shared" si="1"/>
        <v>2102373</v>
      </c>
      <c r="H24" s="8" t="s">
        <v>10</v>
      </c>
      <c r="I24" s="75">
        <v>1696500</v>
      </c>
      <c r="J24" s="8">
        <f t="shared" si="2"/>
        <v>322335</v>
      </c>
      <c r="K24" s="8">
        <f t="shared" si="3"/>
        <v>2018835</v>
      </c>
      <c r="L24" s="8" t="s">
        <v>10</v>
      </c>
      <c r="M24" s="39">
        <v>1755000</v>
      </c>
      <c r="N24" s="8">
        <f t="shared" si="4"/>
        <v>333450</v>
      </c>
      <c r="O24" s="8">
        <f t="shared" si="5"/>
        <v>2088450</v>
      </c>
      <c r="P24" s="8" t="s">
        <v>10</v>
      </c>
      <c r="Q24" s="49">
        <f t="shared" si="6"/>
        <v>2102373</v>
      </c>
      <c r="R24" s="9">
        <f t="shared" si="7"/>
        <v>2018835</v>
      </c>
      <c r="S24" s="9">
        <f t="shared" si="8"/>
        <v>2088450</v>
      </c>
      <c r="T24" s="10">
        <f t="shared" si="9"/>
        <v>2018835</v>
      </c>
      <c r="U24" s="11">
        <f t="shared" si="10"/>
        <v>2069886</v>
      </c>
      <c r="V24" s="11">
        <f t="shared" si="11"/>
        <v>2069233.550795686</v>
      </c>
      <c r="W24" s="11">
        <f t="shared" si="12"/>
        <v>2069560.9728844201</v>
      </c>
      <c r="X24" s="11">
        <f t="shared" si="13"/>
        <v>44756.183181768305</v>
      </c>
      <c r="Y24" s="12">
        <f t="shared" si="14"/>
        <v>2.4663677130044803E-2</v>
      </c>
      <c r="Z24" s="142">
        <f t="shared" si="15"/>
        <v>2018835</v>
      </c>
      <c r="AA24" s="143" t="str">
        <f t="shared" si="16"/>
        <v>MENOR VALOR</v>
      </c>
    </row>
    <row r="25" spans="1:27" ht="22.5" customHeight="1" x14ac:dyDescent="0.2">
      <c r="A25" s="1"/>
      <c r="B25" s="50">
        <v>78181507</v>
      </c>
      <c r="C25" s="53" t="s">
        <v>93</v>
      </c>
      <c r="D25" s="51">
        <v>1</v>
      </c>
      <c r="E25" s="86">
        <v>1570400</v>
      </c>
      <c r="F25" s="8">
        <f t="shared" si="0"/>
        <v>298376</v>
      </c>
      <c r="G25" s="8">
        <f t="shared" si="1"/>
        <v>1868776</v>
      </c>
      <c r="H25" s="8" t="s">
        <v>10</v>
      </c>
      <c r="I25" s="75">
        <v>1508000</v>
      </c>
      <c r="J25" s="8">
        <f t="shared" si="2"/>
        <v>286520</v>
      </c>
      <c r="K25" s="8">
        <f t="shared" si="3"/>
        <v>1794520</v>
      </c>
      <c r="L25" s="8" t="s">
        <v>10</v>
      </c>
      <c r="M25" s="40">
        <v>1560000</v>
      </c>
      <c r="N25" s="8">
        <f t="shared" si="4"/>
        <v>296400</v>
      </c>
      <c r="O25" s="8">
        <f t="shared" si="5"/>
        <v>1856400</v>
      </c>
      <c r="P25" s="8" t="s">
        <v>10</v>
      </c>
      <c r="Q25" s="49">
        <f t="shared" si="6"/>
        <v>1868776</v>
      </c>
      <c r="R25" s="9">
        <f t="shared" si="7"/>
        <v>1794520</v>
      </c>
      <c r="S25" s="9">
        <f t="shared" si="8"/>
        <v>1856400</v>
      </c>
      <c r="T25" s="10">
        <f t="shared" si="9"/>
        <v>1794520</v>
      </c>
      <c r="U25" s="11">
        <f t="shared" si="10"/>
        <v>1839898.6666666667</v>
      </c>
      <c r="V25" s="11">
        <f t="shared" si="11"/>
        <v>1839318.7118183875</v>
      </c>
      <c r="W25" s="11">
        <f t="shared" si="12"/>
        <v>1839609.7536750401</v>
      </c>
      <c r="X25" s="11">
        <f t="shared" si="13"/>
        <v>39783.273939349609</v>
      </c>
      <c r="Y25" s="12">
        <f t="shared" si="14"/>
        <v>2.4663677130044914E-2</v>
      </c>
      <c r="Z25" s="142">
        <f t="shared" si="15"/>
        <v>1794520</v>
      </c>
      <c r="AA25" s="143" t="str">
        <f t="shared" si="16"/>
        <v>MENOR VALOR</v>
      </c>
    </row>
    <row r="26" spans="1:27" ht="22.5" customHeight="1" x14ac:dyDescent="0.2">
      <c r="A26" s="1"/>
      <c r="B26" s="50">
        <v>78181507</v>
      </c>
      <c r="C26" s="53" t="s">
        <v>94</v>
      </c>
      <c r="D26" s="51">
        <v>1</v>
      </c>
      <c r="E26" s="86">
        <v>39260</v>
      </c>
      <c r="F26" s="8">
        <f t="shared" si="0"/>
        <v>7459.4</v>
      </c>
      <c r="G26" s="8">
        <f t="shared" si="1"/>
        <v>46719.4</v>
      </c>
      <c r="H26" s="8" t="s">
        <v>10</v>
      </c>
      <c r="I26" s="75">
        <v>37700</v>
      </c>
      <c r="J26" s="8">
        <f t="shared" si="2"/>
        <v>7163</v>
      </c>
      <c r="K26" s="8">
        <f t="shared" si="3"/>
        <v>44863</v>
      </c>
      <c r="L26" s="8" t="s">
        <v>10</v>
      </c>
      <c r="M26" s="40">
        <v>39000</v>
      </c>
      <c r="N26" s="8">
        <f t="shared" si="4"/>
        <v>7410</v>
      </c>
      <c r="O26" s="8">
        <f t="shared" si="5"/>
        <v>46410</v>
      </c>
      <c r="P26" s="8" t="s">
        <v>10</v>
      </c>
      <c r="Q26" s="49">
        <f t="shared" si="6"/>
        <v>46719.4</v>
      </c>
      <c r="R26" s="9">
        <f t="shared" si="7"/>
        <v>44863</v>
      </c>
      <c r="S26" s="9">
        <f t="shared" si="8"/>
        <v>46410</v>
      </c>
      <c r="T26" s="10">
        <f t="shared" si="9"/>
        <v>44863</v>
      </c>
      <c r="U26" s="11">
        <f t="shared" si="10"/>
        <v>45997.466666666667</v>
      </c>
      <c r="V26" s="11">
        <f t="shared" si="11"/>
        <v>45982.967795459685</v>
      </c>
      <c r="W26" s="11">
        <f t="shared" si="12"/>
        <v>45990.243841875999</v>
      </c>
      <c r="X26" s="11">
        <f t="shared" si="13"/>
        <v>994.5818484837406</v>
      </c>
      <c r="Y26" s="12">
        <f t="shared" si="14"/>
        <v>2.4663677130044803E-2</v>
      </c>
      <c r="Z26" s="142">
        <f t="shared" si="15"/>
        <v>44863</v>
      </c>
      <c r="AA26" s="143" t="str">
        <f t="shared" si="16"/>
        <v>MENOR VALOR</v>
      </c>
    </row>
    <row r="27" spans="1:27" ht="22.5" customHeight="1" x14ac:dyDescent="0.2">
      <c r="A27" s="1"/>
      <c r="B27" s="50">
        <v>78181</v>
      </c>
      <c r="C27" s="53" t="s">
        <v>95</v>
      </c>
      <c r="D27" s="51">
        <v>1</v>
      </c>
      <c r="E27" s="86">
        <v>176670</v>
      </c>
      <c r="F27" s="8">
        <f t="shared" si="0"/>
        <v>33567.300000000003</v>
      </c>
      <c r="G27" s="8">
        <f t="shared" si="1"/>
        <v>210237.3</v>
      </c>
      <c r="H27" s="8" t="s">
        <v>10</v>
      </c>
      <c r="I27" s="75">
        <v>169650</v>
      </c>
      <c r="J27" s="8">
        <f t="shared" si="2"/>
        <v>32233.5</v>
      </c>
      <c r="K27" s="8">
        <f t="shared" si="3"/>
        <v>201883.5</v>
      </c>
      <c r="L27" s="8" t="s">
        <v>10</v>
      </c>
      <c r="M27" s="42">
        <v>175500</v>
      </c>
      <c r="N27" s="8">
        <f t="shared" si="4"/>
        <v>33345</v>
      </c>
      <c r="O27" s="8">
        <f t="shared" si="5"/>
        <v>208845</v>
      </c>
      <c r="P27" s="8" t="s">
        <v>10</v>
      </c>
      <c r="Q27" s="49">
        <f t="shared" si="6"/>
        <v>210237.3</v>
      </c>
      <c r="R27" s="9">
        <f t="shared" si="7"/>
        <v>201883.5</v>
      </c>
      <c r="S27" s="9">
        <f t="shared" si="8"/>
        <v>208845</v>
      </c>
      <c r="T27" s="10">
        <f t="shared" si="9"/>
        <v>201883.5</v>
      </c>
      <c r="U27" s="11">
        <f t="shared" si="10"/>
        <v>206988.6</v>
      </c>
      <c r="V27" s="11">
        <f t="shared" si="11"/>
        <v>206923.35507956854</v>
      </c>
      <c r="W27" s="11">
        <f t="shared" si="12"/>
        <v>206956.09728844199</v>
      </c>
      <c r="X27" s="11">
        <f t="shared" si="13"/>
        <v>4475.6183181768265</v>
      </c>
      <c r="Y27" s="12">
        <f t="shared" si="14"/>
        <v>2.4663677130044914E-2</v>
      </c>
      <c r="Z27" s="142">
        <f t="shared" si="15"/>
        <v>201883.5</v>
      </c>
      <c r="AA27" s="143" t="str">
        <f t="shared" si="16"/>
        <v>MENOR VALOR</v>
      </c>
    </row>
    <row r="28" spans="1:27" ht="22.5" customHeight="1" x14ac:dyDescent="0.2">
      <c r="A28" s="1"/>
      <c r="B28" s="50">
        <v>78181507</v>
      </c>
      <c r="C28" s="53" t="s">
        <v>96</v>
      </c>
      <c r="D28" s="51">
        <v>1</v>
      </c>
      <c r="E28" s="86">
        <v>490750</v>
      </c>
      <c r="F28" s="8">
        <f t="shared" si="0"/>
        <v>93242.5</v>
      </c>
      <c r="G28" s="8">
        <f t="shared" si="1"/>
        <v>583992.5</v>
      </c>
      <c r="H28" s="8" t="s">
        <v>10</v>
      </c>
      <c r="I28" s="75">
        <v>471250</v>
      </c>
      <c r="J28" s="8">
        <f t="shared" si="2"/>
        <v>89537.5</v>
      </c>
      <c r="K28" s="8">
        <f t="shared" si="3"/>
        <v>560787.5</v>
      </c>
      <c r="L28" s="8" t="s">
        <v>10</v>
      </c>
      <c r="M28" s="39">
        <v>487500</v>
      </c>
      <c r="N28" s="8">
        <f t="shared" si="4"/>
        <v>92625</v>
      </c>
      <c r="O28" s="8">
        <f t="shared" si="5"/>
        <v>580125</v>
      </c>
      <c r="P28" s="8" t="s">
        <v>10</v>
      </c>
      <c r="Q28" s="49">
        <f t="shared" si="6"/>
        <v>583992.5</v>
      </c>
      <c r="R28" s="9">
        <f t="shared" si="7"/>
        <v>560787.5</v>
      </c>
      <c r="S28" s="9">
        <f t="shared" si="8"/>
        <v>580125</v>
      </c>
      <c r="T28" s="10">
        <f t="shared" si="9"/>
        <v>560787.5</v>
      </c>
      <c r="U28" s="11">
        <f t="shared" si="10"/>
        <v>574968.33333333337</v>
      </c>
      <c r="V28" s="11">
        <f t="shared" si="11"/>
        <v>574787.09744324605</v>
      </c>
      <c r="W28" s="11">
        <f t="shared" si="12"/>
        <v>574878.04802345007</v>
      </c>
      <c r="X28" s="11">
        <f t="shared" si="13"/>
        <v>12432.27310604675</v>
      </c>
      <c r="Y28" s="12">
        <f t="shared" si="14"/>
        <v>2.4663677130044914E-2</v>
      </c>
      <c r="Z28" s="142">
        <f t="shared" si="15"/>
        <v>560787.5</v>
      </c>
      <c r="AA28" s="143" t="str">
        <f t="shared" si="16"/>
        <v>MENOR VALOR</v>
      </c>
    </row>
    <row r="29" spans="1:27" ht="22.5" customHeight="1" x14ac:dyDescent="0.2">
      <c r="A29" s="1"/>
      <c r="B29" s="50">
        <v>78181507</v>
      </c>
      <c r="C29" s="53" t="s">
        <v>97</v>
      </c>
      <c r="D29" s="51">
        <v>1</v>
      </c>
      <c r="E29" s="86">
        <v>490750</v>
      </c>
      <c r="F29" s="8">
        <f t="shared" si="0"/>
        <v>93242.5</v>
      </c>
      <c r="G29" s="8">
        <f t="shared" si="1"/>
        <v>583992.5</v>
      </c>
      <c r="H29" s="8" t="s">
        <v>10</v>
      </c>
      <c r="I29" s="75">
        <v>471250</v>
      </c>
      <c r="J29" s="8">
        <f t="shared" si="2"/>
        <v>89537.5</v>
      </c>
      <c r="K29" s="8">
        <f t="shared" si="3"/>
        <v>560787.5</v>
      </c>
      <c r="L29" s="8" t="s">
        <v>10</v>
      </c>
      <c r="M29" s="39">
        <v>487500</v>
      </c>
      <c r="N29" s="8">
        <f t="shared" si="4"/>
        <v>92625</v>
      </c>
      <c r="O29" s="8">
        <f t="shared" si="5"/>
        <v>580125</v>
      </c>
      <c r="P29" s="8" t="s">
        <v>10</v>
      </c>
      <c r="Q29" s="49">
        <f t="shared" si="6"/>
        <v>583992.5</v>
      </c>
      <c r="R29" s="9">
        <f t="shared" si="7"/>
        <v>560787.5</v>
      </c>
      <c r="S29" s="9">
        <f t="shared" si="8"/>
        <v>580125</v>
      </c>
      <c r="T29" s="10">
        <f t="shared" si="9"/>
        <v>560787.5</v>
      </c>
      <c r="U29" s="11">
        <f t="shared" si="10"/>
        <v>574968.33333333337</v>
      </c>
      <c r="V29" s="11">
        <f t="shared" si="11"/>
        <v>574787.09744324605</v>
      </c>
      <c r="W29" s="11">
        <f t="shared" si="12"/>
        <v>574878.04802345007</v>
      </c>
      <c r="X29" s="11">
        <f t="shared" si="13"/>
        <v>12432.27310604675</v>
      </c>
      <c r="Y29" s="12">
        <f t="shared" si="14"/>
        <v>2.4663677130044914E-2</v>
      </c>
      <c r="Z29" s="142">
        <f t="shared" si="15"/>
        <v>560787.5</v>
      </c>
      <c r="AA29" s="143" t="str">
        <f t="shared" si="16"/>
        <v>MENOR VALOR</v>
      </c>
    </row>
    <row r="30" spans="1:27" ht="22.5" customHeight="1" x14ac:dyDescent="0.2">
      <c r="A30" s="1"/>
      <c r="B30" s="50">
        <v>78181507</v>
      </c>
      <c r="C30" s="53" t="s">
        <v>98</v>
      </c>
      <c r="D30" s="51"/>
      <c r="E30" s="86">
        <v>49075</v>
      </c>
      <c r="F30" s="8">
        <f t="shared" si="0"/>
        <v>9324.25</v>
      </c>
      <c r="G30" s="8">
        <f t="shared" si="1"/>
        <v>58399.25</v>
      </c>
      <c r="H30" s="8" t="s">
        <v>10</v>
      </c>
      <c r="I30" s="75">
        <v>47125</v>
      </c>
      <c r="J30" s="8">
        <f t="shared" si="2"/>
        <v>8953.75</v>
      </c>
      <c r="K30" s="8">
        <f t="shared" si="3"/>
        <v>56078.75</v>
      </c>
      <c r="L30" s="8" t="s">
        <v>10</v>
      </c>
      <c r="M30" s="39">
        <v>48750</v>
      </c>
      <c r="N30" s="8">
        <f t="shared" si="4"/>
        <v>9262.5</v>
      </c>
      <c r="O30" s="8">
        <f t="shared" si="5"/>
        <v>58012.5</v>
      </c>
      <c r="P30" s="8" t="s">
        <v>10</v>
      </c>
      <c r="Q30" s="49">
        <f t="shared" si="6"/>
        <v>58399.25</v>
      </c>
      <c r="R30" s="9">
        <f t="shared" si="7"/>
        <v>56078.75</v>
      </c>
      <c r="S30" s="9">
        <f t="shared" si="8"/>
        <v>58012.5</v>
      </c>
      <c r="T30" s="10">
        <f t="shared" si="9"/>
        <v>56078.75</v>
      </c>
      <c r="U30" s="11">
        <f t="shared" si="10"/>
        <v>57496.833333333336</v>
      </c>
      <c r="V30" s="11">
        <f t="shared" si="11"/>
        <v>57478.709744324609</v>
      </c>
      <c r="W30" s="11">
        <f t="shared" si="12"/>
        <v>57487.804802345003</v>
      </c>
      <c r="X30" s="11">
        <f t="shared" si="13"/>
        <v>1243.2273106046753</v>
      </c>
      <c r="Y30" s="12">
        <f t="shared" si="14"/>
        <v>2.4663677130044914E-2</v>
      </c>
      <c r="Z30" s="142">
        <f t="shared" si="15"/>
        <v>56078.75</v>
      </c>
      <c r="AA30" s="143" t="str">
        <f t="shared" si="16"/>
        <v>MENOR VALOR</v>
      </c>
    </row>
    <row r="31" spans="1:27" ht="22.5" customHeight="1" x14ac:dyDescent="0.2">
      <c r="A31" s="1"/>
      <c r="B31" s="50">
        <v>78181507</v>
      </c>
      <c r="C31" s="53" t="s">
        <v>99</v>
      </c>
      <c r="D31" s="34">
        <v>1</v>
      </c>
      <c r="E31" s="86">
        <v>1766700</v>
      </c>
      <c r="F31" s="8">
        <f t="shared" si="0"/>
        <v>335673</v>
      </c>
      <c r="G31" s="8">
        <f t="shared" si="1"/>
        <v>2102373</v>
      </c>
      <c r="H31" s="8" t="s">
        <v>10</v>
      </c>
      <c r="I31" s="75">
        <v>1696500</v>
      </c>
      <c r="J31" s="8">
        <f t="shared" si="2"/>
        <v>322335</v>
      </c>
      <c r="K31" s="8">
        <f t="shared" si="3"/>
        <v>2018835</v>
      </c>
      <c r="L31" s="8" t="s">
        <v>10</v>
      </c>
      <c r="M31" s="39">
        <v>1755000</v>
      </c>
      <c r="N31" s="8">
        <f t="shared" si="4"/>
        <v>333450</v>
      </c>
      <c r="O31" s="8">
        <f t="shared" si="5"/>
        <v>2088450</v>
      </c>
      <c r="P31" s="8" t="s">
        <v>10</v>
      </c>
      <c r="Q31" s="49">
        <f t="shared" si="6"/>
        <v>2102373</v>
      </c>
      <c r="R31" s="9">
        <f t="shared" si="7"/>
        <v>2018835</v>
      </c>
      <c r="S31" s="9">
        <f t="shared" si="8"/>
        <v>2088450</v>
      </c>
      <c r="T31" s="10">
        <f t="shared" si="9"/>
        <v>2018835</v>
      </c>
      <c r="U31" s="11">
        <f t="shared" si="10"/>
        <v>2069886</v>
      </c>
      <c r="V31" s="11">
        <f t="shared" si="11"/>
        <v>2069233.550795686</v>
      </c>
      <c r="W31" s="11">
        <f t="shared" si="12"/>
        <v>2069560.9728844201</v>
      </c>
      <c r="X31" s="11">
        <f t="shared" si="13"/>
        <v>44756.183181768305</v>
      </c>
      <c r="Y31" s="12">
        <f t="shared" si="14"/>
        <v>2.4663677130044803E-2</v>
      </c>
      <c r="Z31" s="142">
        <f t="shared" si="15"/>
        <v>2018835</v>
      </c>
      <c r="AA31" s="143" t="str">
        <f t="shared" si="16"/>
        <v>MENOR VALOR</v>
      </c>
    </row>
    <row r="32" spans="1:27" ht="22.5" customHeight="1" x14ac:dyDescent="0.2">
      <c r="A32" s="1"/>
      <c r="B32" s="50">
        <v>78181507</v>
      </c>
      <c r="C32" s="53" t="s">
        <v>100</v>
      </c>
      <c r="D32" s="34">
        <v>1</v>
      </c>
      <c r="E32" s="86">
        <v>1766700</v>
      </c>
      <c r="F32" s="8">
        <f t="shared" si="0"/>
        <v>335673</v>
      </c>
      <c r="G32" s="8">
        <f t="shared" si="1"/>
        <v>2102373</v>
      </c>
      <c r="H32" s="8" t="s">
        <v>10</v>
      </c>
      <c r="I32" s="75">
        <v>1696500</v>
      </c>
      <c r="J32" s="8">
        <f t="shared" si="2"/>
        <v>322335</v>
      </c>
      <c r="K32" s="8">
        <f t="shared" si="3"/>
        <v>2018835</v>
      </c>
      <c r="L32" s="8" t="s">
        <v>10</v>
      </c>
      <c r="M32" s="40">
        <v>1755000</v>
      </c>
      <c r="N32" s="8">
        <f t="shared" si="4"/>
        <v>333450</v>
      </c>
      <c r="O32" s="8">
        <f t="shared" si="5"/>
        <v>2088450</v>
      </c>
      <c r="P32" s="8" t="s">
        <v>10</v>
      </c>
      <c r="Q32" s="49">
        <f t="shared" si="6"/>
        <v>2102373</v>
      </c>
      <c r="R32" s="9">
        <f t="shared" si="7"/>
        <v>2018835</v>
      </c>
      <c r="S32" s="9">
        <f t="shared" si="8"/>
        <v>2088450</v>
      </c>
      <c r="T32" s="10">
        <f t="shared" si="9"/>
        <v>2018835</v>
      </c>
      <c r="U32" s="11">
        <f t="shared" si="10"/>
        <v>2069886</v>
      </c>
      <c r="V32" s="11">
        <f t="shared" si="11"/>
        <v>2069233.550795686</v>
      </c>
      <c r="W32" s="11">
        <f t="shared" si="12"/>
        <v>2069560.9728844201</v>
      </c>
      <c r="X32" s="11">
        <f t="shared" si="13"/>
        <v>44756.183181768305</v>
      </c>
      <c r="Y32" s="12">
        <f t="shared" si="14"/>
        <v>2.4663677130044803E-2</v>
      </c>
      <c r="Z32" s="142">
        <f t="shared" si="15"/>
        <v>2018835</v>
      </c>
      <c r="AA32" s="143" t="str">
        <f t="shared" si="16"/>
        <v>MENOR VALOR</v>
      </c>
    </row>
    <row r="33" spans="1:78" ht="22.5" customHeight="1" x14ac:dyDescent="0.2">
      <c r="A33" s="1"/>
      <c r="B33" s="50">
        <v>78181507</v>
      </c>
      <c r="C33" s="53" t="s">
        <v>101</v>
      </c>
      <c r="D33" s="34">
        <v>1</v>
      </c>
      <c r="E33" s="86">
        <v>1766700</v>
      </c>
      <c r="F33" s="8">
        <f t="shared" si="0"/>
        <v>335673</v>
      </c>
      <c r="G33" s="8">
        <f t="shared" si="1"/>
        <v>2102373</v>
      </c>
      <c r="H33" s="8" t="s">
        <v>10</v>
      </c>
      <c r="I33" s="75">
        <v>1696500</v>
      </c>
      <c r="J33" s="8">
        <f t="shared" si="2"/>
        <v>322335</v>
      </c>
      <c r="K33" s="8">
        <f t="shared" si="3"/>
        <v>2018835</v>
      </c>
      <c r="L33" s="8" t="s">
        <v>10</v>
      </c>
      <c r="M33" s="40">
        <v>1755000</v>
      </c>
      <c r="N33" s="8">
        <f t="shared" si="4"/>
        <v>333450</v>
      </c>
      <c r="O33" s="8">
        <f t="shared" si="5"/>
        <v>2088450</v>
      </c>
      <c r="P33" s="8" t="s">
        <v>10</v>
      </c>
      <c r="Q33" s="49">
        <f t="shared" si="6"/>
        <v>2102373</v>
      </c>
      <c r="R33" s="9">
        <f t="shared" si="7"/>
        <v>2018835</v>
      </c>
      <c r="S33" s="9">
        <f t="shared" si="8"/>
        <v>2088450</v>
      </c>
      <c r="T33" s="10">
        <f t="shared" si="9"/>
        <v>2018835</v>
      </c>
      <c r="U33" s="11">
        <f t="shared" si="10"/>
        <v>2069886</v>
      </c>
      <c r="V33" s="11">
        <f t="shared" si="11"/>
        <v>2069233.550795686</v>
      </c>
      <c r="W33" s="11">
        <f t="shared" si="12"/>
        <v>2069560.9728844201</v>
      </c>
      <c r="X33" s="11">
        <f t="shared" si="13"/>
        <v>44756.183181768305</v>
      </c>
      <c r="Y33" s="12">
        <f t="shared" si="14"/>
        <v>2.4663677130044803E-2</v>
      </c>
      <c r="Z33" s="142">
        <f t="shared" si="15"/>
        <v>2018835</v>
      </c>
      <c r="AA33" s="143" t="str">
        <f t="shared" si="16"/>
        <v>MENOR VALOR</v>
      </c>
    </row>
    <row r="34" spans="1:78" ht="22.5" customHeight="1" x14ac:dyDescent="0.2">
      <c r="A34" s="1"/>
      <c r="B34" s="50">
        <v>78181507</v>
      </c>
      <c r="C34" s="53" t="s">
        <v>35</v>
      </c>
      <c r="D34" s="34">
        <v>1</v>
      </c>
      <c r="E34" s="86">
        <v>687050</v>
      </c>
      <c r="F34" s="8">
        <f t="shared" si="0"/>
        <v>130539.5</v>
      </c>
      <c r="G34" s="8">
        <f t="shared" si="1"/>
        <v>817589.5</v>
      </c>
      <c r="H34" s="8" t="s">
        <v>10</v>
      </c>
      <c r="I34" s="75">
        <v>659750</v>
      </c>
      <c r="J34" s="8">
        <f t="shared" si="2"/>
        <v>125352.5</v>
      </c>
      <c r="K34" s="8">
        <f t="shared" si="3"/>
        <v>785102.5</v>
      </c>
      <c r="L34" s="8" t="s">
        <v>10</v>
      </c>
      <c r="M34" s="42">
        <v>682500</v>
      </c>
      <c r="N34" s="8">
        <f t="shared" si="4"/>
        <v>129675</v>
      </c>
      <c r="O34" s="8">
        <f t="shared" si="5"/>
        <v>812175</v>
      </c>
      <c r="P34" s="8" t="s">
        <v>10</v>
      </c>
      <c r="Q34" s="49">
        <f t="shared" si="6"/>
        <v>817589.5</v>
      </c>
      <c r="R34" s="9">
        <f t="shared" si="7"/>
        <v>785102.5</v>
      </c>
      <c r="S34" s="9">
        <f t="shared" si="8"/>
        <v>812175</v>
      </c>
      <c r="T34" s="10">
        <f t="shared" si="9"/>
        <v>785102.5</v>
      </c>
      <c r="U34" s="11">
        <f t="shared" si="10"/>
        <v>804955.66666666663</v>
      </c>
      <c r="V34" s="11">
        <f t="shared" si="11"/>
        <v>804701.9364205444</v>
      </c>
      <c r="W34" s="11">
        <f t="shared" si="12"/>
        <v>804829.26723283005</v>
      </c>
      <c r="X34" s="11">
        <f t="shared" si="13"/>
        <v>17405.182348465452</v>
      </c>
      <c r="Y34" s="12">
        <f t="shared" si="14"/>
        <v>2.4663677130044803E-2</v>
      </c>
      <c r="Z34" s="142">
        <f t="shared" si="15"/>
        <v>785102.5</v>
      </c>
      <c r="AA34" s="143" t="str">
        <f t="shared" si="16"/>
        <v>MENOR VALOR</v>
      </c>
    </row>
    <row r="35" spans="1:78" ht="22.5" customHeight="1" x14ac:dyDescent="0.2">
      <c r="A35" s="1"/>
      <c r="B35" s="50">
        <v>78181507</v>
      </c>
      <c r="C35" s="53" t="s">
        <v>102</v>
      </c>
      <c r="D35" s="34">
        <v>1</v>
      </c>
      <c r="E35" s="86">
        <v>687050</v>
      </c>
      <c r="F35" s="8">
        <f t="shared" si="0"/>
        <v>130539.5</v>
      </c>
      <c r="G35" s="8">
        <f t="shared" si="1"/>
        <v>817589.5</v>
      </c>
      <c r="H35" s="8" t="s">
        <v>10</v>
      </c>
      <c r="I35" s="75">
        <v>659750</v>
      </c>
      <c r="J35" s="8">
        <f t="shared" si="2"/>
        <v>125352.5</v>
      </c>
      <c r="K35" s="8">
        <f t="shared" si="3"/>
        <v>785102.5</v>
      </c>
      <c r="L35" s="8" t="s">
        <v>10</v>
      </c>
      <c r="M35" s="40">
        <v>682500</v>
      </c>
      <c r="N35" s="8">
        <f t="shared" si="4"/>
        <v>129675</v>
      </c>
      <c r="O35" s="8">
        <f t="shared" si="5"/>
        <v>812175</v>
      </c>
      <c r="P35" s="8" t="s">
        <v>10</v>
      </c>
      <c r="Q35" s="49">
        <f t="shared" si="6"/>
        <v>817589.5</v>
      </c>
      <c r="R35" s="9">
        <f t="shared" si="7"/>
        <v>785102.5</v>
      </c>
      <c r="S35" s="9">
        <f t="shared" si="8"/>
        <v>812175</v>
      </c>
      <c r="T35" s="10">
        <f t="shared" si="9"/>
        <v>785102.5</v>
      </c>
      <c r="U35" s="11">
        <f t="shared" si="10"/>
        <v>804955.66666666663</v>
      </c>
      <c r="V35" s="11">
        <f t="shared" si="11"/>
        <v>804701.9364205444</v>
      </c>
      <c r="W35" s="11">
        <f t="shared" si="12"/>
        <v>804829.26723283005</v>
      </c>
      <c r="X35" s="11">
        <f t="shared" si="13"/>
        <v>17405.182348465452</v>
      </c>
      <c r="Y35" s="12">
        <f t="shared" si="14"/>
        <v>2.4663677130044803E-2</v>
      </c>
      <c r="Z35" s="142">
        <f t="shared" si="15"/>
        <v>785102.5</v>
      </c>
      <c r="AA35" s="143" t="str">
        <f t="shared" si="16"/>
        <v>MENOR VALOR</v>
      </c>
    </row>
    <row r="36" spans="1:78" ht="22.5" customHeight="1" x14ac:dyDescent="0.2">
      <c r="A36" s="1"/>
      <c r="B36" s="50">
        <v>78181507</v>
      </c>
      <c r="C36" s="53" t="s">
        <v>103</v>
      </c>
      <c r="D36" s="34">
        <v>1</v>
      </c>
      <c r="E36" s="86">
        <v>98150</v>
      </c>
      <c r="F36" s="8">
        <f t="shared" si="0"/>
        <v>18648.5</v>
      </c>
      <c r="G36" s="8">
        <f t="shared" si="1"/>
        <v>116798.5</v>
      </c>
      <c r="H36" s="8" t="s">
        <v>10</v>
      </c>
      <c r="I36" s="75">
        <v>94250</v>
      </c>
      <c r="J36" s="8">
        <f t="shared" si="2"/>
        <v>17907.5</v>
      </c>
      <c r="K36" s="8">
        <f t="shared" si="3"/>
        <v>112157.5</v>
      </c>
      <c r="L36" s="8" t="s">
        <v>10</v>
      </c>
      <c r="M36" s="39">
        <v>97500</v>
      </c>
      <c r="N36" s="8">
        <f t="shared" si="4"/>
        <v>18525</v>
      </c>
      <c r="O36" s="8">
        <f t="shared" si="5"/>
        <v>116025</v>
      </c>
      <c r="P36" s="8" t="s">
        <v>10</v>
      </c>
      <c r="Q36" s="49">
        <f t="shared" si="6"/>
        <v>116798.5</v>
      </c>
      <c r="R36" s="9">
        <f t="shared" si="7"/>
        <v>112157.5</v>
      </c>
      <c r="S36" s="9">
        <f t="shared" si="8"/>
        <v>116025</v>
      </c>
      <c r="T36" s="10">
        <f t="shared" si="9"/>
        <v>112157.5</v>
      </c>
      <c r="U36" s="11">
        <f t="shared" si="10"/>
        <v>114993.66666666667</v>
      </c>
      <c r="V36" s="11">
        <f t="shared" si="11"/>
        <v>114957.41948864922</v>
      </c>
      <c r="W36" s="11">
        <f t="shared" si="12"/>
        <v>114975.60960469001</v>
      </c>
      <c r="X36" s="11">
        <f t="shared" si="13"/>
        <v>2486.4546212093505</v>
      </c>
      <c r="Y36" s="12">
        <f t="shared" si="14"/>
        <v>2.4663677130044914E-2</v>
      </c>
      <c r="Z36" s="142">
        <f t="shared" si="15"/>
        <v>112157.5</v>
      </c>
      <c r="AA36" s="143" t="str">
        <f t="shared" si="16"/>
        <v>MENOR VALOR</v>
      </c>
    </row>
    <row r="37" spans="1:78" ht="22.5" customHeight="1" x14ac:dyDescent="0.2">
      <c r="A37" s="1"/>
      <c r="B37" s="50">
        <v>78181507</v>
      </c>
      <c r="C37" s="53" t="s">
        <v>104</v>
      </c>
      <c r="D37" s="34">
        <v>1</v>
      </c>
      <c r="E37" s="86">
        <v>274820</v>
      </c>
      <c r="F37" s="8">
        <f t="shared" si="0"/>
        <v>52215.8</v>
      </c>
      <c r="G37" s="8">
        <f t="shared" si="1"/>
        <v>327035.8</v>
      </c>
      <c r="H37" s="8" t="s">
        <v>10</v>
      </c>
      <c r="I37" s="75">
        <v>263900</v>
      </c>
      <c r="J37" s="8">
        <f t="shared" si="2"/>
        <v>50141</v>
      </c>
      <c r="K37" s="8">
        <f t="shared" si="3"/>
        <v>314041</v>
      </c>
      <c r="L37" s="8" t="s">
        <v>10</v>
      </c>
      <c r="M37" s="39">
        <v>273000</v>
      </c>
      <c r="N37" s="8">
        <f t="shared" si="4"/>
        <v>51870</v>
      </c>
      <c r="O37" s="8">
        <f t="shared" si="5"/>
        <v>324870</v>
      </c>
      <c r="P37" s="8" t="s">
        <v>10</v>
      </c>
      <c r="Q37" s="49">
        <f t="shared" si="6"/>
        <v>327035.8</v>
      </c>
      <c r="R37" s="9">
        <f t="shared" si="7"/>
        <v>314041</v>
      </c>
      <c r="S37" s="9">
        <f t="shared" si="8"/>
        <v>324870</v>
      </c>
      <c r="T37" s="10">
        <f t="shared" si="9"/>
        <v>314041</v>
      </c>
      <c r="U37" s="11">
        <f t="shared" si="10"/>
        <v>321982.26666666666</v>
      </c>
      <c r="V37" s="11">
        <f t="shared" si="11"/>
        <v>321880.77456821781</v>
      </c>
      <c r="W37" s="11">
        <f t="shared" si="12"/>
        <v>321931.70689313201</v>
      </c>
      <c r="X37" s="11">
        <f t="shared" si="13"/>
        <v>6962.0729393861757</v>
      </c>
      <c r="Y37" s="12">
        <f t="shared" si="14"/>
        <v>2.4663677130044803E-2</v>
      </c>
      <c r="Z37" s="142">
        <f t="shared" si="15"/>
        <v>314041</v>
      </c>
      <c r="AA37" s="143" t="str">
        <f t="shared" si="16"/>
        <v>MENOR VALOR</v>
      </c>
    </row>
    <row r="38" spans="1:78" ht="22.5" customHeight="1" x14ac:dyDescent="0.2">
      <c r="A38" s="1"/>
      <c r="B38" s="50">
        <v>78181507</v>
      </c>
      <c r="C38" s="53" t="s">
        <v>105</v>
      </c>
      <c r="D38" s="34">
        <v>1</v>
      </c>
      <c r="E38" s="86">
        <v>49075</v>
      </c>
      <c r="F38" s="8">
        <f t="shared" si="0"/>
        <v>9324.25</v>
      </c>
      <c r="G38" s="8">
        <f t="shared" si="1"/>
        <v>58399.25</v>
      </c>
      <c r="H38" s="8" t="s">
        <v>10</v>
      </c>
      <c r="I38" s="75">
        <v>47125</v>
      </c>
      <c r="J38" s="8">
        <f t="shared" si="2"/>
        <v>8953.75</v>
      </c>
      <c r="K38" s="8">
        <f t="shared" si="3"/>
        <v>56078.75</v>
      </c>
      <c r="L38" s="8" t="s">
        <v>10</v>
      </c>
      <c r="M38" s="94">
        <v>48750</v>
      </c>
      <c r="N38" s="8">
        <f t="shared" si="4"/>
        <v>9262.5</v>
      </c>
      <c r="O38" s="8">
        <f t="shared" si="5"/>
        <v>58012.5</v>
      </c>
      <c r="P38" s="8" t="s">
        <v>10</v>
      </c>
      <c r="Q38" s="49">
        <f t="shared" si="6"/>
        <v>58399.25</v>
      </c>
      <c r="R38" s="9">
        <f t="shared" si="7"/>
        <v>56078.75</v>
      </c>
      <c r="S38" s="9">
        <f t="shared" si="8"/>
        <v>58012.5</v>
      </c>
      <c r="T38" s="10">
        <f t="shared" si="9"/>
        <v>56078.75</v>
      </c>
      <c r="U38" s="11">
        <f t="shared" si="10"/>
        <v>57496.833333333336</v>
      </c>
      <c r="V38" s="11">
        <f t="shared" si="11"/>
        <v>57478.709744324609</v>
      </c>
      <c r="W38" s="11">
        <f t="shared" si="12"/>
        <v>57487.804802345003</v>
      </c>
      <c r="X38" s="11">
        <f t="shared" si="13"/>
        <v>1243.2273106046753</v>
      </c>
      <c r="Y38" s="12">
        <f t="shared" si="14"/>
        <v>2.4663677130044914E-2</v>
      </c>
      <c r="Z38" s="142">
        <f t="shared" si="15"/>
        <v>56078.75</v>
      </c>
      <c r="AA38" s="143" t="str">
        <f t="shared" si="16"/>
        <v>MENOR VALOR</v>
      </c>
    </row>
    <row r="39" spans="1:78" s="58" customFormat="1" ht="22.5" customHeight="1" x14ac:dyDescent="0.2">
      <c r="A39" s="57"/>
      <c r="B39" s="213" t="s">
        <v>178</v>
      </c>
      <c r="C39" s="214"/>
      <c r="D39" s="62"/>
      <c r="E39" s="87"/>
      <c r="R39" s="63"/>
      <c r="S39" s="63"/>
      <c r="T39" s="63"/>
      <c r="U39" s="63"/>
      <c r="V39" s="63"/>
      <c r="W39" s="63"/>
      <c r="X39" s="63"/>
      <c r="Y39" s="63"/>
      <c r="Z39" s="124"/>
      <c r="AA39" s="145"/>
      <c r="AB39" s="135"/>
      <c r="AC39" s="130"/>
      <c r="AD39" s="130"/>
      <c r="AE39" s="130"/>
      <c r="AF39" s="130"/>
      <c r="AG39" s="130"/>
      <c r="AH39" s="130"/>
      <c r="AI39" s="130"/>
      <c r="AJ39" s="130"/>
      <c r="AK39" s="130"/>
      <c r="AL39" s="130"/>
      <c r="AM39" s="130"/>
      <c r="AN39" s="130"/>
      <c r="AO39" s="130"/>
      <c r="AP39" s="130"/>
      <c r="AQ39" s="130"/>
      <c r="AR39" s="130"/>
      <c r="AS39" s="130"/>
      <c r="AT39" s="130"/>
      <c r="AU39" s="130"/>
      <c r="AV39" s="130"/>
      <c r="AW39" s="130"/>
      <c r="AX39" s="130"/>
      <c r="AY39" s="130"/>
      <c r="AZ39" s="130"/>
      <c r="BA39" s="130"/>
      <c r="BB39" s="130"/>
      <c r="BC39" s="130"/>
      <c r="BD39" s="130"/>
      <c r="BE39" s="130"/>
      <c r="BF39" s="130"/>
      <c r="BG39" s="130"/>
      <c r="BH39" s="130"/>
      <c r="BI39" s="130"/>
      <c r="BJ39" s="130"/>
      <c r="BK39" s="130"/>
      <c r="BL39" s="130"/>
      <c r="BM39" s="130"/>
      <c r="BN39" s="130"/>
      <c r="BO39" s="130"/>
      <c r="BP39" s="130"/>
      <c r="BQ39" s="130"/>
      <c r="BR39" s="130"/>
      <c r="BS39" s="130"/>
      <c r="BT39" s="130"/>
      <c r="BU39" s="130"/>
      <c r="BV39" s="130"/>
      <c r="BW39" s="130"/>
      <c r="BX39" s="130"/>
      <c r="BY39" s="130"/>
      <c r="BZ39" s="130"/>
    </row>
    <row r="40" spans="1:78" ht="22.5" customHeight="1" x14ac:dyDescent="0.2">
      <c r="A40" s="1"/>
      <c r="B40" s="50">
        <v>78181507</v>
      </c>
      <c r="C40" s="53" t="s">
        <v>50</v>
      </c>
      <c r="D40" s="34">
        <v>1</v>
      </c>
      <c r="E40" s="86">
        <v>176670</v>
      </c>
      <c r="F40" s="8">
        <f t="shared" si="0"/>
        <v>33567.300000000003</v>
      </c>
      <c r="G40" s="8">
        <f t="shared" si="1"/>
        <v>210237.3</v>
      </c>
      <c r="H40" s="8" t="s">
        <v>10</v>
      </c>
      <c r="I40" s="75">
        <v>169650</v>
      </c>
      <c r="J40" s="8">
        <f t="shared" si="2"/>
        <v>32233.5</v>
      </c>
      <c r="K40" s="8">
        <f t="shared" si="3"/>
        <v>201883.5</v>
      </c>
      <c r="L40" s="8" t="s">
        <v>10</v>
      </c>
      <c r="M40" s="94">
        <v>175500</v>
      </c>
      <c r="N40" s="8">
        <f t="shared" si="4"/>
        <v>33345</v>
      </c>
      <c r="O40" s="8">
        <f t="shared" si="5"/>
        <v>208845</v>
      </c>
      <c r="P40" s="8" t="s">
        <v>10</v>
      </c>
      <c r="Q40" s="49">
        <f t="shared" si="6"/>
        <v>210237.3</v>
      </c>
      <c r="R40" s="9">
        <f t="shared" si="7"/>
        <v>201883.5</v>
      </c>
      <c r="S40" s="9">
        <f t="shared" si="8"/>
        <v>208845</v>
      </c>
      <c r="T40" s="10">
        <f t="shared" si="9"/>
        <v>201883.5</v>
      </c>
      <c r="U40" s="11">
        <f t="shared" si="10"/>
        <v>206988.6</v>
      </c>
      <c r="V40" s="11">
        <f t="shared" si="11"/>
        <v>206923.35507956854</v>
      </c>
      <c r="W40" s="11">
        <f t="shared" si="12"/>
        <v>206956.09728844199</v>
      </c>
      <c r="X40" s="11">
        <f t="shared" si="13"/>
        <v>4475.6183181768265</v>
      </c>
      <c r="Y40" s="12">
        <f t="shared" si="14"/>
        <v>2.4663677130044914E-2</v>
      </c>
      <c r="Z40" s="142">
        <f t="shared" si="15"/>
        <v>201883.5</v>
      </c>
      <c r="AA40" s="143" t="str">
        <f t="shared" si="16"/>
        <v>MENOR VALOR</v>
      </c>
    </row>
    <row r="41" spans="1:78" ht="22.5" customHeight="1" x14ac:dyDescent="0.2">
      <c r="A41" s="1"/>
      <c r="B41" s="50">
        <v>78181507</v>
      </c>
      <c r="C41" s="53" t="s">
        <v>106</v>
      </c>
      <c r="D41" s="34">
        <v>1</v>
      </c>
      <c r="E41" s="86">
        <v>49075</v>
      </c>
      <c r="F41" s="8">
        <f t="shared" si="0"/>
        <v>9324.25</v>
      </c>
      <c r="G41" s="8">
        <f t="shared" si="1"/>
        <v>58399.25</v>
      </c>
      <c r="H41" s="8" t="s">
        <v>10</v>
      </c>
      <c r="I41" s="75">
        <v>47125</v>
      </c>
      <c r="J41" s="8">
        <f t="shared" si="2"/>
        <v>8953.75</v>
      </c>
      <c r="K41" s="8">
        <f t="shared" si="3"/>
        <v>56078.75</v>
      </c>
      <c r="L41" s="8" t="s">
        <v>10</v>
      </c>
      <c r="M41" s="40">
        <v>48750</v>
      </c>
      <c r="N41" s="8">
        <f t="shared" si="4"/>
        <v>9262.5</v>
      </c>
      <c r="O41" s="8">
        <f t="shared" si="5"/>
        <v>58012.5</v>
      </c>
      <c r="P41" s="8" t="s">
        <v>10</v>
      </c>
      <c r="Q41" s="49">
        <f t="shared" si="6"/>
        <v>58399.25</v>
      </c>
      <c r="R41" s="9">
        <f t="shared" si="7"/>
        <v>56078.75</v>
      </c>
      <c r="S41" s="9">
        <f t="shared" si="8"/>
        <v>58012.5</v>
      </c>
      <c r="T41" s="10">
        <f t="shared" si="9"/>
        <v>56078.75</v>
      </c>
      <c r="U41" s="11">
        <f t="shared" si="10"/>
        <v>57496.833333333336</v>
      </c>
      <c r="V41" s="11">
        <f t="shared" si="11"/>
        <v>57478.709744324609</v>
      </c>
      <c r="W41" s="11">
        <f t="shared" si="12"/>
        <v>57487.804802345003</v>
      </c>
      <c r="X41" s="11">
        <f t="shared" si="13"/>
        <v>1243.2273106046753</v>
      </c>
      <c r="Y41" s="12">
        <f t="shared" si="14"/>
        <v>2.4663677130044914E-2</v>
      </c>
      <c r="Z41" s="142">
        <f t="shared" si="15"/>
        <v>56078.75</v>
      </c>
      <c r="AA41" s="143" t="str">
        <f t="shared" si="16"/>
        <v>MENOR VALOR</v>
      </c>
    </row>
    <row r="42" spans="1:78" ht="22.5" customHeight="1" x14ac:dyDescent="0.2">
      <c r="A42" s="1"/>
      <c r="B42" s="50">
        <v>78181507</v>
      </c>
      <c r="C42" s="53" t="s">
        <v>44</v>
      </c>
      <c r="D42" s="34">
        <v>1</v>
      </c>
      <c r="E42" s="86">
        <v>98150</v>
      </c>
      <c r="F42" s="8">
        <f t="shared" si="0"/>
        <v>18648.5</v>
      </c>
      <c r="G42" s="8">
        <f t="shared" si="1"/>
        <v>116798.5</v>
      </c>
      <c r="H42" s="8" t="s">
        <v>10</v>
      </c>
      <c r="I42" s="75">
        <v>94250</v>
      </c>
      <c r="J42" s="8">
        <f t="shared" si="2"/>
        <v>17907.5</v>
      </c>
      <c r="K42" s="8">
        <f t="shared" si="3"/>
        <v>112157.5</v>
      </c>
      <c r="L42" s="8" t="s">
        <v>10</v>
      </c>
      <c r="M42" s="39">
        <v>97500</v>
      </c>
      <c r="N42" s="8">
        <f t="shared" si="4"/>
        <v>18525</v>
      </c>
      <c r="O42" s="8">
        <f t="shared" si="5"/>
        <v>116025</v>
      </c>
      <c r="P42" s="8" t="s">
        <v>10</v>
      </c>
      <c r="Q42" s="49">
        <f t="shared" si="6"/>
        <v>116798.5</v>
      </c>
      <c r="R42" s="9">
        <f t="shared" si="7"/>
        <v>112157.5</v>
      </c>
      <c r="S42" s="9">
        <f t="shared" si="8"/>
        <v>116025</v>
      </c>
      <c r="T42" s="10">
        <f t="shared" si="9"/>
        <v>112157.5</v>
      </c>
      <c r="U42" s="11">
        <f t="shared" si="10"/>
        <v>114993.66666666667</v>
      </c>
      <c r="V42" s="11">
        <f t="shared" si="11"/>
        <v>114957.41948864922</v>
      </c>
      <c r="W42" s="11">
        <f t="shared" si="12"/>
        <v>114975.60960469001</v>
      </c>
      <c r="X42" s="11">
        <f t="shared" si="13"/>
        <v>2486.4546212093505</v>
      </c>
      <c r="Y42" s="12">
        <f t="shared" si="14"/>
        <v>2.4663677130044914E-2</v>
      </c>
      <c r="Z42" s="142">
        <f t="shared" si="15"/>
        <v>112157.5</v>
      </c>
      <c r="AA42" s="143" t="str">
        <f t="shared" si="16"/>
        <v>MENOR VALOR</v>
      </c>
    </row>
    <row r="43" spans="1:78" s="27" customFormat="1" ht="22.5" customHeight="1" x14ac:dyDescent="0.2">
      <c r="A43" s="64"/>
      <c r="B43" s="50">
        <v>78181507</v>
      </c>
      <c r="C43" s="65" t="s">
        <v>107</v>
      </c>
      <c r="D43" s="66"/>
      <c r="E43" s="86">
        <v>78520</v>
      </c>
      <c r="F43" s="8">
        <f t="shared" si="0"/>
        <v>14918.8</v>
      </c>
      <c r="G43" s="8">
        <f t="shared" si="1"/>
        <v>93438.8</v>
      </c>
      <c r="H43" s="8" t="s">
        <v>10</v>
      </c>
      <c r="I43" s="75">
        <v>75400</v>
      </c>
      <c r="J43" s="8">
        <f t="shared" si="2"/>
        <v>14326</v>
      </c>
      <c r="K43" s="8">
        <f t="shared" si="3"/>
        <v>89726</v>
      </c>
      <c r="L43" s="8" t="s">
        <v>10</v>
      </c>
      <c r="M43" s="66">
        <v>78000</v>
      </c>
      <c r="N43" s="8">
        <f t="shared" si="4"/>
        <v>14820</v>
      </c>
      <c r="O43" s="8">
        <f t="shared" si="5"/>
        <v>92820</v>
      </c>
      <c r="P43" s="8" t="s">
        <v>10</v>
      </c>
      <c r="Q43" s="49">
        <f t="shared" si="6"/>
        <v>93438.8</v>
      </c>
      <c r="R43" s="9">
        <f t="shared" si="7"/>
        <v>89726</v>
      </c>
      <c r="S43" s="9">
        <f t="shared" si="8"/>
        <v>92820</v>
      </c>
      <c r="T43" s="10">
        <f t="shared" si="9"/>
        <v>89726</v>
      </c>
      <c r="U43" s="11">
        <f t="shared" si="10"/>
        <v>91994.933333333334</v>
      </c>
      <c r="V43" s="11">
        <f t="shared" si="11"/>
        <v>91965.935590919369</v>
      </c>
      <c r="W43" s="11">
        <f t="shared" si="12"/>
        <v>91980.487683751999</v>
      </c>
      <c r="X43" s="11">
        <f t="shared" si="13"/>
        <v>1989.1636969674812</v>
      </c>
      <c r="Y43" s="12">
        <f t="shared" si="14"/>
        <v>2.4663677130044803E-2</v>
      </c>
      <c r="Z43" s="142">
        <f t="shared" si="15"/>
        <v>89726</v>
      </c>
      <c r="AA43" s="143" t="str">
        <f t="shared" si="16"/>
        <v>MENOR VALOR</v>
      </c>
      <c r="AB43" s="130"/>
      <c r="AC43" s="130"/>
      <c r="AD43" s="130"/>
      <c r="AE43" s="130"/>
      <c r="AF43" s="130"/>
      <c r="AG43" s="130"/>
      <c r="AH43" s="130"/>
      <c r="AI43" s="130"/>
      <c r="AJ43" s="130"/>
      <c r="AK43" s="130"/>
      <c r="AL43" s="130"/>
      <c r="AM43" s="130"/>
      <c r="AN43" s="130"/>
      <c r="AO43" s="130"/>
      <c r="AP43" s="130"/>
      <c r="AQ43" s="130"/>
      <c r="AR43" s="130"/>
      <c r="AS43" s="130"/>
      <c r="AT43" s="130"/>
      <c r="AU43" s="130"/>
      <c r="AV43" s="130"/>
      <c r="AW43" s="130"/>
      <c r="AX43" s="130"/>
      <c r="AY43" s="130"/>
      <c r="AZ43" s="130"/>
      <c r="BA43" s="130"/>
      <c r="BB43" s="130"/>
      <c r="BC43" s="130"/>
      <c r="BD43" s="130"/>
      <c r="BE43" s="130"/>
      <c r="BF43" s="130"/>
      <c r="BG43" s="130"/>
      <c r="BH43" s="130"/>
      <c r="BI43" s="130"/>
      <c r="BJ43" s="130"/>
      <c r="BK43" s="130"/>
      <c r="BL43" s="130"/>
      <c r="BM43" s="130"/>
      <c r="BN43" s="130"/>
      <c r="BO43" s="130"/>
      <c r="BP43" s="130"/>
      <c r="BQ43" s="130"/>
      <c r="BR43" s="130"/>
      <c r="BS43" s="130"/>
      <c r="BT43" s="130"/>
      <c r="BU43" s="130"/>
      <c r="BV43" s="130"/>
      <c r="BW43" s="130"/>
      <c r="BX43" s="130"/>
      <c r="BY43" s="130"/>
      <c r="BZ43" s="130"/>
    </row>
    <row r="44" spans="1:78" ht="22.5" customHeight="1" x14ac:dyDescent="0.2">
      <c r="A44" s="1"/>
      <c r="B44" s="50">
        <v>78181507</v>
      </c>
      <c r="C44" s="53" t="s">
        <v>108</v>
      </c>
      <c r="D44" s="34">
        <v>1</v>
      </c>
      <c r="E44" s="86">
        <v>49075</v>
      </c>
      <c r="F44" s="8">
        <f t="shared" si="0"/>
        <v>9324.25</v>
      </c>
      <c r="G44" s="8">
        <f t="shared" si="1"/>
        <v>58399.25</v>
      </c>
      <c r="H44" s="8" t="s">
        <v>10</v>
      </c>
      <c r="I44" s="75">
        <v>47125</v>
      </c>
      <c r="J44" s="8">
        <f t="shared" si="2"/>
        <v>8953.75</v>
      </c>
      <c r="K44" s="8">
        <f t="shared" si="3"/>
        <v>56078.75</v>
      </c>
      <c r="L44" s="8" t="s">
        <v>10</v>
      </c>
      <c r="M44" s="40">
        <v>48750</v>
      </c>
      <c r="N44" s="8">
        <f t="shared" si="4"/>
        <v>9262.5</v>
      </c>
      <c r="O44" s="8">
        <f t="shared" si="5"/>
        <v>58012.5</v>
      </c>
      <c r="P44" s="8" t="s">
        <v>10</v>
      </c>
      <c r="Q44" s="49">
        <f t="shared" si="6"/>
        <v>58399.25</v>
      </c>
      <c r="R44" s="9">
        <f t="shared" si="7"/>
        <v>56078.75</v>
      </c>
      <c r="S44" s="9">
        <f t="shared" si="8"/>
        <v>58012.5</v>
      </c>
      <c r="T44" s="10">
        <f t="shared" si="9"/>
        <v>56078.75</v>
      </c>
      <c r="U44" s="11">
        <f t="shared" si="10"/>
        <v>57496.833333333336</v>
      </c>
      <c r="V44" s="11">
        <f t="shared" si="11"/>
        <v>57478.709744324609</v>
      </c>
      <c r="W44" s="11">
        <f t="shared" si="12"/>
        <v>57487.804802345003</v>
      </c>
      <c r="X44" s="11">
        <f t="shared" si="13"/>
        <v>1243.2273106046753</v>
      </c>
      <c r="Y44" s="12">
        <f t="shared" si="14"/>
        <v>2.4663677130044914E-2</v>
      </c>
      <c r="Z44" s="142">
        <f t="shared" si="15"/>
        <v>56078.75</v>
      </c>
      <c r="AA44" s="143" t="str">
        <f t="shared" si="16"/>
        <v>MENOR VALOR</v>
      </c>
    </row>
    <row r="45" spans="1:78" s="17" customFormat="1" ht="22.5" customHeight="1" x14ac:dyDescent="0.2">
      <c r="A45" s="67"/>
      <c r="B45" s="215" t="s">
        <v>179</v>
      </c>
      <c r="C45" s="216"/>
      <c r="D45" s="68">
        <v>1</v>
      </c>
      <c r="E45" s="87"/>
      <c r="S45" s="76"/>
      <c r="T45" s="76"/>
      <c r="U45" s="76"/>
      <c r="V45" s="76"/>
      <c r="W45" s="76"/>
      <c r="X45" s="76"/>
      <c r="Y45" s="76"/>
      <c r="Z45" s="125"/>
      <c r="AA45" s="146"/>
      <c r="AB45" s="136"/>
      <c r="AC45" s="136"/>
      <c r="AD45" s="136"/>
      <c r="AE45" s="136"/>
      <c r="AF45" s="136"/>
      <c r="AG45" s="136"/>
      <c r="AH45" s="136"/>
      <c r="AI45" s="136"/>
      <c r="AJ45" s="136"/>
      <c r="AK45" s="136"/>
      <c r="AL45" s="136"/>
      <c r="AM45" s="136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  <c r="BN45" s="130"/>
      <c r="BO45" s="130"/>
      <c r="BP45" s="130"/>
      <c r="BQ45" s="130"/>
      <c r="BR45" s="130"/>
      <c r="BS45" s="130"/>
      <c r="BT45" s="130"/>
      <c r="BU45" s="130"/>
      <c r="BV45" s="130"/>
      <c r="BW45" s="130"/>
      <c r="BX45" s="130"/>
      <c r="BY45" s="130"/>
      <c r="BZ45" s="130"/>
    </row>
    <row r="46" spans="1:78" ht="22.5" customHeight="1" x14ac:dyDescent="0.2">
      <c r="A46" s="1"/>
      <c r="B46" s="50">
        <v>78181507</v>
      </c>
      <c r="C46" s="53" t="s">
        <v>43</v>
      </c>
      <c r="D46" s="34">
        <v>1</v>
      </c>
      <c r="E46" s="86">
        <v>235560</v>
      </c>
      <c r="F46" s="8">
        <f t="shared" si="0"/>
        <v>44756.4</v>
      </c>
      <c r="G46" s="8">
        <f t="shared" si="1"/>
        <v>280316.40000000002</v>
      </c>
      <c r="H46" s="8" t="s">
        <v>10</v>
      </c>
      <c r="I46" s="73">
        <v>226200</v>
      </c>
      <c r="J46" s="8">
        <f t="shared" si="2"/>
        <v>42978</v>
      </c>
      <c r="K46" s="8">
        <f t="shared" si="3"/>
        <v>269178</v>
      </c>
      <c r="L46" s="8" t="s">
        <v>10</v>
      </c>
      <c r="M46" s="40">
        <v>234000</v>
      </c>
      <c r="N46" s="8">
        <f t="shared" si="4"/>
        <v>44460</v>
      </c>
      <c r="O46" s="8">
        <f t="shared" si="5"/>
        <v>278460</v>
      </c>
      <c r="P46" s="8" t="s">
        <v>10</v>
      </c>
      <c r="Q46" s="49">
        <f t="shared" si="6"/>
        <v>280316.40000000002</v>
      </c>
      <c r="R46" s="9">
        <f t="shared" si="7"/>
        <v>269178</v>
      </c>
      <c r="S46" s="9">
        <f t="shared" si="8"/>
        <v>278460</v>
      </c>
      <c r="T46" s="10">
        <f t="shared" si="9"/>
        <v>269178</v>
      </c>
      <c r="U46" s="11">
        <f t="shared" si="10"/>
        <v>275984.8</v>
      </c>
      <c r="V46" s="11">
        <f t="shared" si="11"/>
        <v>275897.80677275814</v>
      </c>
      <c r="W46" s="11">
        <f t="shared" si="12"/>
        <v>275941.46305125603</v>
      </c>
      <c r="X46" s="11">
        <f t="shared" si="13"/>
        <v>5967.4910909024484</v>
      </c>
      <c r="Y46" s="12">
        <f t="shared" si="14"/>
        <v>2.4663677130044803E-2</v>
      </c>
      <c r="Z46" s="142">
        <f t="shared" si="15"/>
        <v>269178</v>
      </c>
      <c r="AA46" s="143" t="str">
        <f t="shared" si="16"/>
        <v>MENOR VALOR</v>
      </c>
    </row>
    <row r="47" spans="1:78" s="17" customFormat="1" ht="22.5" customHeight="1" x14ac:dyDescent="0.2">
      <c r="A47" s="67"/>
      <c r="B47" s="217" t="s">
        <v>25</v>
      </c>
      <c r="C47" s="218"/>
      <c r="D47" s="68">
        <v>1</v>
      </c>
      <c r="E47" s="87"/>
      <c r="T47" s="77"/>
      <c r="U47" s="77"/>
      <c r="V47" s="77"/>
      <c r="W47" s="77"/>
      <c r="X47" s="77"/>
      <c r="Y47" s="77"/>
      <c r="Z47" s="126"/>
      <c r="AA47" s="147"/>
      <c r="AB47" s="137"/>
      <c r="AC47" s="130"/>
      <c r="AD47" s="130"/>
      <c r="AE47" s="130"/>
      <c r="AF47" s="130"/>
      <c r="AG47" s="130"/>
      <c r="AH47" s="130"/>
      <c r="AI47" s="130"/>
      <c r="AJ47" s="130"/>
      <c r="AK47" s="130"/>
      <c r="AL47" s="130"/>
      <c r="AM47" s="130"/>
      <c r="AN47" s="130"/>
      <c r="AO47" s="130"/>
      <c r="AP47" s="130"/>
      <c r="AQ47" s="130"/>
      <c r="AR47" s="130"/>
      <c r="AS47" s="130"/>
      <c r="AT47" s="130"/>
      <c r="AU47" s="130"/>
      <c r="AV47" s="130"/>
      <c r="AW47" s="130"/>
      <c r="AX47" s="130"/>
      <c r="AY47" s="130"/>
      <c r="AZ47" s="130"/>
      <c r="BA47" s="130"/>
      <c r="BB47" s="130"/>
      <c r="BC47" s="130"/>
      <c r="BD47" s="130"/>
      <c r="BE47" s="130"/>
      <c r="BF47" s="130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</row>
    <row r="48" spans="1:78" ht="22.5" customHeight="1" x14ac:dyDescent="0.2">
      <c r="A48" s="1"/>
      <c r="B48" s="50">
        <v>78181507</v>
      </c>
      <c r="C48" s="53" t="s">
        <v>33</v>
      </c>
      <c r="D48" s="34">
        <v>1</v>
      </c>
      <c r="E48" s="86">
        <v>137410</v>
      </c>
      <c r="F48" s="8">
        <f t="shared" si="0"/>
        <v>26107.9</v>
      </c>
      <c r="G48" s="8">
        <f t="shared" si="1"/>
        <v>163517.9</v>
      </c>
      <c r="H48" s="8" t="s">
        <v>10</v>
      </c>
      <c r="I48" s="73">
        <v>131950</v>
      </c>
      <c r="J48" s="8">
        <f t="shared" si="2"/>
        <v>25070.5</v>
      </c>
      <c r="K48" s="8">
        <f t="shared" si="3"/>
        <v>157020.5</v>
      </c>
      <c r="L48" s="8" t="s">
        <v>10</v>
      </c>
      <c r="M48" s="40">
        <v>136500</v>
      </c>
      <c r="N48" s="8">
        <f t="shared" si="4"/>
        <v>25935</v>
      </c>
      <c r="O48" s="8">
        <f t="shared" si="5"/>
        <v>162435</v>
      </c>
      <c r="P48" s="8" t="s">
        <v>10</v>
      </c>
      <c r="Q48" s="49">
        <f t="shared" si="6"/>
        <v>163517.9</v>
      </c>
      <c r="R48" s="9">
        <f t="shared" si="7"/>
        <v>157020.5</v>
      </c>
      <c r="S48" s="9">
        <f t="shared" si="8"/>
        <v>162435</v>
      </c>
      <c r="T48" s="10">
        <f t="shared" si="9"/>
        <v>157020.5</v>
      </c>
      <c r="U48" s="11">
        <f t="shared" si="10"/>
        <v>160991.13333333333</v>
      </c>
      <c r="V48" s="11">
        <f t="shared" si="11"/>
        <v>160940.3872841089</v>
      </c>
      <c r="W48" s="11">
        <f t="shared" si="12"/>
        <v>160965.85344656601</v>
      </c>
      <c r="X48" s="11">
        <f t="shared" si="13"/>
        <v>3481.0364696930878</v>
      </c>
      <c r="Y48" s="12">
        <f t="shared" si="14"/>
        <v>2.4663677130044803E-2</v>
      </c>
      <c r="Z48" s="142">
        <f t="shared" si="15"/>
        <v>157020.5</v>
      </c>
      <c r="AA48" s="143" t="str">
        <f t="shared" si="16"/>
        <v>MENOR VALOR</v>
      </c>
    </row>
    <row r="49" spans="1:27" ht="22.5" customHeight="1" x14ac:dyDescent="0.2">
      <c r="A49" s="1"/>
      <c r="B49" s="50">
        <v>78181507</v>
      </c>
      <c r="C49" s="53" t="s">
        <v>48</v>
      </c>
      <c r="D49" s="34">
        <v>1</v>
      </c>
      <c r="E49" s="86">
        <v>98150</v>
      </c>
      <c r="F49" s="8">
        <f t="shared" si="0"/>
        <v>18648.5</v>
      </c>
      <c r="G49" s="8">
        <f t="shared" si="1"/>
        <v>116798.5</v>
      </c>
      <c r="H49" s="8" t="s">
        <v>10</v>
      </c>
      <c r="I49" s="73">
        <v>94250</v>
      </c>
      <c r="J49" s="8">
        <f t="shared" si="2"/>
        <v>17907.5</v>
      </c>
      <c r="K49" s="8">
        <f t="shared" si="3"/>
        <v>112157.5</v>
      </c>
      <c r="L49" s="8" t="s">
        <v>10</v>
      </c>
      <c r="M49" s="39">
        <v>97500</v>
      </c>
      <c r="N49" s="8">
        <f t="shared" si="4"/>
        <v>18525</v>
      </c>
      <c r="O49" s="8">
        <f t="shared" si="5"/>
        <v>116025</v>
      </c>
      <c r="P49" s="8" t="s">
        <v>10</v>
      </c>
      <c r="Q49" s="49">
        <f t="shared" si="6"/>
        <v>116798.5</v>
      </c>
      <c r="R49" s="9">
        <f t="shared" si="7"/>
        <v>112157.5</v>
      </c>
      <c r="S49" s="9">
        <f t="shared" si="8"/>
        <v>116025</v>
      </c>
      <c r="T49" s="10">
        <f t="shared" si="9"/>
        <v>112157.5</v>
      </c>
      <c r="U49" s="11">
        <f t="shared" si="10"/>
        <v>114993.66666666667</v>
      </c>
      <c r="V49" s="11">
        <f t="shared" si="11"/>
        <v>114957.41948864922</v>
      </c>
      <c r="W49" s="11">
        <f t="shared" si="12"/>
        <v>114975.60960469001</v>
      </c>
      <c r="X49" s="11">
        <f t="shared" si="13"/>
        <v>2486.4546212093505</v>
      </c>
      <c r="Y49" s="12">
        <f t="shared" si="14"/>
        <v>2.4663677130044914E-2</v>
      </c>
      <c r="Z49" s="142">
        <f t="shared" si="15"/>
        <v>112157.5</v>
      </c>
      <c r="AA49" s="143" t="str">
        <f t="shared" si="16"/>
        <v>MENOR VALOR</v>
      </c>
    </row>
    <row r="50" spans="1:27" ht="22.5" customHeight="1" x14ac:dyDescent="0.2">
      <c r="A50" s="1"/>
      <c r="B50" s="50">
        <v>78181507</v>
      </c>
      <c r="C50" s="53" t="s">
        <v>109</v>
      </c>
      <c r="D50" s="34">
        <v>1</v>
      </c>
      <c r="E50" s="86">
        <v>49075</v>
      </c>
      <c r="F50" s="8">
        <f t="shared" si="0"/>
        <v>9324.25</v>
      </c>
      <c r="G50" s="8">
        <f t="shared" si="1"/>
        <v>58399.25</v>
      </c>
      <c r="H50" s="8" t="s">
        <v>10</v>
      </c>
      <c r="I50" s="73">
        <v>47125</v>
      </c>
      <c r="J50" s="8">
        <f t="shared" si="2"/>
        <v>8953.75</v>
      </c>
      <c r="K50" s="8">
        <f t="shared" si="3"/>
        <v>56078.75</v>
      </c>
      <c r="L50" s="8" t="s">
        <v>10</v>
      </c>
      <c r="M50" s="39">
        <v>48750</v>
      </c>
      <c r="N50" s="8">
        <f t="shared" si="4"/>
        <v>9262.5</v>
      </c>
      <c r="O50" s="8">
        <f t="shared" si="5"/>
        <v>58012.5</v>
      </c>
      <c r="P50" s="8" t="s">
        <v>10</v>
      </c>
      <c r="Q50" s="49">
        <f t="shared" si="6"/>
        <v>58399.25</v>
      </c>
      <c r="R50" s="9">
        <f t="shared" si="7"/>
        <v>56078.75</v>
      </c>
      <c r="S50" s="9">
        <f t="shared" si="8"/>
        <v>58012.5</v>
      </c>
      <c r="T50" s="10">
        <f t="shared" si="9"/>
        <v>56078.75</v>
      </c>
      <c r="U50" s="11">
        <f t="shared" si="10"/>
        <v>57496.833333333336</v>
      </c>
      <c r="V50" s="11">
        <f t="shared" si="11"/>
        <v>57478.709744324609</v>
      </c>
      <c r="W50" s="11">
        <f t="shared" si="12"/>
        <v>57487.804802345003</v>
      </c>
      <c r="X50" s="11">
        <f t="shared" si="13"/>
        <v>1243.2273106046753</v>
      </c>
      <c r="Y50" s="12">
        <f t="shared" si="14"/>
        <v>2.4663677130044914E-2</v>
      </c>
      <c r="Z50" s="142">
        <f t="shared" si="15"/>
        <v>56078.75</v>
      </c>
      <c r="AA50" s="143" t="str">
        <f t="shared" si="16"/>
        <v>MENOR VALOR</v>
      </c>
    </row>
    <row r="51" spans="1:27" ht="22.5" customHeight="1" x14ac:dyDescent="0.2">
      <c r="A51" s="1"/>
      <c r="B51" s="50">
        <v>78181507</v>
      </c>
      <c r="C51" s="53" t="s">
        <v>110</v>
      </c>
      <c r="D51" s="34">
        <v>1</v>
      </c>
      <c r="E51" s="86">
        <v>19630</v>
      </c>
      <c r="F51" s="8">
        <f t="shared" si="0"/>
        <v>3729.7</v>
      </c>
      <c r="G51" s="8">
        <f t="shared" si="1"/>
        <v>23359.7</v>
      </c>
      <c r="H51" s="8" t="s">
        <v>10</v>
      </c>
      <c r="I51" s="73">
        <v>18850</v>
      </c>
      <c r="J51" s="8">
        <f t="shared" si="2"/>
        <v>3581.5</v>
      </c>
      <c r="K51" s="8">
        <f t="shared" si="3"/>
        <v>22431.5</v>
      </c>
      <c r="L51" s="8" t="s">
        <v>10</v>
      </c>
      <c r="M51" s="39">
        <v>19500</v>
      </c>
      <c r="N51" s="8">
        <f t="shared" si="4"/>
        <v>3705</v>
      </c>
      <c r="O51" s="8">
        <f t="shared" si="5"/>
        <v>23205</v>
      </c>
      <c r="P51" s="8" t="s">
        <v>10</v>
      </c>
      <c r="Q51" s="49">
        <f t="shared" si="6"/>
        <v>23359.7</v>
      </c>
      <c r="R51" s="9">
        <f t="shared" si="7"/>
        <v>22431.5</v>
      </c>
      <c r="S51" s="9">
        <f t="shared" si="8"/>
        <v>23205</v>
      </c>
      <c r="T51" s="10">
        <f t="shared" si="9"/>
        <v>22431.5</v>
      </c>
      <c r="U51" s="11">
        <f t="shared" si="10"/>
        <v>22998.733333333334</v>
      </c>
      <c r="V51" s="11">
        <f t="shared" si="11"/>
        <v>22991.483897729842</v>
      </c>
      <c r="W51" s="11">
        <f t="shared" si="12"/>
        <v>22995.121920938</v>
      </c>
      <c r="X51" s="11">
        <f t="shared" si="13"/>
        <v>497.2909242418703</v>
      </c>
      <c r="Y51" s="12">
        <f t="shared" si="14"/>
        <v>2.4663677130044803E-2</v>
      </c>
      <c r="Z51" s="142">
        <f t="shared" si="15"/>
        <v>22431.5</v>
      </c>
      <c r="AA51" s="143" t="str">
        <f t="shared" si="16"/>
        <v>MENOR VALOR</v>
      </c>
    </row>
    <row r="52" spans="1:27" ht="22.5" customHeight="1" x14ac:dyDescent="0.2">
      <c r="A52" s="1"/>
      <c r="B52" s="50">
        <v>78181507</v>
      </c>
      <c r="C52" s="53" t="s">
        <v>111</v>
      </c>
      <c r="D52" s="34">
        <v>1</v>
      </c>
      <c r="E52" s="86">
        <v>137410</v>
      </c>
      <c r="F52" s="8">
        <f t="shared" si="0"/>
        <v>26107.9</v>
      </c>
      <c r="G52" s="8">
        <f t="shared" si="1"/>
        <v>163517.9</v>
      </c>
      <c r="H52" s="8" t="s">
        <v>10</v>
      </c>
      <c r="I52" s="73">
        <v>131950</v>
      </c>
      <c r="J52" s="8">
        <f t="shared" si="2"/>
        <v>25070.5</v>
      </c>
      <c r="K52" s="8">
        <f t="shared" si="3"/>
        <v>157020.5</v>
      </c>
      <c r="L52" s="8" t="s">
        <v>10</v>
      </c>
      <c r="M52" s="39">
        <v>136500</v>
      </c>
      <c r="N52" s="8">
        <f t="shared" si="4"/>
        <v>25935</v>
      </c>
      <c r="O52" s="8">
        <f t="shared" si="5"/>
        <v>162435</v>
      </c>
      <c r="P52" s="8" t="s">
        <v>10</v>
      </c>
      <c r="Q52" s="49">
        <f t="shared" si="6"/>
        <v>163517.9</v>
      </c>
      <c r="R52" s="9">
        <f t="shared" si="7"/>
        <v>157020.5</v>
      </c>
      <c r="S52" s="9">
        <f t="shared" si="8"/>
        <v>162435</v>
      </c>
      <c r="T52" s="10">
        <f t="shared" si="9"/>
        <v>157020.5</v>
      </c>
      <c r="U52" s="11">
        <f t="shared" si="10"/>
        <v>160991.13333333333</v>
      </c>
      <c r="V52" s="11">
        <f t="shared" si="11"/>
        <v>160940.3872841089</v>
      </c>
      <c r="W52" s="11">
        <f t="shared" si="12"/>
        <v>160965.85344656601</v>
      </c>
      <c r="X52" s="11">
        <f t="shared" si="13"/>
        <v>3481.0364696930878</v>
      </c>
      <c r="Y52" s="12">
        <f t="shared" si="14"/>
        <v>2.4663677130044803E-2</v>
      </c>
      <c r="Z52" s="142">
        <f t="shared" si="15"/>
        <v>157020.5</v>
      </c>
      <c r="AA52" s="143" t="str">
        <f t="shared" si="16"/>
        <v>MENOR VALOR</v>
      </c>
    </row>
    <row r="53" spans="1:27" ht="22.5" customHeight="1" x14ac:dyDescent="0.2">
      <c r="A53" s="1"/>
      <c r="B53" s="50">
        <v>78181507</v>
      </c>
      <c r="C53" s="53" t="s">
        <v>112</v>
      </c>
      <c r="D53" s="34">
        <v>1</v>
      </c>
      <c r="E53" s="86">
        <v>39260</v>
      </c>
      <c r="F53" s="8">
        <f t="shared" si="0"/>
        <v>7459.4</v>
      </c>
      <c r="G53" s="8">
        <f t="shared" si="1"/>
        <v>46719.4</v>
      </c>
      <c r="H53" s="8" t="s">
        <v>10</v>
      </c>
      <c r="I53" s="73">
        <v>37700</v>
      </c>
      <c r="J53" s="8">
        <f t="shared" si="2"/>
        <v>7163</v>
      </c>
      <c r="K53" s="8">
        <f t="shared" si="3"/>
        <v>44863</v>
      </c>
      <c r="L53" s="8" t="s">
        <v>10</v>
      </c>
      <c r="M53" s="39">
        <v>39000</v>
      </c>
      <c r="N53" s="8">
        <f t="shared" si="4"/>
        <v>7410</v>
      </c>
      <c r="O53" s="8">
        <f t="shared" si="5"/>
        <v>46410</v>
      </c>
      <c r="P53" s="8" t="s">
        <v>10</v>
      </c>
      <c r="Q53" s="49">
        <f t="shared" si="6"/>
        <v>46719.4</v>
      </c>
      <c r="R53" s="9">
        <f t="shared" si="7"/>
        <v>44863</v>
      </c>
      <c r="S53" s="9">
        <f t="shared" si="8"/>
        <v>46410</v>
      </c>
      <c r="T53" s="10">
        <f t="shared" si="9"/>
        <v>44863</v>
      </c>
      <c r="U53" s="11">
        <f t="shared" si="10"/>
        <v>45997.466666666667</v>
      </c>
      <c r="V53" s="11">
        <f t="shared" si="11"/>
        <v>45982.967795459685</v>
      </c>
      <c r="W53" s="11">
        <f t="shared" si="12"/>
        <v>45990.243841875999</v>
      </c>
      <c r="X53" s="11">
        <f t="shared" si="13"/>
        <v>994.5818484837406</v>
      </c>
      <c r="Y53" s="12">
        <f t="shared" si="14"/>
        <v>2.4663677130044803E-2</v>
      </c>
      <c r="Z53" s="142">
        <f t="shared" si="15"/>
        <v>44863</v>
      </c>
      <c r="AA53" s="143" t="str">
        <f t="shared" si="16"/>
        <v>MENOR VALOR</v>
      </c>
    </row>
    <row r="54" spans="1:27" ht="22.5" customHeight="1" x14ac:dyDescent="0.2">
      <c r="A54" s="1"/>
      <c r="B54" s="50">
        <v>78181507</v>
      </c>
      <c r="C54" s="53" t="s">
        <v>113</v>
      </c>
      <c r="D54" s="34">
        <v>1</v>
      </c>
      <c r="E54" s="86">
        <v>39260</v>
      </c>
      <c r="F54" s="8">
        <f t="shared" si="0"/>
        <v>7459.4</v>
      </c>
      <c r="G54" s="8">
        <f t="shared" si="1"/>
        <v>46719.4</v>
      </c>
      <c r="H54" s="8" t="s">
        <v>10</v>
      </c>
      <c r="I54" s="73">
        <v>37700</v>
      </c>
      <c r="J54" s="8">
        <f t="shared" si="2"/>
        <v>7163</v>
      </c>
      <c r="K54" s="8">
        <f t="shared" si="3"/>
        <v>44863</v>
      </c>
      <c r="L54" s="8" t="s">
        <v>10</v>
      </c>
      <c r="M54" s="39">
        <v>39000</v>
      </c>
      <c r="N54" s="8">
        <f t="shared" si="4"/>
        <v>7410</v>
      </c>
      <c r="O54" s="8">
        <f t="shared" si="5"/>
        <v>46410</v>
      </c>
      <c r="P54" s="8" t="s">
        <v>10</v>
      </c>
      <c r="Q54" s="49">
        <f t="shared" si="6"/>
        <v>46719.4</v>
      </c>
      <c r="R54" s="9">
        <f t="shared" si="7"/>
        <v>44863</v>
      </c>
      <c r="S54" s="9">
        <f t="shared" si="8"/>
        <v>46410</v>
      </c>
      <c r="T54" s="10">
        <f t="shared" si="9"/>
        <v>44863</v>
      </c>
      <c r="U54" s="11">
        <f t="shared" si="10"/>
        <v>45997.466666666667</v>
      </c>
      <c r="V54" s="11">
        <f t="shared" si="11"/>
        <v>45982.967795459685</v>
      </c>
      <c r="W54" s="11">
        <f t="shared" si="12"/>
        <v>45990.243841875999</v>
      </c>
      <c r="X54" s="11">
        <f t="shared" si="13"/>
        <v>994.5818484837406</v>
      </c>
      <c r="Y54" s="12">
        <f t="shared" si="14"/>
        <v>2.4663677130044803E-2</v>
      </c>
      <c r="Z54" s="142">
        <f t="shared" si="15"/>
        <v>44863</v>
      </c>
      <c r="AA54" s="143" t="str">
        <f t="shared" si="16"/>
        <v>MENOR VALOR</v>
      </c>
    </row>
    <row r="55" spans="1:27" ht="22.5" customHeight="1" x14ac:dyDescent="0.2">
      <c r="A55" s="1"/>
      <c r="B55" s="50">
        <v>78181507</v>
      </c>
      <c r="C55" s="53" t="s">
        <v>47</v>
      </c>
      <c r="D55" s="34">
        <v>1</v>
      </c>
      <c r="E55" s="86">
        <v>39260</v>
      </c>
      <c r="F55" s="8">
        <f t="shared" si="0"/>
        <v>7459.4</v>
      </c>
      <c r="G55" s="8">
        <f t="shared" si="1"/>
        <v>46719.4</v>
      </c>
      <c r="H55" s="8" t="s">
        <v>10</v>
      </c>
      <c r="I55" s="73">
        <v>37700</v>
      </c>
      <c r="J55" s="8">
        <f t="shared" si="2"/>
        <v>7163</v>
      </c>
      <c r="K55" s="8">
        <f t="shared" si="3"/>
        <v>44863</v>
      </c>
      <c r="L55" s="8" t="s">
        <v>10</v>
      </c>
      <c r="M55" s="39">
        <v>39000</v>
      </c>
      <c r="N55" s="8">
        <f t="shared" si="4"/>
        <v>7410</v>
      </c>
      <c r="O55" s="8">
        <f t="shared" si="5"/>
        <v>46410</v>
      </c>
      <c r="P55" s="8" t="s">
        <v>10</v>
      </c>
      <c r="Q55" s="49">
        <f t="shared" si="6"/>
        <v>46719.4</v>
      </c>
      <c r="R55" s="9">
        <f t="shared" si="7"/>
        <v>44863</v>
      </c>
      <c r="S55" s="9">
        <f t="shared" si="8"/>
        <v>46410</v>
      </c>
      <c r="T55" s="10">
        <f t="shared" si="9"/>
        <v>44863</v>
      </c>
      <c r="U55" s="11">
        <f t="shared" si="10"/>
        <v>45997.466666666667</v>
      </c>
      <c r="V55" s="11">
        <f t="shared" si="11"/>
        <v>45982.967795459685</v>
      </c>
      <c r="W55" s="11">
        <f t="shared" si="12"/>
        <v>45990.243841875999</v>
      </c>
      <c r="X55" s="11">
        <f t="shared" si="13"/>
        <v>994.5818484837406</v>
      </c>
      <c r="Y55" s="12">
        <f t="shared" si="14"/>
        <v>2.4663677130044803E-2</v>
      </c>
      <c r="Z55" s="142">
        <f t="shared" si="15"/>
        <v>44863</v>
      </c>
      <c r="AA55" s="143" t="str">
        <f t="shared" si="16"/>
        <v>MENOR VALOR</v>
      </c>
    </row>
    <row r="56" spans="1:27" ht="22.5" customHeight="1" x14ac:dyDescent="0.2">
      <c r="A56" s="1"/>
      <c r="B56" s="50">
        <v>78181507</v>
      </c>
      <c r="C56" s="53" t="s">
        <v>114</v>
      </c>
      <c r="D56" s="34">
        <v>1</v>
      </c>
      <c r="E56" s="86">
        <v>39260</v>
      </c>
      <c r="F56" s="8">
        <f t="shared" si="0"/>
        <v>7459.4</v>
      </c>
      <c r="G56" s="8">
        <f t="shared" si="1"/>
        <v>46719.4</v>
      </c>
      <c r="H56" s="8" t="s">
        <v>10</v>
      </c>
      <c r="I56" s="73">
        <v>37700</v>
      </c>
      <c r="J56" s="8">
        <f t="shared" si="2"/>
        <v>7163</v>
      </c>
      <c r="K56" s="8">
        <f t="shared" si="3"/>
        <v>44863</v>
      </c>
      <c r="L56" s="8" t="s">
        <v>10</v>
      </c>
      <c r="M56" s="39">
        <v>39000</v>
      </c>
      <c r="N56" s="8">
        <f t="shared" si="4"/>
        <v>7410</v>
      </c>
      <c r="O56" s="8">
        <f t="shared" si="5"/>
        <v>46410</v>
      </c>
      <c r="P56" s="8" t="s">
        <v>10</v>
      </c>
      <c r="Q56" s="49">
        <f t="shared" si="6"/>
        <v>46719.4</v>
      </c>
      <c r="R56" s="9">
        <f t="shared" si="7"/>
        <v>44863</v>
      </c>
      <c r="S56" s="9">
        <f t="shared" si="8"/>
        <v>46410</v>
      </c>
      <c r="T56" s="10">
        <f t="shared" si="9"/>
        <v>44863</v>
      </c>
      <c r="U56" s="11">
        <f t="shared" si="10"/>
        <v>45997.466666666667</v>
      </c>
      <c r="V56" s="11">
        <f t="shared" si="11"/>
        <v>45982.967795459685</v>
      </c>
      <c r="W56" s="11">
        <f t="shared" si="12"/>
        <v>45990.243841875999</v>
      </c>
      <c r="X56" s="11">
        <f t="shared" si="13"/>
        <v>994.5818484837406</v>
      </c>
      <c r="Y56" s="12">
        <f t="shared" si="14"/>
        <v>2.4663677130044803E-2</v>
      </c>
      <c r="Z56" s="142">
        <f t="shared" si="15"/>
        <v>44863</v>
      </c>
      <c r="AA56" s="143" t="str">
        <f t="shared" si="16"/>
        <v>MENOR VALOR</v>
      </c>
    </row>
    <row r="57" spans="1:27" ht="22.5" customHeight="1" x14ac:dyDescent="0.2">
      <c r="A57" s="1"/>
      <c r="B57" s="50">
        <v>78181507</v>
      </c>
      <c r="C57" s="53" t="s">
        <v>115</v>
      </c>
      <c r="D57" s="34">
        <v>1</v>
      </c>
      <c r="E57" s="86">
        <v>98150</v>
      </c>
      <c r="F57" s="8">
        <f t="shared" si="0"/>
        <v>18648.5</v>
      </c>
      <c r="G57" s="8">
        <f t="shared" si="1"/>
        <v>116798.5</v>
      </c>
      <c r="H57" s="8" t="s">
        <v>10</v>
      </c>
      <c r="I57" s="73">
        <v>94250</v>
      </c>
      <c r="J57" s="8">
        <f t="shared" si="2"/>
        <v>17907.5</v>
      </c>
      <c r="K57" s="8">
        <f t="shared" si="3"/>
        <v>112157.5</v>
      </c>
      <c r="L57" s="8" t="s">
        <v>10</v>
      </c>
      <c r="M57" s="39">
        <v>97500</v>
      </c>
      <c r="N57" s="8">
        <f t="shared" si="4"/>
        <v>18525</v>
      </c>
      <c r="O57" s="8">
        <f t="shared" si="5"/>
        <v>116025</v>
      </c>
      <c r="P57" s="8" t="s">
        <v>10</v>
      </c>
      <c r="Q57" s="49">
        <f t="shared" si="6"/>
        <v>116798.5</v>
      </c>
      <c r="R57" s="9">
        <f t="shared" si="7"/>
        <v>112157.5</v>
      </c>
      <c r="S57" s="9">
        <f t="shared" si="8"/>
        <v>116025</v>
      </c>
      <c r="T57" s="10">
        <f t="shared" si="9"/>
        <v>112157.5</v>
      </c>
      <c r="U57" s="11">
        <f t="shared" si="10"/>
        <v>114993.66666666667</v>
      </c>
      <c r="V57" s="11">
        <f t="shared" si="11"/>
        <v>114957.41948864922</v>
      </c>
      <c r="W57" s="11">
        <f t="shared" si="12"/>
        <v>114975.60960469001</v>
      </c>
      <c r="X57" s="11">
        <f t="shared" si="13"/>
        <v>2486.4546212093505</v>
      </c>
      <c r="Y57" s="12">
        <f t="shared" si="14"/>
        <v>2.4663677130044914E-2</v>
      </c>
      <c r="Z57" s="142">
        <f t="shared" si="15"/>
        <v>112157.5</v>
      </c>
      <c r="AA57" s="143" t="str">
        <f t="shared" si="16"/>
        <v>MENOR VALOR</v>
      </c>
    </row>
    <row r="58" spans="1:27" ht="22.5" customHeight="1" x14ac:dyDescent="0.2">
      <c r="A58" s="1"/>
      <c r="B58" s="50">
        <v>78181507</v>
      </c>
      <c r="C58" s="53" t="s">
        <v>116</v>
      </c>
      <c r="D58" s="34"/>
      <c r="E58" s="86">
        <v>49075</v>
      </c>
      <c r="F58" s="8">
        <f t="shared" si="0"/>
        <v>9324.25</v>
      </c>
      <c r="G58" s="8">
        <f t="shared" si="1"/>
        <v>58399.25</v>
      </c>
      <c r="H58" s="8" t="s">
        <v>10</v>
      </c>
      <c r="I58" s="73">
        <v>47125</v>
      </c>
      <c r="J58" s="8">
        <f t="shared" si="2"/>
        <v>8953.75</v>
      </c>
      <c r="K58" s="8">
        <f t="shared" si="3"/>
        <v>56078.75</v>
      </c>
      <c r="L58" s="8" t="s">
        <v>10</v>
      </c>
      <c r="M58" s="39">
        <v>48750</v>
      </c>
      <c r="N58" s="8">
        <f t="shared" si="4"/>
        <v>9262.5</v>
      </c>
      <c r="O58" s="8">
        <f t="shared" si="5"/>
        <v>58012.5</v>
      </c>
      <c r="P58" s="8" t="s">
        <v>10</v>
      </c>
      <c r="Q58" s="49">
        <f t="shared" si="6"/>
        <v>58399.25</v>
      </c>
      <c r="R58" s="9">
        <f t="shared" si="7"/>
        <v>56078.75</v>
      </c>
      <c r="S58" s="9">
        <f t="shared" si="8"/>
        <v>58012.5</v>
      </c>
      <c r="T58" s="10">
        <f t="shared" si="9"/>
        <v>56078.75</v>
      </c>
      <c r="U58" s="11">
        <f t="shared" si="10"/>
        <v>57496.833333333336</v>
      </c>
      <c r="V58" s="11">
        <f t="shared" si="11"/>
        <v>57478.709744324609</v>
      </c>
      <c r="W58" s="11">
        <f t="shared" si="12"/>
        <v>57487.804802345003</v>
      </c>
      <c r="X58" s="11">
        <f t="shared" si="13"/>
        <v>1243.2273106046753</v>
      </c>
      <c r="Y58" s="12">
        <f t="shared" si="14"/>
        <v>2.4663677130044914E-2</v>
      </c>
      <c r="Z58" s="142">
        <f t="shared" si="15"/>
        <v>56078.75</v>
      </c>
      <c r="AA58" s="143" t="str">
        <f t="shared" si="16"/>
        <v>MENOR VALOR</v>
      </c>
    </row>
    <row r="59" spans="1:27" ht="22.5" customHeight="1" x14ac:dyDescent="0.2">
      <c r="A59" s="1"/>
      <c r="B59" s="50">
        <v>78181507</v>
      </c>
      <c r="C59" s="53" t="s">
        <v>117</v>
      </c>
      <c r="D59" s="35">
        <v>1</v>
      </c>
      <c r="E59" s="86">
        <v>98150</v>
      </c>
      <c r="F59" s="8">
        <f t="shared" si="0"/>
        <v>18648.5</v>
      </c>
      <c r="G59" s="8">
        <f t="shared" si="1"/>
        <v>116798.5</v>
      </c>
      <c r="H59" s="8" t="s">
        <v>10</v>
      </c>
      <c r="I59" s="73">
        <v>94250</v>
      </c>
      <c r="J59" s="8">
        <f t="shared" si="2"/>
        <v>17907.5</v>
      </c>
      <c r="K59" s="8">
        <f t="shared" si="3"/>
        <v>112157.5</v>
      </c>
      <c r="L59" s="8" t="s">
        <v>10</v>
      </c>
      <c r="M59" s="40">
        <v>97500</v>
      </c>
      <c r="N59" s="8">
        <f t="shared" si="4"/>
        <v>18525</v>
      </c>
      <c r="O59" s="8">
        <f t="shared" si="5"/>
        <v>116025</v>
      </c>
      <c r="P59" s="8" t="s">
        <v>10</v>
      </c>
      <c r="Q59" s="49">
        <f t="shared" si="6"/>
        <v>116798.5</v>
      </c>
      <c r="R59" s="9">
        <f t="shared" si="7"/>
        <v>112157.5</v>
      </c>
      <c r="S59" s="9">
        <f t="shared" si="8"/>
        <v>116025</v>
      </c>
      <c r="T59" s="10">
        <f t="shared" si="9"/>
        <v>112157.5</v>
      </c>
      <c r="U59" s="11">
        <f t="shared" si="10"/>
        <v>114993.66666666667</v>
      </c>
      <c r="V59" s="11">
        <f t="shared" si="11"/>
        <v>114957.41948864922</v>
      </c>
      <c r="W59" s="11">
        <f t="shared" si="12"/>
        <v>114975.60960469001</v>
      </c>
      <c r="X59" s="11">
        <f t="shared" si="13"/>
        <v>2486.4546212093505</v>
      </c>
      <c r="Y59" s="12">
        <f t="shared" si="14"/>
        <v>2.4663677130044914E-2</v>
      </c>
      <c r="Z59" s="142">
        <f t="shared" si="15"/>
        <v>112157.5</v>
      </c>
      <c r="AA59" s="143" t="str">
        <f t="shared" si="16"/>
        <v>MENOR VALOR</v>
      </c>
    </row>
    <row r="60" spans="1:27" ht="22.5" customHeight="1" x14ac:dyDescent="0.2">
      <c r="A60" s="1"/>
      <c r="B60" s="50">
        <v>78181507</v>
      </c>
      <c r="C60" s="53" t="s">
        <v>118</v>
      </c>
      <c r="D60" s="35">
        <v>1</v>
      </c>
      <c r="E60" s="86">
        <v>39260</v>
      </c>
      <c r="F60" s="8">
        <f t="shared" si="0"/>
        <v>7459.4</v>
      </c>
      <c r="G60" s="8">
        <f t="shared" si="1"/>
        <v>46719.4</v>
      </c>
      <c r="H60" s="8" t="s">
        <v>10</v>
      </c>
      <c r="I60" s="73">
        <v>37700</v>
      </c>
      <c r="J60" s="8">
        <f t="shared" si="2"/>
        <v>7163</v>
      </c>
      <c r="K60" s="8">
        <f t="shared" si="3"/>
        <v>44863</v>
      </c>
      <c r="L60" s="8" t="s">
        <v>10</v>
      </c>
      <c r="M60" s="39">
        <v>39000</v>
      </c>
      <c r="N60" s="8">
        <f t="shared" si="4"/>
        <v>7410</v>
      </c>
      <c r="O60" s="8">
        <f t="shared" si="5"/>
        <v>46410</v>
      </c>
      <c r="P60" s="8" t="s">
        <v>10</v>
      </c>
      <c r="Q60" s="49">
        <f t="shared" si="6"/>
        <v>46719.4</v>
      </c>
      <c r="R60" s="9">
        <f t="shared" si="7"/>
        <v>44863</v>
      </c>
      <c r="S60" s="9">
        <f t="shared" si="8"/>
        <v>46410</v>
      </c>
      <c r="T60" s="10">
        <f t="shared" si="9"/>
        <v>44863</v>
      </c>
      <c r="U60" s="11">
        <f t="shared" si="10"/>
        <v>45997.466666666667</v>
      </c>
      <c r="V60" s="11">
        <f t="shared" si="11"/>
        <v>45982.967795459685</v>
      </c>
      <c r="W60" s="11">
        <f t="shared" si="12"/>
        <v>45990.243841875999</v>
      </c>
      <c r="X60" s="11">
        <f t="shared" si="13"/>
        <v>994.5818484837406</v>
      </c>
      <c r="Y60" s="12">
        <f t="shared" si="14"/>
        <v>2.4663677130044803E-2</v>
      </c>
      <c r="Z60" s="142">
        <f t="shared" si="15"/>
        <v>44863</v>
      </c>
      <c r="AA60" s="143" t="str">
        <f t="shared" si="16"/>
        <v>MENOR VALOR</v>
      </c>
    </row>
    <row r="61" spans="1:27" ht="22.5" customHeight="1" x14ac:dyDescent="0.2">
      <c r="A61" s="1"/>
      <c r="B61" s="50">
        <v>78181507</v>
      </c>
      <c r="C61" s="53" t="s">
        <v>119</v>
      </c>
      <c r="D61" s="35">
        <v>1</v>
      </c>
      <c r="E61" s="86">
        <v>39260</v>
      </c>
      <c r="F61" s="8">
        <f t="shared" si="0"/>
        <v>7459.4</v>
      </c>
      <c r="G61" s="8">
        <f t="shared" si="1"/>
        <v>46719.4</v>
      </c>
      <c r="H61" s="8" t="s">
        <v>10</v>
      </c>
      <c r="I61" s="73">
        <v>37700</v>
      </c>
      <c r="J61" s="8">
        <f t="shared" si="2"/>
        <v>7163</v>
      </c>
      <c r="K61" s="8">
        <f t="shared" si="3"/>
        <v>44863</v>
      </c>
      <c r="L61" s="8" t="s">
        <v>10</v>
      </c>
      <c r="M61" s="40">
        <v>39000</v>
      </c>
      <c r="N61" s="8">
        <f t="shared" si="4"/>
        <v>7410</v>
      </c>
      <c r="O61" s="8">
        <f t="shared" si="5"/>
        <v>46410</v>
      </c>
      <c r="P61" s="8" t="s">
        <v>10</v>
      </c>
      <c r="Q61" s="49">
        <f t="shared" si="6"/>
        <v>46719.4</v>
      </c>
      <c r="R61" s="9">
        <f t="shared" si="7"/>
        <v>44863</v>
      </c>
      <c r="S61" s="9">
        <f t="shared" si="8"/>
        <v>46410</v>
      </c>
      <c r="T61" s="10">
        <f t="shared" si="9"/>
        <v>44863</v>
      </c>
      <c r="U61" s="11">
        <f t="shared" si="10"/>
        <v>45997.466666666667</v>
      </c>
      <c r="V61" s="11">
        <f t="shared" si="11"/>
        <v>45982.967795459685</v>
      </c>
      <c r="W61" s="11">
        <f t="shared" si="12"/>
        <v>45990.243841875999</v>
      </c>
      <c r="X61" s="11">
        <f t="shared" si="13"/>
        <v>994.5818484837406</v>
      </c>
      <c r="Y61" s="12">
        <f t="shared" si="14"/>
        <v>2.4663677130044803E-2</v>
      </c>
      <c r="Z61" s="142">
        <f t="shared" si="15"/>
        <v>44863</v>
      </c>
      <c r="AA61" s="143" t="str">
        <f t="shared" si="16"/>
        <v>MENOR VALOR</v>
      </c>
    </row>
    <row r="62" spans="1:27" ht="22.5" customHeight="1" x14ac:dyDescent="0.2">
      <c r="A62" s="1"/>
      <c r="B62" s="50">
        <v>78181507</v>
      </c>
      <c r="C62" s="53" t="s">
        <v>46</v>
      </c>
      <c r="D62" s="35">
        <v>1</v>
      </c>
      <c r="E62" s="86">
        <v>49075</v>
      </c>
      <c r="F62" s="8">
        <f t="shared" si="0"/>
        <v>9324.25</v>
      </c>
      <c r="G62" s="8">
        <f t="shared" si="1"/>
        <v>58399.25</v>
      </c>
      <c r="H62" s="8" t="s">
        <v>10</v>
      </c>
      <c r="I62" s="73">
        <v>47125</v>
      </c>
      <c r="J62" s="8">
        <f t="shared" si="2"/>
        <v>8953.75</v>
      </c>
      <c r="K62" s="8">
        <f t="shared" si="3"/>
        <v>56078.75</v>
      </c>
      <c r="L62" s="8" t="s">
        <v>10</v>
      </c>
      <c r="M62" s="40">
        <v>48750</v>
      </c>
      <c r="N62" s="8">
        <f t="shared" si="4"/>
        <v>9262.5</v>
      </c>
      <c r="O62" s="8">
        <f t="shared" si="5"/>
        <v>58012.5</v>
      </c>
      <c r="P62" s="8" t="s">
        <v>10</v>
      </c>
      <c r="Q62" s="49">
        <f t="shared" si="6"/>
        <v>58399.25</v>
      </c>
      <c r="R62" s="9">
        <f t="shared" si="7"/>
        <v>56078.75</v>
      </c>
      <c r="S62" s="9">
        <f t="shared" si="8"/>
        <v>58012.5</v>
      </c>
      <c r="T62" s="10">
        <f t="shared" si="9"/>
        <v>56078.75</v>
      </c>
      <c r="U62" s="11">
        <f t="shared" si="10"/>
        <v>57496.833333333336</v>
      </c>
      <c r="V62" s="11">
        <f t="shared" si="11"/>
        <v>57478.709744324609</v>
      </c>
      <c r="W62" s="11">
        <f t="shared" si="12"/>
        <v>57487.804802345003</v>
      </c>
      <c r="X62" s="11">
        <f t="shared" si="13"/>
        <v>1243.2273106046753</v>
      </c>
      <c r="Y62" s="12">
        <f t="shared" si="14"/>
        <v>2.4663677130044914E-2</v>
      </c>
      <c r="Z62" s="142">
        <f t="shared" si="15"/>
        <v>56078.75</v>
      </c>
      <c r="AA62" s="143" t="str">
        <f t="shared" si="16"/>
        <v>MENOR VALOR</v>
      </c>
    </row>
    <row r="63" spans="1:27" ht="22.5" customHeight="1" x14ac:dyDescent="0.2">
      <c r="A63" s="1"/>
      <c r="B63" s="50">
        <v>78181507</v>
      </c>
      <c r="C63" s="53" t="s">
        <v>120</v>
      </c>
      <c r="D63" s="35">
        <v>1</v>
      </c>
      <c r="E63" s="86">
        <v>117780</v>
      </c>
      <c r="F63" s="8">
        <f t="shared" si="0"/>
        <v>22378.2</v>
      </c>
      <c r="G63" s="8">
        <f t="shared" si="1"/>
        <v>140158.20000000001</v>
      </c>
      <c r="H63" s="8" t="s">
        <v>10</v>
      </c>
      <c r="I63" s="73">
        <v>113100</v>
      </c>
      <c r="J63" s="8">
        <f t="shared" si="2"/>
        <v>21489</v>
      </c>
      <c r="K63" s="8">
        <f t="shared" si="3"/>
        <v>134589</v>
      </c>
      <c r="L63" s="8" t="s">
        <v>10</v>
      </c>
      <c r="M63" s="40">
        <v>117000</v>
      </c>
      <c r="N63" s="8">
        <f t="shared" si="4"/>
        <v>22230</v>
      </c>
      <c r="O63" s="8">
        <f t="shared" si="5"/>
        <v>139230</v>
      </c>
      <c r="P63" s="8" t="s">
        <v>10</v>
      </c>
      <c r="Q63" s="49">
        <f t="shared" si="6"/>
        <v>140158.20000000001</v>
      </c>
      <c r="R63" s="9">
        <f t="shared" si="7"/>
        <v>134589</v>
      </c>
      <c r="S63" s="9">
        <f t="shared" si="8"/>
        <v>139230</v>
      </c>
      <c r="T63" s="10">
        <f t="shared" si="9"/>
        <v>134589</v>
      </c>
      <c r="U63" s="11">
        <f t="shared" si="10"/>
        <v>137992.4</v>
      </c>
      <c r="V63" s="11">
        <f t="shared" si="11"/>
        <v>137948.90338637907</v>
      </c>
      <c r="W63" s="11">
        <f t="shared" si="12"/>
        <v>137970.73152562801</v>
      </c>
      <c r="X63" s="11">
        <f t="shared" si="13"/>
        <v>2983.7455454512242</v>
      </c>
      <c r="Y63" s="12">
        <f t="shared" si="14"/>
        <v>2.4663677130044803E-2</v>
      </c>
      <c r="Z63" s="142">
        <f t="shared" si="15"/>
        <v>134589</v>
      </c>
      <c r="AA63" s="143" t="str">
        <f t="shared" si="16"/>
        <v>MENOR VALOR</v>
      </c>
    </row>
    <row r="64" spans="1:27" ht="22.5" customHeight="1" x14ac:dyDescent="0.2">
      <c r="A64" s="1"/>
      <c r="B64" s="50">
        <v>78181507</v>
      </c>
      <c r="C64" s="53" t="s">
        <v>121</v>
      </c>
      <c r="D64" s="35">
        <v>1</v>
      </c>
      <c r="E64" s="86">
        <v>3533400</v>
      </c>
      <c r="F64" s="8">
        <f t="shared" si="0"/>
        <v>671346</v>
      </c>
      <c r="G64" s="8">
        <f t="shared" si="1"/>
        <v>4204746</v>
      </c>
      <c r="H64" s="8" t="s">
        <v>10</v>
      </c>
      <c r="I64" s="73">
        <v>3393000</v>
      </c>
      <c r="J64" s="8">
        <f t="shared" si="2"/>
        <v>644670</v>
      </c>
      <c r="K64" s="8">
        <f t="shared" si="3"/>
        <v>4037670</v>
      </c>
      <c r="L64" s="8" t="s">
        <v>10</v>
      </c>
      <c r="M64" s="40">
        <v>3510000</v>
      </c>
      <c r="N64" s="8">
        <f t="shared" si="4"/>
        <v>666900</v>
      </c>
      <c r="O64" s="8">
        <f t="shared" si="5"/>
        <v>4176900</v>
      </c>
      <c r="P64" s="8" t="s">
        <v>10</v>
      </c>
      <c r="Q64" s="49">
        <f t="shared" si="6"/>
        <v>4204746</v>
      </c>
      <c r="R64" s="9">
        <f t="shared" si="7"/>
        <v>4037670</v>
      </c>
      <c r="S64" s="9">
        <f t="shared" si="8"/>
        <v>4176900</v>
      </c>
      <c r="T64" s="10">
        <f t="shared" si="9"/>
        <v>4037670</v>
      </c>
      <c r="U64" s="11">
        <f t="shared" si="10"/>
        <v>4139772</v>
      </c>
      <c r="V64" s="11">
        <f t="shared" si="11"/>
        <v>4138467.1015913719</v>
      </c>
      <c r="W64" s="11">
        <f t="shared" si="12"/>
        <v>4139121.9457688401</v>
      </c>
      <c r="X64" s="11">
        <f t="shared" si="13"/>
        <v>89512.36636353661</v>
      </c>
      <c r="Y64" s="12">
        <f t="shared" si="14"/>
        <v>2.4663677130044803E-2</v>
      </c>
      <c r="Z64" s="142">
        <f t="shared" si="15"/>
        <v>4037670</v>
      </c>
      <c r="AA64" s="143" t="str">
        <f t="shared" si="16"/>
        <v>MENOR VALOR</v>
      </c>
    </row>
    <row r="65" spans="1:78" ht="22.5" customHeight="1" x14ac:dyDescent="0.2">
      <c r="A65" s="1"/>
      <c r="B65" s="50">
        <v>78181507</v>
      </c>
      <c r="C65" s="53" t="s">
        <v>122</v>
      </c>
      <c r="D65" s="35">
        <v>1</v>
      </c>
      <c r="E65" s="86">
        <v>78520</v>
      </c>
      <c r="F65" s="8">
        <f t="shared" si="0"/>
        <v>14918.8</v>
      </c>
      <c r="G65" s="8">
        <f t="shared" si="1"/>
        <v>93438.8</v>
      </c>
      <c r="H65" s="8" t="s">
        <v>10</v>
      </c>
      <c r="I65" s="73">
        <v>75400</v>
      </c>
      <c r="J65" s="8">
        <f t="shared" si="2"/>
        <v>14326</v>
      </c>
      <c r="K65" s="8">
        <f t="shared" si="3"/>
        <v>89726</v>
      </c>
      <c r="L65" s="8" t="s">
        <v>10</v>
      </c>
      <c r="M65" s="40">
        <v>78000</v>
      </c>
      <c r="N65" s="8">
        <f t="shared" si="4"/>
        <v>14820</v>
      </c>
      <c r="O65" s="8">
        <f t="shared" si="5"/>
        <v>92820</v>
      </c>
      <c r="P65" s="8" t="s">
        <v>10</v>
      </c>
      <c r="Q65" s="49">
        <f t="shared" si="6"/>
        <v>93438.8</v>
      </c>
      <c r="R65" s="9">
        <f t="shared" si="7"/>
        <v>89726</v>
      </c>
      <c r="S65" s="9">
        <f t="shared" si="8"/>
        <v>92820</v>
      </c>
      <c r="T65" s="10">
        <f t="shared" si="9"/>
        <v>89726</v>
      </c>
      <c r="U65" s="11">
        <f t="shared" si="10"/>
        <v>91994.933333333334</v>
      </c>
      <c r="V65" s="11">
        <f t="shared" si="11"/>
        <v>91965.935590919369</v>
      </c>
      <c r="W65" s="11">
        <f t="shared" si="12"/>
        <v>91980.487683751999</v>
      </c>
      <c r="X65" s="11">
        <f t="shared" si="13"/>
        <v>1989.1636969674812</v>
      </c>
      <c r="Y65" s="12">
        <f t="shared" si="14"/>
        <v>2.4663677130044803E-2</v>
      </c>
      <c r="Z65" s="142">
        <f t="shared" si="15"/>
        <v>89726</v>
      </c>
      <c r="AA65" s="143" t="str">
        <f t="shared" si="16"/>
        <v>MENOR VALOR</v>
      </c>
    </row>
    <row r="66" spans="1:78" ht="22.5" customHeight="1" x14ac:dyDescent="0.2">
      <c r="A66" s="1"/>
      <c r="B66" s="50">
        <v>78181507</v>
      </c>
      <c r="C66" s="53" t="s">
        <v>123</v>
      </c>
      <c r="D66" s="35">
        <v>1</v>
      </c>
      <c r="E66" s="86">
        <v>78520</v>
      </c>
      <c r="F66" s="8">
        <f t="shared" si="0"/>
        <v>14918.8</v>
      </c>
      <c r="G66" s="8">
        <f t="shared" si="1"/>
        <v>93438.8</v>
      </c>
      <c r="H66" s="8" t="s">
        <v>10</v>
      </c>
      <c r="I66" s="73">
        <v>75400</v>
      </c>
      <c r="J66" s="8">
        <f t="shared" si="2"/>
        <v>14326</v>
      </c>
      <c r="K66" s="8">
        <f t="shared" si="3"/>
        <v>89726</v>
      </c>
      <c r="L66" s="8" t="s">
        <v>10</v>
      </c>
      <c r="M66" s="39">
        <v>78000</v>
      </c>
      <c r="N66" s="8">
        <f t="shared" si="4"/>
        <v>14820</v>
      </c>
      <c r="O66" s="8">
        <f t="shared" si="5"/>
        <v>92820</v>
      </c>
      <c r="P66" s="8" t="s">
        <v>10</v>
      </c>
      <c r="Q66" s="49">
        <f t="shared" si="6"/>
        <v>93438.8</v>
      </c>
      <c r="R66" s="9">
        <f t="shared" si="7"/>
        <v>89726</v>
      </c>
      <c r="S66" s="9">
        <f t="shared" si="8"/>
        <v>92820</v>
      </c>
      <c r="T66" s="10">
        <f t="shared" si="9"/>
        <v>89726</v>
      </c>
      <c r="U66" s="11">
        <f t="shared" si="10"/>
        <v>91994.933333333334</v>
      </c>
      <c r="V66" s="11">
        <f t="shared" si="11"/>
        <v>91965.935590919369</v>
      </c>
      <c r="W66" s="11">
        <f t="shared" si="12"/>
        <v>91980.487683751999</v>
      </c>
      <c r="X66" s="11">
        <f t="shared" si="13"/>
        <v>1989.1636969674812</v>
      </c>
      <c r="Y66" s="12">
        <f t="shared" si="14"/>
        <v>2.4663677130044803E-2</v>
      </c>
      <c r="Z66" s="142">
        <f t="shared" si="15"/>
        <v>89726</v>
      </c>
      <c r="AA66" s="143" t="str">
        <f t="shared" si="16"/>
        <v>MENOR VALOR</v>
      </c>
    </row>
    <row r="67" spans="1:78" ht="22.5" customHeight="1" x14ac:dyDescent="0.2">
      <c r="A67" s="1"/>
      <c r="B67" s="50">
        <v>78181507</v>
      </c>
      <c r="C67" s="53" t="s">
        <v>124</v>
      </c>
      <c r="D67" s="35">
        <v>1</v>
      </c>
      <c r="E67" s="86">
        <v>58890</v>
      </c>
      <c r="F67" s="8">
        <f t="shared" si="0"/>
        <v>11189.1</v>
      </c>
      <c r="G67" s="8">
        <f t="shared" si="1"/>
        <v>70079.100000000006</v>
      </c>
      <c r="H67" s="8" t="s">
        <v>10</v>
      </c>
      <c r="I67" s="73">
        <v>56550</v>
      </c>
      <c r="J67" s="8">
        <f t="shared" si="2"/>
        <v>10744.5</v>
      </c>
      <c r="K67" s="8">
        <f t="shared" si="3"/>
        <v>67294.5</v>
      </c>
      <c r="L67" s="8" t="s">
        <v>10</v>
      </c>
      <c r="M67" s="40">
        <v>58500</v>
      </c>
      <c r="N67" s="8">
        <f t="shared" si="4"/>
        <v>11115</v>
      </c>
      <c r="O67" s="8">
        <f t="shared" si="5"/>
        <v>69615</v>
      </c>
      <c r="P67" s="8" t="s">
        <v>10</v>
      </c>
      <c r="Q67" s="49">
        <f t="shared" si="6"/>
        <v>70079.100000000006</v>
      </c>
      <c r="R67" s="9">
        <f t="shared" si="7"/>
        <v>67294.5</v>
      </c>
      <c r="S67" s="9">
        <f t="shared" si="8"/>
        <v>69615</v>
      </c>
      <c r="T67" s="10">
        <f t="shared" si="9"/>
        <v>67294.5</v>
      </c>
      <c r="U67" s="11">
        <f t="shared" si="10"/>
        <v>68996.2</v>
      </c>
      <c r="V67" s="11">
        <f t="shared" si="11"/>
        <v>68974.451693189534</v>
      </c>
      <c r="W67" s="11">
        <f t="shared" si="12"/>
        <v>68985.365762814006</v>
      </c>
      <c r="X67" s="11">
        <f t="shared" si="13"/>
        <v>1491.8727727256121</v>
      </c>
      <c r="Y67" s="12">
        <f t="shared" si="14"/>
        <v>2.4663677130044803E-2</v>
      </c>
      <c r="Z67" s="142">
        <f t="shared" si="15"/>
        <v>67294.5</v>
      </c>
      <c r="AA67" s="143" t="str">
        <f t="shared" si="16"/>
        <v>MENOR VALOR</v>
      </c>
    </row>
    <row r="68" spans="1:78" ht="22.5" customHeight="1" x14ac:dyDescent="0.2">
      <c r="A68" s="1"/>
      <c r="B68" s="50">
        <v>78181507</v>
      </c>
      <c r="C68" s="53" t="s">
        <v>125</v>
      </c>
      <c r="D68" s="35">
        <v>1</v>
      </c>
      <c r="E68" s="86">
        <v>117780</v>
      </c>
      <c r="F68" s="8">
        <f t="shared" si="0"/>
        <v>22378.2</v>
      </c>
      <c r="G68" s="8">
        <f t="shared" si="1"/>
        <v>140158.20000000001</v>
      </c>
      <c r="H68" s="8" t="s">
        <v>10</v>
      </c>
      <c r="I68" s="73">
        <v>113100</v>
      </c>
      <c r="J68" s="8">
        <f t="shared" si="2"/>
        <v>21489</v>
      </c>
      <c r="K68" s="8">
        <f t="shared" si="3"/>
        <v>134589</v>
      </c>
      <c r="L68" s="8" t="s">
        <v>10</v>
      </c>
      <c r="M68" s="39">
        <v>117000</v>
      </c>
      <c r="N68" s="8">
        <f t="shared" si="4"/>
        <v>22230</v>
      </c>
      <c r="O68" s="8">
        <f t="shared" si="5"/>
        <v>139230</v>
      </c>
      <c r="P68" s="8" t="s">
        <v>10</v>
      </c>
      <c r="Q68" s="49">
        <f t="shared" si="6"/>
        <v>140158.20000000001</v>
      </c>
      <c r="R68" s="9">
        <f t="shared" si="7"/>
        <v>134589</v>
      </c>
      <c r="S68" s="9">
        <f t="shared" si="8"/>
        <v>139230</v>
      </c>
      <c r="T68" s="10">
        <f t="shared" si="9"/>
        <v>134589</v>
      </c>
      <c r="U68" s="11">
        <f t="shared" si="10"/>
        <v>137992.4</v>
      </c>
      <c r="V68" s="11">
        <f t="shared" si="11"/>
        <v>137948.90338637907</v>
      </c>
      <c r="W68" s="11">
        <f t="shared" si="12"/>
        <v>137970.73152562801</v>
      </c>
      <c r="X68" s="11">
        <f t="shared" si="13"/>
        <v>2983.7455454512242</v>
      </c>
      <c r="Y68" s="12">
        <f t="shared" si="14"/>
        <v>2.4663677130044803E-2</v>
      </c>
      <c r="Z68" s="142">
        <f t="shared" si="15"/>
        <v>134589</v>
      </c>
      <c r="AA68" s="143" t="str">
        <f t="shared" si="16"/>
        <v>MENOR VALOR</v>
      </c>
    </row>
    <row r="69" spans="1:78" ht="22.5" customHeight="1" x14ac:dyDescent="0.2">
      <c r="A69" s="1"/>
      <c r="B69" s="50">
        <v>78181507</v>
      </c>
      <c r="C69" s="53" t="s">
        <v>48</v>
      </c>
      <c r="D69" s="35">
        <v>1</v>
      </c>
      <c r="E69" s="86">
        <v>98150</v>
      </c>
      <c r="F69" s="8">
        <f t="shared" si="0"/>
        <v>18648.5</v>
      </c>
      <c r="G69" s="8">
        <f t="shared" si="1"/>
        <v>116798.5</v>
      </c>
      <c r="H69" s="8" t="s">
        <v>10</v>
      </c>
      <c r="I69" s="73">
        <v>94250</v>
      </c>
      <c r="J69" s="8">
        <f t="shared" si="2"/>
        <v>17907.5</v>
      </c>
      <c r="K69" s="8">
        <f t="shared" si="3"/>
        <v>112157.5</v>
      </c>
      <c r="L69" s="8" t="s">
        <v>10</v>
      </c>
      <c r="M69" s="94">
        <v>97500</v>
      </c>
      <c r="N69" s="8">
        <f t="shared" si="4"/>
        <v>18525</v>
      </c>
      <c r="O69" s="8">
        <f t="shared" si="5"/>
        <v>116025</v>
      </c>
      <c r="P69" s="8" t="s">
        <v>10</v>
      </c>
      <c r="Q69" s="49">
        <f t="shared" si="6"/>
        <v>116798.5</v>
      </c>
      <c r="R69" s="9">
        <f t="shared" si="7"/>
        <v>112157.5</v>
      </c>
      <c r="S69" s="9">
        <f t="shared" si="8"/>
        <v>116025</v>
      </c>
      <c r="T69" s="10">
        <f t="shared" si="9"/>
        <v>112157.5</v>
      </c>
      <c r="U69" s="11">
        <f t="shared" si="10"/>
        <v>114993.66666666667</v>
      </c>
      <c r="V69" s="11">
        <f t="shared" si="11"/>
        <v>114957.41948864922</v>
      </c>
      <c r="W69" s="11">
        <f t="shared" si="12"/>
        <v>114975.60960469001</v>
      </c>
      <c r="X69" s="11">
        <f t="shared" si="13"/>
        <v>2486.4546212093505</v>
      </c>
      <c r="Y69" s="12">
        <f t="shared" si="14"/>
        <v>2.4663677130044914E-2</v>
      </c>
      <c r="Z69" s="142">
        <f t="shared" si="15"/>
        <v>112157.5</v>
      </c>
      <c r="AA69" s="143" t="str">
        <f t="shared" si="16"/>
        <v>MENOR VALOR</v>
      </c>
    </row>
    <row r="70" spans="1:78" s="17" customFormat="1" ht="22.5" customHeight="1" x14ac:dyDescent="0.2">
      <c r="A70" s="67"/>
      <c r="B70" s="219" t="s">
        <v>180</v>
      </c>
      <c r="C70" s="220"/>
      <c r="D70" s="69"/>
      <c r="E70" s="87"/>
      <c r="U70" s="78"/>
      <c r="V70" s="78"/>
      <c r="W70" s="78"/>
      <c r="X70" s="78"/>
      <c r="Y70" s="78"/>
      <c r="Z70" s="127"/>
      <c r="AA70" s="148"/>
      <c r="AB70" s="138"/>
      <c r="AC70" s="130"/>
      <c r="AD70" s="130"/>
      <c r="AE70" s="130"/>
      <c r="AF70" s="130"/>
      <c r="AG70" s="130"/>
      <c r="AH70" s="130"/>
      <c r="AI70" s="130"/>
      <c r="AJ70" s="130"/>
      <c r="AK70" s="130"/>
      <c r="AL70" s="130"/>
      <c r="AM70" s="130"/>
      <c r="AN70" s="130"/>
      <c r="AO70" s="130"/>
      <c r="AP70" s="130"/>
      <c r="AQ70" s="130"/>
      <c r="AR70" s="130"/>
      <c r="AS70" s="130"/>
      <c r="AT70" s="130"/>
      <c r="AU70" s="130"/>
      <c r="AV70" s="130"/>
      <c r="AW70" s="130"/>
      <c r="AX70" s="130"/>
      <c r="AY70" s="130"/>
      <c r="AZ70" s="130"/>
      <c r="BA70" s="130"/>
      <c r="BB70" s="130"/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</row>
    <row r="71" spans="1:78" ht="22.5" customHeight="1" x14ac:dyDescent="0.2">
      <c r="A71" s="1"/>
      <c r="B71" s="50">
        <v>78181507</v>
      </c>
      <c r="C71" s="53" t="s">
        <v>126</v>
      </c>
      <c r="D71" s="35">
        <v>1</v>
      </c>
      <c r="E71" s="86">
        <v>490750</v>
      </c>
      <c r="F71" s="8">
        <f t="shared" si="0"/>
        <v>93242.5</v>
      </c>
      <c r="G71" s="8">
        <f t="shared" si="1"/>
        <v>583992.5</v>
      </c>
      <c r="H71" s="8" t="s">
        <v>10</v>
      </c>
      <c r="I71" s="73">
        <v>471250</v>
      </c>
      <c r="J71" s="8">
        <f t="shared" si="2"/>
        <v>89537.5</v>
      </c>
      <c r="K71" s="8">
        <f t="shared" si="3"/>
        <v>560787.5</v>
      </c>
      <c r="L71" s="8" t="s">
        <v>10</v>
      </c>
      <c r="M71" s="94">
        <v>487500</v>
      </c>
      <c r="N71" s="8">
        <f t="shared" si="4"/>
        <v>92625</v>
      </c>
      <c r="O71" s="8">
        <f t="shared" si="5"/>
        <v>580125</v>
      </c>
      <c r="P71" s="8" t="s">
        <v>10</v>
      </c>
      <c r="Q71" s="49">
        <f t="shared" si="6"/>
        <v>583992.5</v>
      </c>
      <c r="R71" s="9">
        <f t="shared" si="7"/>
        <v>560787.5</v>
      </c>
      <c r="S71" s="9">
        <f t="shared" si="8"/>
        <v>580125</v>
      </c>
      <c r="T71" s="10">
        <f t="shared" si="9"/>
        <v>560787.5</v>
      </c>
      <c r="U71" s="11">
        <f t="shared" si="10"/>
        <v>574968.33333333337</v>
      </c>
      <c r="V71" s="11">
        <f t="shared" si="11"/>
        <v>574787.09744324605</v>
      </c>
      <c r="W71" s="11">
        <f t="shared" si="12"/>
        <v>574878.04802345007</v>
      </c>
      <c r="X71" s="11">
        <f t="shared" si="13"/>
        <v>12432.27310604675</v>
      </c>
      <c r="Y71" s="12">
        <f t="shared" si="14"/>
        <v>2.4663677130044914E-2</v>
      </c>
      <c r="Z71" s="142">
        <f t="shared" si="15"/>
        <v>560787.5</v>
      </c>
      <c r="AA71" s="143" t="str">
        <f t="shared" si="16"/>
        <v>MENOR VALOR</v>
      </c>
    </row>
    <row r="72" spans="1:78" ht="22.5" customHeight="1" x14ac:dyDescent="0.2">
      <c r="A72" s="1"/>
      <c r="B72" s="50">
        <v>78181507</v>
      </c>
      <c r="C72" s="53" t="s">
        <v>127</v>
      </c>
      <c r="D72" s="35">
        <v>1</v>
      </c>
      <c r="E72" s="86">
        <v>490750</v>
      </c>
      <c r="F72" s="8">
        <f t="shared" si="0"/>
        <v>93242.5</v>
      </c>
      <c r="G72" s="8">
        <f t="shared" si="1"/>
        <v>583992.5</v>
      </c>
      <c r="H72" s="8" t="s">
        <v>10</v>
      </c>
      <c r="I72" s="73">
        <v>471250</v>
      </c>
      <c r="J72" s="8">
        <f t="shared" si="2"/>
        <v>89537.5</v>
      </c>
      <c r="K72" s="8">
        <f t="shared" si="3"/>
        <v>560787.5</v>
      </c>
      <c r="L72" s="8" t="s">
        <v>10</v>
      </c>
      <c r="M72" s="39">
        <v>487500</v>
      </c>
      <c r="N72" s="8">
        <f t="shared" si="4"/>
        <v>92625</v>
      </c>
      <c r="O72" s="8">
        <f t="shared" si="5"/>
        <v>580125</v>
      </c>
      <c r="P72" s="8" t="s">
        <v>10</v>
      </c>
      <c r="Q72" s="49">
        <f t="shared" si="6"/>
        <v>583992.5</v>
      </c>
      <c r="R72" s="9">
        <f t="shared" si="7"/>
        <v>560787.5</v>
      </c>
      <c r="S72" s="9">
        <f t="shared" si="8"/>
        <v>580125</v>
      </c>
      <c r="T72" s="10">
        <f t="shared" si="9"/>
        <v>560787.5</v>
      </c>
      <c r="U72" s="11">
        <f t="shared" si="10"/>
        <v>574968.33333333337</v>
      </c>
      <c r="V72" s="11">
        <f t="shared" si="11"/>
        <v>574787.09744324605</v>
      </c>
      <c r="W72" s="11">
        <f t="shared" si="12"/>
        <v>574878.04802345007</v>
      </c>
      <c r="X72" s="11">
        <f t="shared" si="13"/>
        <v>12432.27310604675</v>
      </c>
      <c r="Y72" s="12">
        <f t="shared" si="14"/>
        <v>2.4663677130044914E-2</v>
      </c>
      <c r="Z72" s="142">
        <f t="shared" si="15"/>
        <v>560787.5</v>
      </c>
      <c r="AA72" s="143" t="str">
        <f t="shared" si="16"/>
        <v>MENOR VALOR</v>
      </c>
    </row>
    <row r="73" spans="1:78" ht="22.5" customHeight="1" x14ac:dyDescent="0.2">
      <c r="A73" s="1"/>
      <c r="B73" s="50">
        <v>78181507</v>
      </c>
      <c r="C73" s="53" t="s">
        <v>128</v>
      </c>
      <c r="D73" s="35">
        <v>1</v>
      </c>
      <c r="E73" s="86">
        <v>490750</v>
      </c>
      <c r="F73" s="8">
        <f t="shared" ref="F73:F130" si="17">+E73*19%</f>
        <v>93242.5</v>
      </c>
      <c r="G73" s="8">
        <f t="shared" ref="G73:G130" si="18">+E73+F73</f>
        <v>583992.5</v>
      </c>
      <c r="H73" s="8" t="s">
        <v>10</v>
      </c>
      <c r="I73" s="73">
        <v>471250</v>
      </c>
      <c r="J73" s="8">
        <f t="shared" ref="J73:J130" si="19">+I73*19%</f>
        <v>89537.5</v>
      </c>
      <c r="K73" s="8">
        <f t="shared" ref="K73:K130" si="20">+J73+I73</f>
        <v>560787.5</v>
      </c>
      <c r="L73" s="8" t="s">
        <v>10</v>
      </c>
      <c r="M73" s="40">
        <v>487500</v>
      </c>
      <c r="N73" s="8">
        <f t="shared" ref="N73:N130" si="21">+M73*19%</f>
        <v>92625</v>
      </c>
      <c r="O73" s="8">
        <f t="shared" ref="O73:O130" si="22">+N73+M73</f>
        <v>580125</v>
      </c>
      <c r="P73" s="8" t="s">
        <v>10</v>
      </c>
      <c r="Q73" s="49">
        <f t="shared" ref="Q73:Q130" si="23">+G73</f>
        <v>583992.5</v>
      </c>
      <c r="R73" s="9">
        <f t="shared" ref="R73:R130" si="24">+K73</f>
        <v>560787.5</v>
      </c>
      <c r="S73" s="9">
        <f t="shared" ref="S73:S130" si="25">+O73</f>
        <v>580125</v>
      </c>
      <c r="T73" s="10">
        <f t="shared" ref="T73:T130" si="26">MIN(Q73,R73,S73)</f>
        <v>560787.5</v>
      </c>
      <c r="U73" s="11">
        <f t="shared" ref="U73:U130" si="27">AVERAGE(Q73,R73,S73)</f>
        <v>574968.33333333337</v>
      </c>
      <c r="V73" s="11">
        <f t="shared" ref="V73:V130" si="28">HARMEAN(Q73,R73,S73)</f>
        <v>574787.09744324605</v>
      </c>
      <c r="W73" s="11">
        <f t="shared" ref="W73:W130" si="29">GEOMEAN(Q73,R73,S73)</f>
        <v>574878.04802345007</v>
      </c>
      <c r="X73" s="11">
        <f t="shared" ref="X73:X130" si="30">_xlfn.STDEV.S(Q73,R73,S73)</f>
        <v>12432.27310604675</v>
      </c>
      <c r="Y73" s="12">
        <f t="shared" ref="Y73:Y130" si="31">1-(T73/U73)</f>
        <v>2.4663677130044914E-2</v>
      </c>
      <c r="Z73" s="142">
        <f t="shared" ref="Z73:Z130" si="32">+T73</f>
        <v>560787.5</v>
      </c>
      <c r="AA73" s="143" t="str">
        <f t="shared" ref="AA73:AA130" si="33">+IF(Y73&lt;=30%,"MENOR VALOR",IF(Y73&lt;=60%,"MEDIA ARMONICA",IF(Y73&lt;=90%,"MEDIA GEOMETRICA","PROMEDIO")))</f>
        <v>MENOR VALOR</v>
      </c>
    </row>
    <row r="74" spans="1:78" ht="22.5" customHeight="1" x14ac:dyDescent="0.2">
      <c r="A74" s="1"/>
      <c r="B74" s="50">
        <v>78181507</v>
      </c>
      <c r="C74" s="53" t="s">
        <v>129</v>
      </c>
      <c r="D74" s="35">
        <v>1</v>
      </c>
      <c r="E74" s="86">
        <v>392600</v>
      </c>
      <c r="F74" s="8">
        <f t="shared" si="17"/>
        <v>74594</v>
      </c>
      <c r="G74" s="8">
        <f t="shared" si="18"/>
        <v>467194</v>
      </c>
      <c r="H74" s="8" t="s">
        <v>10</v>
      </c>
      <c r="I74" s="73">
        <v>377000</v>
      </c>
      <c r="J74" s="8">
        <f t="shared" si="19"/>
        <v>71630</v>
      </c>
      <c r="K74" s="8">
        <f t="shared" si="20"/>
        <v>448630</v>
      </c>
      <c r="L74" s="8" t="s">
        <v>10</v>
      </c>
      <c r="M74" s="39">
        <v>390000</v>
      </c>
      <c r="N74" s="8">
        <f t="shared" si="21"/>
        <v>74100</v>
      </c>
      <c r="O74" s="8">
        <f t="shared" si="22"/>
        <v>464100</v>
      </c>
      <c r="P74" s="8" t="s">
        <v>10</v>
      </c>
      <c r="Q74" s="49">
        <f t="shared" si="23"/>
        <v>467194</v>
      </c>
      <c r="R74" s="9">
        <f t="shared" si="24"/>
        <v>448630</v>
      </c>
      <c r="S74" s="9">
        <f t="shared" si="25"/>
        <v>464100</v>
      </c>
      <c r="T74" s="10">
        <f t="shared" si="26"/>
        <v>448630</v>
      </c>
      <c r="U74" s="11">
        <f t="shared" si="27"/>
        <v>459974.66666666669</v>
      </c>
      <c r="V74" s="11">
        <f t="shared" si="28"/>
        <v>459829.67795459687</v>
      </c>
      <c r="W74" s="11">
        <f t="shared" si="29"/>
        <v>459902.43841876002</v>
      </c>
      <c r="X74" s="11">
        <f t="shared" si="30"/>
        <v>9945.8184848374021</v>
      </c>
      <c r="Y74" s="12">
        <f t="shared" si="31"/>
        <v>2.4663677130044914E-2</v>
      </c>
      <c r="Z74" s="142">
        <f t="shared" si="32"/>
        <v>448630</v>
      </c>
      <c r="AA74" s="143" t="str">
        <f t="shared" si="33"/>
        <v>MENOR VALOR</v>
      </c>
    </row>
    <row r="75" spans="1:78" ht="22.5" customHeight="1" x14ac:dyDescent="0.2">
      <c r="A75" s="1"/>
      <c r="B75" s="50">
        <v>78181507</v>
      </c>
      <c r="C75" s="53" t="s">
        <v>130</v>
      </c>
      <c r="D75" s="35">
        <v>1</v>
      </c>
      <c r="E75" s="86">
        <v>392600</v>
      </c>
      <c r="F75" s="8">
        <f t="shared" si="17"/>
        <v>74594</v>
      </c>
      <c r="G75" s="8">
        <f t="shared" si="18"/>
        <v>467194</v>
      </c>
      <c r="H75" s="8" t="s">
        <v>10</v>
      </c>
      <c r="I75" s="73">
        <v>377000</v>
      </c>
      <c r="J75" s="8">
        <f t="shared" si="19"/>
        <v>71630</v>
      </c>
      <c r="K75" s="8">
        <f t="shared" si="20"/>
        <v>448630</v>
      </c>
      <c r="L75" s="8" t="s">
        <v>10</v>
      </c>
      <c r="M75" s="39">
        <v>390000</v>
      </c>
      <c r="N75" s="8">
        <f t="shared" si="21"/>
        <v>74100</v>
      </c>
      <c r="O75" s="8">
        <f t="shared" si="22"/>
        <v>464100</v>
      </c>
      <c r="P75" s="8" t="s">
        <v>10</v>
      </c>
      <c r="Q75" s="49">
        <f t="shared" si="23"/>
        <v>467194</v>
      </c>
      <c r="R75" s="9">
        <f t="shared" si="24"/>
        <v>448630</v>
      </c>
      <c r="S75" s="9">
        <f t="shared" si="25"/>
        <v>464100</v>
      </c>
      <c r="T75" s="10">
        <f t="shared" si="26"/>
        <v>448630</v>
      </c>
      <c r="U75" s="11">
        <f t="shared" si="27"/>
        <v>459974.66666666669</v>
      </c>
      <c r="V75" s="11">
        <f t="shared" si="28"/>
        <v>459829.67795459687</v>
      </c>
      <c r="W75" s="11">
        <f t="shared" si="29"/>
        <v>459902.43841876002</v>
      </c>
      <c r="X75" s="11">
        <f t="shared" si="30"/>
        <v>9945.8184848374021</v>
      </c>
      <c r="Y75" s="12">
        <f t="shared" si="31"/>
        <v>2.4663677130044914E-2</v>
      </c>
      <c r="Z75" s="142">
        <f t="shared" si="32"/>
        <v>448630</v>
      </c>
      <c r="AA75" s="143" t="str">
        <f t="shared" si="33"/>
        <v>MENOR VALOR</v>
      </c>
    </row>
    <row r="76" spans="1:78" s="27" customFormat="1" ht="22.5" customHeight="1" x14ac:dyDescent="0.2">
      <c r="A76" s="64"/>
      <c r="B76" s="50">
        <v>78181507</v>
      </c>
      <c r="C76" s="65" t="s">
        <v>131</v>
      </c>
      <c r="D76" s="66"/>
      <c r="E76" s="86">
        <v>294450</v>
      </c>
      <c r="F76" s="8">
        <f t="shared" si="17"/>
        <v>55945.5</v>
      </c>
      <c r="G76" s="8">
        <f t="shared" si="18"/>
        <v>350395.5</v>
      </c>
      <c r="H76" s="8" t="s">
        <v>10</v>
      </c>
      <c r="I76" s="73">
        <v>282750</v>
      </c>
      <c r="J76" s="8">
        <f t="shared" si="19"/>
        <v>53722.5</v>
      </c>
      <c r="K76" s="8">
        <f t="shared" si="20"/>
        <v>336472.5</v>
      </c>
      <c r="L76" s="8" t="s">
        <v>10</v>
      </c>
      <c r="M76" s="66">
        <v>292500</v>
      </c>
      <c r="N76" s="8">
        <f t="shared" si="21"/>
        <v>55575</v>
      </c>
      <c r="O76" s="8">
        <f t="shared" si="22"/>
        <v>348075</v>
      </c>
      <c r="P76" s="8" t="s">
        <v>10</v>
      </c>
      <c r="Q76" s="49">
        <f t="shared" si="23"/>
        <v>350395.5</v>
      </c>
      <c r="R76" s="9">
        <f t="shared" si="24"/>
        <v>336472.5</v>
      </c>
      <c r="S76" s="9">
        <f t="shared" si="25"/>
        <v>348075</v>
      </c>
      <c r="T76" s="10">
        <f t="shared" si="26"/>
        <v>336472.5</v>
      </c>
      <c r="U76" s="11">
        <f t="shared" si="27"/>
        <v>344981</v>
      </c>
      <c r="V76" s="11">
        <f t="shared" si="28"/>
        <v>344872.2584659477</v>
      </c>
      <c r="W76" s="11">
        <f t="shared" si="29"/>
        <v>344926.82881407003</v>
      </c>
      <c r="X76" s="11">
        <f t="shared" si="30"/>
        <v>7459.3638636280502</v>
      </c>
      <c r="Y76" s="12">
        <f t="shared" si="31"/>
        <v>2.4663677130044803E-2</v>
      </c>
      <c r="Z76" s="142">
        <f t="shared" si="32"/>
        <v>336472.5</v>
      </c>
      <c r="AA76" s="143" t="str">
        <f t="shared" si="33"/>
        <v>MENOR VALOR</v>
      </c>
      <c r="AB76" s="131"/>
      <c r="AC76" s="130"/>
      <c r="AD76" s="130"/>
      <c r="AE76" s="130"/>
      <c r="AF76" s="130"/>
      <c r="AG76" s="130"/>
      <c r="AH76" s="130"/>
      <c r="AI76" s="130"/>
      <c r="AJ76" s="130"/>
      <c r="AK76" s="130"/>
      <c r="AL76" s="130"/>
      <c r="AM76" s="130"/>
      <c r="AN76" s="130"/>
      <c r="AO76" s="130"/>
      <c r="AP76" s="130"/>
      <c r="AQ76" s="130"/>
      <c r="AR76" s="130"/>
      <c r="AS76" s="130"/>
      <c r="AT76" s="130"/>
      <c r="AU76" s="130"/>
      <c r="AV76" s="130"/>
      <c r="AW76" s="130"/>
      <c r="AX76" s="130"/>
      <c r="AY76" s="130"/>
      <c r="AZ76" s="130"/>
      <c r="BA76" s="130"/>
      <c r="BB76" s="130"/>
      <c r="BC76" s="130"/>
      <c r="BD76" s="130"/>
      <c r="BE76" s="130"/>
      <c r="BF76" s="130"/>
      <c r="BG76" s="130"/>
      <c r="BH76" s="130"/>
      <c r="BI76" s="130"/>
      <c r="BJ76" s="130"/>
      <c r="BK76" s="130"/>
      <c r="BL76" s="130"/>
      <c r="BM76" s="130"/>
      <c r="BN76" s="130"/>
      <c r="BO76" s="130"/>
      <c r="BP76" s="130"/>
      <c r="BQ76" s="130"/>
      <c r="BR76" s="130"/>
      <c r="BS76" s="130"/>
      <c r="BT76" s="130"/>
      <c r="BU76" s="130"/>
      <c r="BV76" s="130"/>
      <c r="BW76" s="130"/>
      <c r="BX76" s="130"/>
      <c r="BY76" s="130"/>
      <c r="BZ76" s="130"/>
    </row>
    <row r="77" spans="1:78" s="26" customFormat="1" ht="22.5" customHeight="1" x14ac:dyDescent="0.25">
      <c r="A77" s="3"/>
      <c r="B77" s="50">
        <v>78181507</v>
      </c>
      <c r="C77" s="65" t="s">
        <v>132</v>
      </c>
      <c r="D77" s="70">
        <v>1</v>
      </c>
      <c r="E77" s="88">
        <v>235560</v>
      </c>
      <c r="F77" s="8">
        <f t="shared" si="17"/>
        <v>44756.4</v>
      </c>
      <c r="G77" s="8">
        <f t="shared" si="18"/>
        <v>280316.40000000002</v>
      </c>
      <c r="H77" s="8" t="s">
        <v>10</v>
      </c>
      <c r="I77" s="73">
        <v>226200</v>
      </c>
      <c r="J77" s="8">
        <f t="shared" si="19"/>
        <v>42978</v>
      </c>
      <c r="K77" s="8">
        <f t="shared" si="20"/>
        <v>269178</v>
      </c>
      <c r="L77" s="8" t="s">
        <v>10</v>
      </c>
      <c r="M77" s="42">
        <v>234000</v>
      </c>
      <c r="N77" s="8">
        <f t="shared" si="21"/>
        <v>44460</v>
      </c>
      <c r="O77" s="8">
        <f t="shared" si="22"/>
        <v>278460</v>
      </c>
      <c r="P77" s="8" t="s">
        <v>10</v>
      </c>
      <c r="Q77" s="49">
        <f t="shared" si="23"/>
        <v>280316.40000000002</v>
      </c>
      <c r="R77" s="9">
        <f t="shared" si="24"/>
        <v>269178</v>
      </c>
      <c r="S77" s="9">
        <f t="shared" si="25"/>
        <v>278460</v>
      </c>
      <c r="T77" s="10">
        <f t="shared" si="26"/>
        <v>269178</v>
      </c>
      <c r="U77" s="11">
        <f t="shared" si="27"/>
        <v>275984.8</v>
      </c>
      <c r="V77" s="11">
        <f t="shared" si="28"/>
        <v>275897.80677275814</v>
      </c>
      <c r="W77" s="11">
        <f t="shared" si="29"/>
        <v>275941.46305125603</v>
      </c>
      <c r="X77" s="11">
        <f t="shared" si="30"/>
        <v>5967.4910909024484</v>
      </c>
      <c r="Y77" s="12">
        <f t="shared" si="31"/>
        <v>2.4663677130044803E-2</v>
      </c>
      <c r="Z77" s="142">
        <f t="shared" si="32"/>
        <v>269178</v>
      </c>
      <c r="AA77" s="143" t="str">
        <f t="shared" si="33"/>
        <v>MENOR VALOR</v>
      </c>
      <c r="AB77" s="132"/>
      <c r="AC77" s="132"/>
      <c r="AD77" s="132"/>
      <c r="AE77" s="132"/>
      <c r="AF77" s="132"/>
      <c r="AG77" s="132"/>
      <c r="AH77" s="132"/>
      <c r="AI77" s="132"/>
      <c r="AJ77" s="132"/>
      <c r="AK77" s="132"/>
      <c r="AL77" s="132"/>
      <c r="AM77" s="132"/>
      <c r="AN77" s="132"/>
      <c r="AO77" s="132"/>
      <c r="AP77" s="132"/>
      <c r="AQ77" s="132"/>
      <c r="AR77" s="132"/>
      <c r="AS77" s="132"/>
      <c r="AT77" s="132"/>
      <c r="AU77" s="132"/>
      <c r="AV77" s="132"/>
      <c r="AW77" s="132"/>
      <c r="AX77" s="132"/>
      <c r="AY77" s="132"/>
      <c r="AZ77" s="132"/>
      <c r="BA77" s="132"/>
      <c r="BB77" s="132"/>
      <c r="BC77" s="132"/>
      <c r="BD77" s="132"/>
      <c r="BE77" s="132"/>
      <c r="BF77" s="132"/>
      <c r="BG77" s="132"/>
      <c r="BH77" s="132"/>
      <c r="BI77" s="132"/>
      <c r="BJ77" s="132"/>
      <c r="BK77" s="132"/>
      <c r="BL77" s="132"/>
      <c r="BM77" s="132"/>
      <c r="BN77" s="132"/>
      <c r="BO77" s="132"/>
      <c r="BP77" s="132"/>
      <c r="BQ77" s="132"/>
      <c r="BR77" s="132"/>
      <c r="BS77" s="132"/>
      <c r="BT77" s="132"/>
      <c r="BU77" s="132"/>
      <c r="BV77" s="132"/>
      <c r="BW77" s="132"/>
      <c r="BX77" s="132"/>
      <c r="BY77" s="132"/>
      <c r="BZ77" s="132"/>
    </row>
    <row r="78" spans="1:78" s="27" customFormat="1" ht="22.5" customHeight="1" x14ac:dyDescent="0.2">
      <c r="A78" s="64"/>
      <c r="B78" s="50">
        <v>78181507</v>
      </c>
      <c r="C78" s="65" t="s">
        <v>133</v>
      </c>
      <c r="D78" s="66"/>
      <c r="E78" s="86">
        <v>392600</v>
      </c>
      <c r="F78" s="8">
        <f t="shared" si="17"/>
        <v>74594</v>
      </c>
      <c r="G78" s="8">
        <f t="shared" si="18"/>
        <v>467194</v>
      </c>
      <c r="H78" s="8" t="s">
        <v>10</v>
      </c>
      <c r="I78" s="73">
        <v>377000</v>
      </c>
      <c r="J78" s="8">
        <f t="shared" si="19"/>
        <v>71630</v>
      </c>
      <c r="K78" s="8">
        <f t="shared" si="20"/>
        <v>448630</v>
      </c>
      <c r="L78" s="8" t="s">
        <v>10</v>
      </c>
      <c r="M78" s="25">
        <v>390000</v>
      </c>
      <c r="N78" s="8">
        <f t="shared" si="21"/>
        <v>74100</v>
      </c>
      <c r="O78" s="8">
        <f t="shared" si="22"/>
        <v>464100</v>
      </c>
      <c r="P78" s="8" t="s">
        <v>10</v>
      </c>
      <c r="Q78" s="49">
        <f t="shared" si="23"/>
        <v>467194</v>
      </c>
      <c r="R78" s="9">
        <f t="shared" si="24"/>
        <v>448630</v>
      </c>
      <c r="S78" s="9">
        <f t="shared" si="25"/>
        <v>464100</v>
      </c>
      <c r="T78" s="10">
        <f t="shared" si="26"/>
        <v>448630</v>
      </c>
      <c r="U78" s="11">
        <f t="shared" si="27"/>
        <v>459974.66666666669</v>
      </c>
      <c r="V78" s="11">
        <f t="shared" si="28"/>
        <v>459829.67795459687</v>
      </c>
      <c r="W78" s="11">
        <f t="shared" si="29"/>
        <v>459902.43841876002</v>
      </c>
      <c r="X78" s="11">
        <f t="shared" si="30"/>
        <v>9945.8184848374021</v>
      </c>
      <c r="Y78" s="12">
        <f t="shared" si="31"/>
        <v>2.4663677130044914E-2</v>
      </c>
      <c r="Z78" s="142">
        <f t="shared" si="32"/>
        <v>448630</v>
      </c>
      <c r="AA78" s="143" t="str">
        <f t="shared" si="33"/>
        <v>MENOR VALOR</v>
      </c>
      <c r="AB78" s="133"/>
      <c r="AC78" s="130"/>
      <c r="AD78" s="130"/>
      <c r="AE78" s="130"/>
      <c r="AF78" s="130"/>
      <c r="AG78" s="130"/>
      <c r="AH78" s="130"/>
      <c r="AI78" s="130"/>
      <c r="AJ78" s="130"/>
      <c r="AK78" s="130"/>
      <c r="AL78" s="130"/>
      <c r="AM78" s="130"/>
      <c r="AN78" s="130"/>
      <c r="AO78" s="130"/>
      <c r="AP78" s="130"/>
      <c r="AQ78" s="130"/>
      <c r="AR78" s="130"/>
      <c r="AS78" s="130"/>
      <c r="AT78" s="130"/>
      <c r="AU78" s="130"/>
      <c r="AV78" s="130"/>
      <c r="AW78" s="130"/>
      <c r="AX78" s="130"/>
      <c r="AY78" s="130"/>
      <c r="AZ78" s="130"/>
      <c r="BA78" s="130"/>
      <c r="BB78" s="130"/>
      <c r="BC78" s="130"/>
      <c r="BD78" s="130"/>
      <c r="BE78" s="130"/>
      <c r="BF78" s="130"/>
      <c r="BG78" s="130"/>
      <c r="BH78" s="130"/>
      <c r="BI78" s="130"/>
      <c r="BJ78" s="130"/>
      <c r="BK78" s="130"/>
      <c r="BL78" s="130"/>
      <c r="BM78" s="130"/>
      <c r="BN78" s="130"/>
      <c r="BO78" s="130"/>
      <c r="BP78" s="130"/>
      <c r="BQ78" s="130"/>
      <c r="BR78" s="130"/>
      <c r="BS78" s="130"/>
      <c r="BT78" s="130"/>
      <c r="BU78" s="130"/>
      <c r="BV78" s="130"/>
      <c r="BW78" s="130"/>
      <c r="BX78" s="130"/>
      <c r="BY78" s="130"/>
      <c r="BZ78" s="130"/>
    </row>
    <row r="79" spans="1:78" s="72" customFormat="1" ht="21" customHeight="1" x14ac:dyDescent="0.25">
      <c r="A79" s="67"/>
      <c r="B79" s="219" t="s">
        <v>181</v>
      </c>
      <c r="C79" s="220"/>
      <c r="D79" s="69"/>
      <c r="E79" s="87"/>
      <c r="S79" s="71"/>
      <c r="T79" s="71"/>
      <c r="U79" s="71"/>
      <c r="V79" s="71"/>
      <c r="W79" s="71"/>
      <c r="X79" s="71"/>
      <c r="Y79" s="71"/>
      <c r="Z79" s="128"/>
      <c r="AA79" s="149"/>
      <c r="AB79" s="139"/>
      <c r="AC79" s="139"/>
      <c r="AD79" s="139"/>
      <c r="AE79" s="139"/>
      <c r="AF79" s="139"/>
      <c r="AG79" s="139"/>
      <c r="AH79" s="140"/>
      <c r="AI79" s="140"/>
      <c r="AJ79" s="140"/>
      <c r="AK79" s="140"/>
      <c r="AL79" s="140"/>
      <c r="AM79" s="140"/>
      <c r="AN79" s="140"/>
      <c r="AO79" s="140"/>
      <c r="AP79" s="140"/>
      <c r="AQ79" s="140"/>
      <c r="AR79" s="140"/>
      <c r="AS79" s="140"/>
      <c r="AT79" s="140"/>
      <c r="AU79" s="140"/>
      <c r="AV79" s="140"/>
      <c r="AW79" s="140"/>
      <c r="AX79" s="140"/>
      <c r="AY79" s="140"/>
      <c r="AZ79" s="140"/>
      <c r="BA79" s="140"/>
      <c r="BB79" s="140"/>
      <c r="BC79" s="140"/>
      <c r="BD79" s="140"/>
      <c r="BE79" s="140"/>
      <c r="BF79" s="140"/>
      <c r="BG79" s="140"/>
      <c r="BH79" s="140"/>
      <c r="BI79" s="140"/>
      <c r="BJ79" s="140"/>
      <c r="BK79" s="140"/>
      <c r="BL79" s="140"/>
      <c r="BM79" s="140"/>
      <c r="BN79" s="140"/>
      <c r="BO79" s="140"/>
      <c r="BP79" s="140"/>
      <c r="BQ79" s="140"/>
      <c r="BR79" s="140"/>
      <c r="BS79" s="140"/>
      <c r="BT79" s="140"/>
      <c r="BU79" s="140"/>
      <c r="BV79" s="140"/>
      <c r="BW79" s="140"/>
      <c r="BX79" s="140"/>
      <c r="BY79" s="140"/>
      <c r="BZ79" s="140"/>
    </row>
    <row r="80" spans="1:78" s="27" customFormat="1" ht="22.5" customHeight="1" x14ac:dyDescent="0.2">
      <c r="A80" s="64"/>
      <c r="B80" s="50">
        <v>78181507</v>
      </c>
      <c r="C80" s="65" t="s">
        <v>134</v>
      </c>
      <c r="D80" s="66"/>
      <c r="E80" s="86">
        <v>137410</v>
      </c>
      <c r="F80" s="8">
        <f t="shared" si="17"/>
        <v>26107.9</v>
      </c>
      <c r="G80" s="8">
        <f t="shared" si="18"/>
        <v>163517.9</v>
      </c>
      <c r="H80" s="8" t="s">
        <v>10</v>
      </c>
      <c r="I80" s="73">
        <v>131950</v>
      </c>
      <c r="J80" s="8">
        <f t="shared" si="19"/>
        <v>25070.5</v>
      </c>
      <c r="K80" s="8">
        <f t="shared" si="20"/>
        <v>157020.5</v>
      </c>
      <c r="L80" s="8" t="s">
        <v>10</v>
      </c>
      <c r="M80" s="25">
        <v>136500</v>
      </c>
      <c r="N80" s="8">
        <f t="shared" si="21"/>
        <v>25935</v>
      </c>
      <c r="O80" s="8">
        <f t="shared" si="22"/>
        <v>162435</v>
      </c>
      <c r="P80" s="8" t="s">
        <v>10</v>
      </c>
      <c r="Q80" s="49">
        <f t="shared" si="23"/>
        <v>163517.9</v>
      </c>
      <c r="R80" s="9">
        <f t="shared" si="24"/>
        <v>157020.5</v>
      </c>
      <c r="S80" s="9">
        <f t="shared" si="25"/>
        <v>162435</v>
      </c>
      <c r="T80" s="10">
        <f t="shared" si="26"/>
        <v>157020.5</v>
      </c>
      <c r="U80" s="11">
        <f t="shared" si="27"/>
        <v>160991.13333333333</v>
      </c>
      <c r="V80" s="11">
        <f t="shared" si="28"/>
        <v>160940.3872841089</v>
      </c>
      <c r="W80" s="11">
        <f t="shared" si="29"/>
        <v>160965.85344656601</v>
      </c>
      <c r="X80" s="11">
        <f t="shared" si="30"/>
        <v>3481.0364696930878</v>
      </c>
      <c r="Y80" s="12">
        <f t="shared" si="31"/>
        <v>2.4663677130044803E-2</v>
      </c>
      <c r="Z80" s="142">
        <f t="shared" si="32"/>
        <v>157020.5</v>
      </c>
      <c r="AA80" s="143" t="str">
        <f t="shared" si="33"/>
        <v>MENOR VALOR</v>
      </c>
      <c r="AB80" s="133"/>
      <c r="AC80" s="130"/>
      <c r="AD80" s="130"/>
      <c r="AE80" s="130"/>
      <c r="AF80" s="130"/>
      <c r="AG80" s="130"/>
      <c r="AH80" s="130"/>
      <c r="AI80" s="130"/>
      <c r="AJ80" s="130"/>
      <c r="AK80" s="130"/>
      <c r="AL80" s="130"/>
      <c r="AM80" s="130"/>
      <c r="AN80" s="130"/>
      <c r="AO80" s="130"/>
      <c r="AP80" s="130"/>
      <c r="AQ80" s="130"/>
      <c r="AR80" s="130"/>
      <c r="AS80" s="130"/>
      <c r="AT80" s="130"/>
      <c r="AU80" s="130"/>
      <c r="AV80" s="130"/>
      <c r="AW80" s="130"/>
      <c r="AX80" s="130"/>
      <c r="AY80" s="130"/>
      <c r="AZ80" s="130"/>
      <c r="BA80" s="130"/>
      <c r="BB80" s="130"/>
      <c r="BC80" s="130"/>
      <c r="BD80" s="130"/>
      <c r="BE80" s="130"/>
      <c r="BF80" s="130"/>
      <c r="BG80" s="130"/>
      <c r="BH80" s="130"/>
      <c r="BI80" s="130"/>
      <c r="BJ80" s="130"/>
      <c r="BK80" s="130"/>
      <c r="BL80" s="130"/>
      <c r="BM80" s="130"/>
      <c r="BN80" s="130"/>
      <c r="BO80" s="130"/>
      <c r="BP80" s="130"/>
      <c r="BQ80" s="130"/>
      <c r="BR80" s="130"/>
      <c r="BS80" s="130"/>
      <c r="BT80" s="130"/>
      <c r="BU80" s="130"/>
      <c r="BV80" s="130"/>
      <c r="BW80" s="130"/>
      <c r="BX80" s="130"/>
      <c r="BY80" s="130"/>
      <c r="BZ80" s="130"/>
    </row>
    <row r="81" spans="1:78" s="27" customFormat="1" ht="22.5" customHeight="1" x14ac:dyDescent="0.2">
      <c r="A81" s="64"/>
      <c r="B81" s="50">
        <v>78181507</v>
      </c>
      <c r="C81" s="65" t="s">
        <v>135</v>
      </c>
      <c r="D81" s="66">
        <v>1</v>
      </c>
      <c r="E81" s="86">
        <v>137410</v>
      </c>
      <c r="F81" s="8">
        <f t="shared" si="17"/>
        <v>26107.9</v>
      </c>
      <c r="G81" s="8">
        <f t="shared" si="18"/>
        <v>163517.9</v>
      </c>
      <c r="H81" s="8" t="s">
        <v>10</v>
      </c>
      <c r="I81" s="73">
        <v>131950</v>
      </c>
      <c r="J81" s="8">
        <f t="shared" si="19"/>
        <v>25070.5</v>
      </c>
      <c r="K81" s="8">
        <f t="shared" si="20"/>
        <v>157020.5</v>
      </c>
      <c r="L81" s="8" t="s">
        <v>10</v>
      </c>
      <c r="M81" s="25">
        <v>136500</v>
      </c>
      <c r="N81" s="8">
        <f t="shared" si="21"/>
        <v>25935</v>
      </c>
      <c r="O81" s="8">
        <f t="shared" si="22"/>
        <v>162435</v>
      </c>
      <c r="P81" s="8" t="s">
        <v>10</v>
      </c>
      <c r="Q81" s="49">
        <f t="shared" si="23"/>
        <v>163517.9</v>
      </c>
      <c r="R81" s="9">
        <f t="shared" si="24"/>
        <v>157020.5</v>
      </c>
      <c r="S81" s="9">
        <f t="shared" si="25"/>
        <v>162435</v>
      </c>
      <c r="T81" s="10">
        <f t="shared" si="26"/>
        <v>157020.5</v>
      </c>
      <c r="U81" s="11">
        <f t="shared" si="27"/>
        <v>160991.13333333333</v>
      </c>
      <c r="V81" s="11">
        <f t="shared" si="28"/>
        <v>160940.3872841089</v>
      </c>
      <c r="W81" s="11">
        <f t="shared" si="29"/>
        <v>160965.85344656601</v>
      </c>
      <c r="X81" s="11">
        <f t="shared" si="30"/>
        <v>3481.0364696930878</v>
      </c>
      <c r="Y81" s="12">
        <f t="shared" si="31"/>
        <v>2.4663677130044803E-2</v>
      </c>
      <c r="Z81" s="142">
        <f t="shared" si="32"/>
        <v>157020.5</v>
      </c>
      <c r="AA81" s="143" t="str">
        <f t="shared" si="33"/>
        <v>MENOR VALOR</v>
      </c>
      <c r="AB81" s="133"/>
      <c r="AC81" s="130"/>
      <c r="AD81" s="130"/>
      <c r="AE81" s="130"/>
      <c r="AF81" s="130"/>
      <c r="AG81" s="130"/>
      <c r="AH81" s="130"/>
      <c r="AI81" s="130"/>
      <c r="AJ81" s="130"/>
      <c r="AK81" s="130"/>
      <c r="AL81" s="130"/>
      <c r="AM81" s="130"/>
      <c r="AN81" s="130"/>
      <c r="AO81" s="130"/>
      <c r="AP81" s="130"/>
      <c r="AQ81" s="130"/>
      <c r="AR81" s="130"/>
      <c r="AS81" s="130"/>
      <c r="AT81" s="130"/>
      <c r="AU81" s="130"/>
      <c r="AV81" s="130"/>
      <c r="AW81" s="130"/>
      <c r="AX81" s="130"/>
      <c r="AY81" s="130"/>
      <c r="AZ81" s="130"/>
      <c r="BA81" s="130"/>
      <c r="BB81" s="130"/>
      <c r="BC81" s="130"/>
      <c r="BD81" s="130"/>
      <c r="BE81" s="130"/>
      <c r="BF81" s="130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</row>
    <row r="82" spans="1:78" s="27" customFormat="1" ht="22.5" customHeight="1" x14ac:dyDescent="0.2">
      <c r="A82" s="64"/>
      <c r="B82" s="50">
        <v>78181507</v>
      </c>
      <c r="C82" s="65" t="s">
        <v>34</v>
      </c>
      <c r="D82" s="66">
        <v>1</v>
      </c>
      <c r="E82" s="86">
        <v>98150</v>
      </c>
      <c r="F82" s="8">
        <f t="shared" si="17"/>
        <v>18648.5</v>
      </c>
      <c r="G82" s="8">
        <f t="shared" si="18"/>
        <v>116798.5</v>
      </c>
      <c r="H82" s="8" t="s">
        <v>10</v>
      </c>
      <c r="I82" s="73">
        <v>94250</v>
      </c>
      <c r="J82" s="8">
        <f t="shared" si="19"/>
        <v>17907.5</v>
      </c>
      <c r="K82" s="8">
        <f t="shared" si="20"/>
        <v>112157.5</v>
      </c>
      <c r="L82" s="8" t="s">
        <v>10</v>
      </c>
      <c r="M82" s="25">
        <v>97500</v>
      </c>
      <c r="N82" s="8">
        <f t="shared" si="21"/>
        <v>18525</v>
      </c>
      <c r="O82" s="8">
        <f t="shared" si="22"/>
        <v>116025</v>
      </c>
      <c r="P82" s="8" t="s">
        <v>10</v>
      </c>
      <c r="Q82" s="49">
        <f t="shared" si="23"/>
        <v>116798.5</v>
      </c>
      <c r="R82" s="9">
        <f t="shared" si="24"/>
        <v>112157.5</v>
      </c>
      <c r="S82" s="9">
        <f t="shared" si="25"/>
        <v>116025</v>
      </c>
      <c r="T82" s="10">
        <f t="shared" si="26"/>
        <v>112157.5</v>
      </c>
      <c r="U82" s="11">
        <f t="shared" si="27"/>
        <v>114993.66666666667</v>
      </c>
      <c r="V82" s="11">
        <f t="shared" si="28"/>
        <v>114957.41948864922</v>
      </c>
      <c r="W82" s="11">
        <f t="shared" si="29"/>
        <v>114975.60960469001</v>
      </c>
      <c r="X82" s="11">
        <f t="shared" si="30"/>
        <v>2486.4546212093505</v>
      </c>
      <c r="Y82" s="12">
        <f t="shared" si="31"/>
        <v>2.4663677130044914E-2</v>
      </c>
      <c r="Z82" s="142">
        <f t="shared" si="32"/>
        <v>112157.5</v>
      </c>
      <c r="AA82" s="143" t="str">
        <f t="shared" si="33"/>
        <v>MENOR VALOR</v>
      </c>
      <c r="AB82" s="133"/>
      <c r="AC82" s="130"/>
      <c r="AD82" s="130"/>
      <c r="AE82" s="130"/>
      <c r="AF82" s="130"/>
      <c r="AG82" s="130"/>
      <c r="AH82" s="130"/>
      <c r="AI82" s="130"/>
      <c r="AJ82" s="130"/>
      <c r="AK82" s="130"/>
      <c r="AL82" s="130"/>
      <c r="AM82" s="130"/>
      <c r="AN82" s="130"/>
      <c r="AO82" s="130"/>
      <c r="AP82" s="130"/>
      <c r="AQ82" s="130"/>
      <c r="AR82" s="130"/>
      <c r="AS82" s="130"/>
      <c r="AT82" s="130"/>
      <c r="AU82" s="130"/>
      <c r="AV82" s="130"/>
      <c r="AW82" s="130"/>
      <c r="AX82" s="130"/>
      <c r="AY82" s="130"/>
      <c r="AZ82" s="130"/>
      <c r="BA82" s="130"/>
      <c r="BB82" s="130"/>
      <c r="BC82" s="130"/>
      <c r="BD82" s="130"/>
      <c r="BE82" s="130"/>
      <c r="BF82" s="130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</row>
    <row r="83" spans="1:78" s="27" customFormat="1" ht="22.5" customHeight="1" x14ac:dyDescent="0.2">
      <c r="A83" s="64"/>
      <c r="B83" s="50">
        <v>78181507</v>
      </c>
      <c r="C83" s="65" t="s">
        <v>136</v>
      </c>
      <c r="D83" s="66">
        <v>1</v>
      </c>
      <c r="E83" s="86">
        <v>98150</v>
      </c>
      <c r="F83" s="8">
        <f t="shared" si="17"/>
        <v>18648.5</v>
      </c>
      <c r="G83" s="8">
        <f t="shared" si="18"/>
        <v>116798.5</v>
      </c>
      <c r="H83" s="8" t="s">
        <v>10</v>
      </c>
      <c r="I83" s="73">
        <v>94250</v>
      </c>
      <c r="J83" s="8">
        <f t="shared" si="19"/>
        <v>17907.5</v>
      </c>
      <c r="K83" s="8">
        <f t="shared" si="20"/>
        <v>112157.5</v>
      </c>
      <c r="L83" s="8" t="s">
        <v>10</v>
      </c>
      <c r="M83" s="25">
        <v>97500</v>
      </c>
      <c r="N83" s="8">
        <f t="shared" si="21"/>
        <v>18525</v>
      </c>
      <c r="O83" s="8">
        <f t="shared" si="22"/>
        <v>116025</v>
      </c>
      <c r="P83" s="8" t="s">
        <v>10</v>
      </c>
      <c r="Q83" s="49">
        <f t="shared" si="23"/>
        <v>116798.5</v>
      </c>
      <c r="R83" s="9">
        <f t="shared" si="24"/>
        <v>112157.5</v>
      </c>
      <c r="S83" s="9">
        <f t="shared" si="25"/>
        <v>116025</v>
      </c>
      <c r="T83" s="10">
        <f t="shared" si="26"/>
        <v>112157.5</v>
      </c>
      <c r="U83" s="11">
        <f t="shared" si="27"/>
        <v>114993.66666666667</v>
      </c>
      <c r="V83" s="11">
        <f t="shared" si="28"/>
        <v>114957.41948864922</v>
      </c>
      <c r="W83" s="11">
        <f t="shared" si="29"/>
        <v>114975.60960469001</v>
      </c>
      <c r="X83" s="11">
        <f t="shared" si="30"/>
        <v>2486.4546212093505</v>
      </c>
      <c r="Y83" s="12">
        <f t="shared" si="31"/>
        <v>2.4663677130044914E-2</v>
      </c>
      <c r="Z83" s="142">
        <f t="shared" si="32"/>
        <v>112157.5</v>
      </c>
      <c r="AA83" s="143" t="str">
        <f t="shared" si="33"/>
        <v>MENOR VALOR</v>
      </c>
      <c r="AB83" s="133"/>
      <c r="AC83" s="130"/>
      <c r="AD83" s="130"/>
      <c r="AE83" s="130"/>
      <c r="AF83" s="130"/>
      <c r="AG83" s="130"/>
      <c r="AH83" s="130"/>
      <c r="AI83" s="130"/>
      <c r="AJ83" s="130"/>
      <c r="AK83" s="130"/>
      <c r="AL83" s="130"/>
      <c r="AM83" s="130"/>
      <c r="AN83" s="130"/>
      <c r="AO83" s="130"/>
      <c r="AP83" s="130"/>
      <c r="AQ83" s="130"/>
      <c r="AR83" s="130"/>
      <c r="AS83" s="130"/>
      <c r="AT83" s="130"/>
      <c r="AU83" s="130"/>
      <c r="AV83" s="130"/>
      <c r="AW83" s="130"/>
      <c r="AX83" s="130"/>
      <c r="AY83" s="130"/>
      <c r="AZ83" s="130"/>
      <c r="BA83" s="130"/>
      <c r="BB83" s="130"/>
      <c r="BC83" s="130"/>
      <c r="BD83" s="130"/>
      <c r="BE83" s="130"/>
      <c r="BF83" s="130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</row>
    <row r="84" spans="1:78" s="17" customFormat="1" ht="22.5" customHeight="1" x14ac:dyDescent="0.2">
      <c r="A84" s="14"/>
      <c r="B84" s="193" t="s">
        <v>182</v>
      </c>
      <c r="C84" s="194"/>
      <c r="D84" s="16"/>
      <c r="E84" s="87"/>
      <c r="S84" s="18"/>
      <c r="T84" s="18"/>
      <c r="U84" s="18"/>
      <c r="V84" s="18"/>
      <c r="W84" s="18"/>
      <c r="X84" s="18"/>
      <c r="Y84" s="18"/>
      <c r="Z84" s="129"/>
      <c r="AA84" s="18"/>
      <c r="AB84" s="133"/>
      <c r="AC84" s="133"/>
      <c r="AD84" s="133"/>
      <c r="AE84" s="133"/>
      <c r="AF84" s="133"/>
      <c r="AG84" s="133"/>
      <c r="AH84" s="130"/>
      <c r="AI84" s="130"/>
      <c r="AJ84" s="130"/>
      <c r="AK84" s="130"/>
      <c r="AL84" s="130"/>
      <c r="AM84" s="130"/>
      <c r="AN84" s="130"/>
      <c r="AO84" s="130"/>
      <c r="AP84" s="130"/>
      <c r="AQ84" s="130"/>
      <c r="AR84" s="130"/>
      <c r="AS84" s="130"/>
      <c r="AT84" s="130"/>
      <c r="AU84" s="130"/>
      <c r="AV84" s="130"/>
      <c r="AW84" s="130"/>
      <c r="AX84" s="130"/>
      <c r="AY84" s="130"/>
      <c r="AZ84" s="130"/>
      <c r="BA84" s="130"/>
      <c r="BB84" s="130"/>
      <c r="BC84" s="130"/>
      <c r="BD84" s="130"/>
      <c r="BE84" s="130"/>
      <c r="BF84" s="130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</row>
    <row r="85" spans="1:78" s="27" customFormat="1" ht="22.5" customHeight="1" x14ac:dyDescent="0.2">
      <c r="A85" s="64"/>
      <c r="B85" s="50">
        <v>78181507</v>
      </c>
      <c r="C85" s="65" t="s">
        <v>137</v>
      </c>
      <c r="D85" s="66">
        <v>1</v>
      </c>
      <c r="E85" s="86">
        <v>98150</v>
      </c>
      <c r="F85" s="8">
        <f t="shared" si="17"/>
        <v>18648.5</v>
      </c>
      <c r="G85" s="8">
        <f t="shared" si="18"/>
        <v>116798.5</v>
      </c>
      <c r="H85" s="8" t="s">
        <v>10</v>
      </c>
      <c r="I85" s="73">
        <v>94250</v>
      </c>
      <c r="J85" s="8">
        <f t="shared" si="19"/>
        <v>17907.5</v>
      </c>
      <c r="K85" s="8">
        <f t="shared" si="20"/>
        <v>112157.5</v>
      </c>
      <c r="L85" s="8" t="s">
        <v>10</v>
      </c>
      <c r="M85" s="25">
        <v>97500</v>
      </c>
      <c r="N85" s="8">
        <f t="shared" si="21"/>
        <v>18525</v>
      </c>
      <c r="O85" s="8">
        <f t="shared" si="22"/>
        <v>116025</v>
      </c>
      <c r="P85" s="8" t="s">
        <v>10</v>
      </c>
      <c r="Q85" s="49">
        <f t="shared" si="23"/>
        <v>116798.5</v>
      </c>
      <c r="R85" s="9">
        <f t="shared" si="24"/>
        <v>112157.5</v>
      </c>
      <c r="S85" s="9">
        <f t="shared" si="25"/>
        <v>116025</v>
      </c>
      <c r="T85" s="10">
        <f t="shared" si="26"/>
        <v>112157.5</v>
      </c>
      <c r="U85" s="11">
        <f t="shared" si="27"/>
        <v>114993.66666666667</v>
      </c>
      <c r="V85" s="11">
        <f t="shared" si="28"/>
        <v>114957.41948864922</v>
      </c>
      <c r="W85" s="11">
        <f t="shared" si="29"/>
        <v>114975.60960469001</v>
      </c>
      <c r="X85" s="11">
        <f t="shared" si="30"/>
        <v>2486.4546212093505</v>
      </c>
      <c r="Y85" s="12">
        <f t="shared" si="31"/>
        <v>2.4663677130044914E-2</v>
      </c>
      <c r="Z85" s="142">
        <f t="shared" si="32"/>
        <v>112157.5</v>
      </c>
      <c r="AA85" s="143" t="str">
        <f t="shared" si="33"/>
        <v>MENOR VALOR</v>
      </c>
      <c r="AB85" s="133"/>
      <c r="AC85" s="130"/>
      <c r="AD85" s="130"/>
      <c r="AE85" s="130"/>
      <c r="AF85" s="130"/>
      <c r="AG85" s="130"/>
      <c r="AH85" s="130"/>
      <c r="AI85" s="130"/>
      <c r="AJ85" s="130"/>
      <c r="AK85" s="130"/>
      <c r="AL85" s="130"/>
      <c r="AM85" s="130"/>
      <c r="AN85" s="130"/>
      <c r="AO85" s="130"/>
      <c r="AP85" s="130"/>
      <c r="AQ85" s="130"/>
      <c r="AR85" s="130"/>
      <c r="AS85" s="130"/>
      <c r="AT85" s="130"/>
      <c r="AU85" s="130"/>
      <c r="AV85" s="130"/>
      <c r="AW85" s="130"/>
      <c r="AX85" s="130"/>
      <c r="AY85" s="130"/>
      <c r="AZ85" s="130"/>
      <c r="BA85" s="130"/>
      <c r="BB85" s="130"/>
      <c r="BC85" s="130"/>
      <c r="BD85" s="130"/>
      <c r="BE85" s="130"/>
      <c r="BF85" s="130"/>
      <c r="BG85" s="130"/>
      <c r="BH85" s="130"/>
      <c r="BI85" s="130"/>
      <c r="BJ85" s="130"/>
      <c r="BK85" s="130"/>
      <c r="BL85" s="130"/>
      <c r="BM85" s="130"/>
      <c r="BN85" s="130"/>
      <c r="BO85" s="130"/>
      <c r="BP85" s="130"/>
      <c r="BQ85" s="130"/>
      <c r="BR85" s="130"/>
      <c r="BS85" s="130"/>
      <c r="BT85" s="130"/>
      <c r="BU85" s="130"/>
      <c r="BV85" s="130"/>
      <c r="BW85" s="130"/>
      <c r="BX85" s="130"/>
      <c r="BY85" s="130"/>
      <c r="BZ85" s="130"/>
    </row>
    <row r="86" spans="1:78" s="27" customFormat="1" ht="22.5" customHeight="1" x14ac:dyDescent="0.2">
      <c r="A86" s="64"/>
      <c r="B86" s="50">
        <v>78181507</v>
      </c>
      <c r="C86" s="65" t="s">
        <v>138</v>
      </c>
      <c r="D86" s="66">
        <v>1</v>
      </c>
      <c r="E86" s="86">
        <v>117780</v>
      </c>
      <c r="F86" s="8">
        <f t="shared" si="17"/>
        <v>22378.2</v>
      </c>
      <c r="G86" s="8">
        <f t="shared" si="18"/>
        <v>140158.20000000001</v>
      </c>
      <c r="H86" s="8" t="s">
        <v>10</v>
      </c>
      <c r="I86" s="73">
        <v>113100</v>
      </c>
      <c r="J86" s="8">
        <f t="shared" si="19"/>
        <v>21489</v>
      </c>
      <c r="K86" s="8">
        <f t="shared" si="20"/>
        <v>134589</v>
      </c>
      <c r="L86" s="8" t="s">
        <v>10</v>
      </c>
      <c r="M86" s="25">
        <v>117000</v>
      </c>
      <c r="N86" s="8">
        <f t="shared" si="21"/>
        <v>22230</v>
      </c>
      <c r="O86" s="8">
        <f t="shared" si="22"/>
        <v>139230</v>
      </c>
      <c r="P86" s="8" t="s">
        <v>10</v>
      </c>
      <c r="Q86" s="49">
        <f t="shared" si="23"/>
        <v>140158.20000000001</v>
      </c>
      <c r="R86" s="9">
        <f t="shared" si="24"/>
        <v>134589</v>
      </c>
      <c r="S86" s="9">
        <f t="shared" si="25"/>
        <v>139230</v>
      </c>
      <c r="T86" s="10">
        <f t="shared" si="26"/>
        <v>134589</v>
      </c>
      <c r="U86" s="11">
        <f t="shared" si="27"/>
        <v>137992.4</v>
      </c>
      <c r="V86" s="11">
        <f t="shared" si="28"/>
        <v>137948.90338637907</v>
      </c>
      <c r="W86" s="11">
        <f t="shared" si="29"/>
        <v>137970.73152562801</v>
      </c>
      <c r="X86" s="11">
        <f t="shared" si="30"/>
        <v>2983.7455454512242</v>
      </c>
      <c r="Y86" s="12">
        <f t="shared" si="31"/>
        <v>2.4663677130044803E-2</v>
      </c>
      <c r="Z86" s="142">
        <f t="shared" si="32"/>
        <v>134589</v>
      </c>
      <c r="AA86" s="143" t="str">
        <f t="shared" si="33"/>
        <v>MENOR VALOR</v>
      </c>
      <c r="AB86" s="133"/>
      <c r="AC86" s="130"/>
      <c r="AD86" s="130"/>
      <c r="AE86" s="130"/>
      <c r="AF86" s="130"/>
      <c r="AG86" s="130"/>
      <c r="AH86" s="130"/>
      <c r="AI86" s="130"/>
      <c r="AJ86" s="130"/>
      <c r="AK86" s="130"/>
      <c r="AL86" s="130"/>
      <c r="AM86" s="130"/>
      <c r="AN86" s="130"/>
      <c r="AO86" s="130"/>
      <c r="AP86" s="130"/>
      <c r="AQ86" s="130"/>
      <c r="AR86" s="130"/>
      <c r="AS86" s="130"/>
      <c r="AT86" s="130"/>
      <c r="AU86" s="130"/>
      <c r="AV86" s="130"/>
      <c r="AW86" s="130"/>
      <c r="AX86" s="130"/>
      <c r="AY86" s="130"/>
      <c r="AZ86" s="130"/>
      <c r="BA86" s="130"/>
      <c r="BB86" s="130"/>
      <c r="BC86" s="130"/>
      <c r="BD86" s="130"/>
      <c r="BE86" s="130"/>
      <c r="BF86" s="130"/>
      <c r="BG86" s="130"/>
      <c r="BH86" s="130"/>
      <c r="BI86" s="130"/>
      <c r="BJ86" s="130"/>
      <c r="BK86" s="130"/>
      <c r="BL86" s="130"/>
      <c r="BM86" s="130"/>
      <c r="BN86" s="130"/>
      <c r="BO86" s="130"/>
      <c r="BP86" s="130"/>
      <c r="BQ86" s="130"/>
      <c r="BR86" s="130"/>
      <c r="BS86" s="130"/>
      <c r="BT86" s="130"/>
      <c r="BU86" s="130"/>
      <c r="BV86" s="130"/>
      <c r="BW86" s="130"/>
      <c r="BX86" s="130"/>
      <c r="BY86" s="130"/>
      <c r="BZ86" s="130"/>
    </row>
    <row r="87" spans="1:78" ht="22.5" customHeight="1" x14ac:dyDescent="0.2">
      <c r="A87" s="1"/>
      <c r="B87" s="50">
        <v>78181507</v>
      </c>
      <c r="C87" s="53" t="s">
        <v>139</v>
      </c>
      <c r="D87" s="35">
        <v>1</v>
      </c>
      <c r="E87" s="86">
        <v>19630</v>
      </c>
      <c r="F87" s="8">
        <f t="shared" si="17"/>
        <v>3729.7</v>
      </c>
      <c r="G87" s="8">
        <f t="shared" si="18"/>
        <v>23359.7</v>
      </c>
      <c r="H87" s="8" t="s">
        <v>10</v>
      </c>
      <c r="I87" s="73">
        <v>18850</v>
      </c>
      <c r="J87" s="8">
        <f t="shared" si="19"/>
        <v>3581.5</v>
      </c>
      <c r="K87" s="8">
        <f t="shared" si="20"/>
        <v>22431.5</v>
      </c>
      <c r="L87" s="8" t="s">
        <v>10</v>
      </c>
      <c r="M87" s="39">
        <v>19500</v>
      </c>
      <c r="N87" s="8">
        <f t="shared" si="21"/>
        <v>3705</v>
      </c>
      <c r="O87" s="8">
        <f t="shared" si="22"/>
        <v>23205</v>
      </c>
      <c r="P87" s="8" t="s">
        <v>10</v>
      </c>
      <c r="Q87" s="49">
        <f t="shared" si="23"/>
        <v>23359.7</v>
      </c>
      <c r="R87" s="9">
        <f t="shared" si="24"/>
        <v>22431.5</v>
      </c>
      <c r="S87" s="9">
        <f t="shared" si="25"/>
        <v>23205</v>
      </c>
      <c r="T87" s="10">
        <f t="shared" si="26"/>
        <v>22431.5</v>
      </c>
      <c r="U87" s="11">
        <f t="shared" si="27"/>
        <v>22998.733333333334</v>
      </c>
      <c r="V87" s="11">
        <f t="shared" si="28"/>
        <v>22991.483897729842</v>
      </c>
      <c r="W87" s="11">
        <f t="shared" si="29"/>
        <v>22995.121920938</v>
      </c>
      <c r="X87" s="11">
        <f t="shared" si="30"/>
        <v>497.2909242418703</v>
      </c>
      <c r="Y87" s="12">
        <f t="shared" si="31"/>
        <v>2.4663677130044803E-2</v>
      </c>
      <c r="Z87" s="142">
        <f t="shared" si="32"/>
        <v>22431.5</v>
      </c>
      <c r="AA87" s="143" t="str">
        <f t="shared" si="33"/>
        <v>MENOR VALOR</v>
      </c>
    </row>
    <row r="88" spans="1:78" ht="22.5" customHeight="1" x14ac:dyDescent="0.2">
      <c r="A88" s="1"/>
      <c r="B88" s="50">
        <v>78181507</v>
      </c>
      <c r="C88" s="53" t="s">
        <v>140</v>
      </c>
      <c r="D88" s="35">
        <v>1</v>
      </c>
      <c r="E88" s="86">
        <v>39260</v>
      </c>
      <c r="F88" s="8">
        <f t="shared" si="17"/>
        <v>7459.4</v>
      </c>
      <c r="G88" s="8">
        <f t="shared" si="18"/>
        <v>46719.4</v>
      </c>
      <c r="H88" s="8" t="s">
        <v>10</v>
      </c>
      <c r="I88" s="73">
        <v>37700</v>
      </c>
      <c r="J88" s="8">
        <f t="shared" si="19"/>
        <v>7163</v>
      </c>
      <c r="K88" s="8">
        <f t="shared" si="20"/>
        <v>44863</v>
      </c>
      <c r="L88" s="8" t="s">
        <v>10</v>
      </c>
      <c r="M88" s="40">
        <v>39000</v>
      </c>
      <c r="N88" s="8">
        <f t="shared" si="21"/>
        <v>7410</v>
      </c>
      <c r="O88" s="8">
        <f t="shared" si="22"/>
        <v>46410</v>
      </c>
      <c r="P88" s="8" t="s">
        <v>10</v>
      </c>
      <c r="Q88" s="49">
        <f t="shared" si="23"/>
        <v>46719.4</v>
      </c>
      <c r="R88" s="9">
        <f t="shared" si="24"/>
        <v>44863</v>
      </c>
      <c r="S88" s="9">
        <f t="shared" si="25"/>
        <v>46410</v>
      </c>
      <c r="T88" s="10">
        <f t="shared" si="26"/>
        <v>44863</v>
      </c>
      <c r="U88" s="11">
        <f t="shared" si="27"/>
        <v>45997.466666666667</v>
      </c>
      <c r="V88" s="11">
        <f t="shared" si="28"/>
        <v>45982.967795459685</v>
      </c>
      <c r="W88" s="11">
        <f t="shared" si="29"/>
        <v>45990.243841875999</v>
      </c>
      <c r="X88" s="11">
        <f t="shared" si="30"/>
        <v>994.5818484837406</v>
      </c>
      <c r="Y88" s="12">
        <f t="shared" si="31"/>
        <v>2.4663677130044803E-2</v>
      </c>
      <c r="Z88" s="142">
        <f t="shared" si="32"/>
        <v>44863</v>
      </c>
      <c r="AA88" s="143" t="str">
        <f t="shared" si="33"/>
        <v>MENOR VALOR</v>
      </c>
    </row>
    <row r="89" spans="1:78" ht="22.5" customHeight="1" x14ac:dyDescent="0.2">
      <c r="A89" s="1"/>
      <c r="B89" s="50">
        <v>78181507</v>
      </c>
      <c r="C89" s="53" t="s">
        <v>141</v>
      </c>
      <c r="D89" s="35">
        <v>1</v>
      </c>
      <c r="E89" s="86">
        <v>19630</v>
      </c>
      <c r="F89" s="8">
        <f t="shared" si="17"/>
        <v>3729.7</v>
      </c>
      <c r="G89" s="8">
        <f t="shared" si="18"/>
        <v>23359.7</v>
      </c>
      <c r="H89" s="8" t="s">
        <v>10</v>
      </c>
      <c r="I89" s="73">
        <v>18850</v>
      </c>
      <c r="J89" s="8">
        <f t="shared" si="19"/>
        <v>3581.5</v>
      </c>
      <c r="K89" s="8">
        <f t="shared" si="20"/>
        <v>22431.5</v>
      </c>
      <c r="L89" s="8" t="s">
        <v>10</v>
      </c>
      <c r="M89" s="40">
        <v>19500</v>
      </c>
      <c r="N89" s="8">
        <f t="shared" si="21"/>
        <v>3705</v>
      </c>
      <c r="O89" s="8">
        <f t="shared" si="22"/>
        <v>23205</v>
      </c>
      <c r="P89" s="8" t="s">
        <v>10</v>
      </c>
      <c r="Q89" s="49">
        <f t="shared" si="23"/>
        <v>23359.7</v>
      </c>
      <c r="R89" s="9">
        <f t="shared" si="24"/>
        <v>22431.5</v>
      </c>
      <c r="S89" s="9">
        <f t="shared" si="25"/>
        <v>23205</v>
      </c>
      <c r="T89" s="10">
        <f t="shared" si="26"/>
        <v>22431.5</v>
      </c>
      <c r="U89" s="11">
        <f t="shared" si="27"/>
        <v>22998.733333333334</v>
      </c>
      <c r="V89" s="11">
        <f t="shared" si="28"/>
        <v>22991.483897729842</v>
      </c>
      <c r="W89" s="11">
        <f t="shared" si="29"/>
        <v>22995.121920938</v>
      </c>
      <c r="X89" s="11">
        <f t="shared" si="30"/>
        <v>497.2909242418703</v>
      </c>
      <c r="Y89" s="12">
        <f t="shared" si="31"/>
        <v>2.4663677130044803E-2</v>
      </c>
      <c r="Z89" s="142">
        <f t="shared" si="32"/>
        <v>22431.5</v>
      </c>
      <c r="AA89" s="143" t="str">
        <f t="shared" si="33"/>
        <v>MENOR VALOR</v>
      </c>
    </row>
    <row r="90" spans="1:78" ht="22.5" customHeight="1" x14ac:dyDescent="0.2">
      <c r="A90" s="1"/>
      <c r="B90" s="50">
        <v>78181507</v>
      </c>
      <c r="C90" s="53" t="s">
        <v>142</v>
      </c>
      <c r="D90" s="35">
        <v>1</v>
      </c>
      <c r="E90" s="86">
        <v>235560</v>
      </c>
      <c r="F90" s="8">
        <f t="shared" si="17"/>
        <v>44756.4</v>
      </c>
      <c r="G90" s="8">
        <f t="shared" si="18"/>
        <v>280316.40000000002</v>
      </c>
      <c r="H90" s="8" t="s">
        <v>10</v>
      </c>
      <c r="I90" s="73">
        <v>226200</v>
      </c>
      <c r="J90" s="8">
        <f t="shared" si="19"/>
        <v>42978</v>
      </c>
      <c r="K90" s="8">
        <f t="shared" si="20"/>
        <v>269178</v>
      </c>
      <c r="L90" s="8" t="s">
        <v>10</v>
      </c>
      <c r="M90" s="40">
        <v>234000</v>
      </c>
      <c r="N90" s="8">
        <f t="shared" si="21"/>
        <v>44460</v>
      </c>
      <c r="O90" s="8">
        <f t="shared" si="22"/>
        <v>278460</v>
      </c>
      <c r="P90" s="8" t="s">
        <v>10</v>
      </c>
      <c r="Q90" s="49">
        <f t="shared" si="23"/>
        <v>280316.40000000002</v>
      </c>
      <c r="R90" s="9">
        <f t="shared" si="24"/>
        <v>269178</v>
      </c>
      <c r="S90" s="9">
        <f t="shared" si="25"/>
        <v>278460</v>
      </c>
      <c r="T90" s="10">
        <f t="shared" si="26"/>
        <v>269178</v>
      </c>
      <c r="U90" s="11">
        <f t="shared" si="27"/>
        <v>275984.8</v>
      </c>
      <c r="V90" s="11">
        <f t="shared" si="28"/>
        <v>275897.80677275814</v>
      </c>
      <c r="W90" s="11">
        <f t="shared" si="29"/>
        <v>275941.46305125603</v>
      </c>
      <c r="X90" s="11">
        <f t="shared" si="30"/>
        <v>5967.4910909024484</v>
      </c>
      <c r="Y90" s="12">
        <f t="shared" si="31"/>
        <v>2.4663677130044803E-2</v>
      </c>
      <c r="Z90" s="142">
        <f t="shared" si="32"/>
        <v>269178</v>
      </c>
      <c r="AA90" s="143" t="str">
        <f t="shared" si="33"/>
        <v>MENOR VALOR</v>
      </c>
    </row>
    <row r="91" spans="1:78" ht="22.5" customHeight="1" x14ac:dyDescent="0.2">
      <c r="A91" s="1"/>
      <c r="B91" s="50">
        <v>78181507</v>
      </c>
      <c r="C91" s="53" t="s">
        <v>143</v>
      </c>
      <c r="D91" s="35">
        <v>1</v>
      </c>
      <c r="E91" s="86">
        <v>294450</v>
      </c>
      <c r="F91" s="8">
        <f t="shared" si="17"/>
        <v>55945.5</v>
      </c>
      <c r="G91" s="8">
        <f t="shared" si="18"/>
        <v>350395.5</v>
      </c>
      <c r="H91" s="8" t="s">
        <v>10</v>
      </c>
      <c r="I91" s="73">
        <v>282750</v>
      </c>
      <c r="J91" s="8">
        <f t="shared" si="19"/>
        <v>53722.5</v>
      </c>
      <c r="K91" s="8">
        <f t="shared" si="20"/>
        <v>336472.5</v>
      </c>
      <c r="L91" s="8" t="s">
        <v>10</v>
      </c>
      <c r="M91" s="39">
        <v>292500</v>
      </c>
      <c r="N91" s="8">
        <f t="shared" si="21"/>
        <v>55575</v>
      </c>
      <c r="O91" s="8">
        <f t="shared" si="22"/>
        <v>348075</v>
      </c>
      <c r="P91" s="8" t="s">
        <v>10</v>
      </c>
      <c r="Q91" s="49">
        <f t="shared" si="23"/>
        <v>350395.5</v>
      </c>
      <c r="R91" s="9">
        <f t="shared" si="24"/>
        <v>336472.5</v>
      </c>
      <c r="S91" s="9">
        <f t="shared" si="25"/>
        <v>348075</v>
      </c>
      <c r="T91" s="10">
        <f t="shared" si="26"/>
        <v>336472.5</v>
      </c>
      <c r="U91" s="11">
        <f t="shared" si="27"/>
        <v>344981</v>
      </c>
      <c r="V91" s="11">
        <f t="shared" si="28"/>
        <v>344872.2584659477</v>
      </c>
      <c r="W91" s="11">
        <f t="shared" si="29"/>
        <v>344926.82881407003</v>
      </c>
      <c r="X91" s="11">
        <f t="shared" si="30"/>
        <v>7459.3638636280502</v>
      </c>
      <c r="Y91" s="12">
        <f t="shared" si="31"/>
        <v>2.4663677130044803E-2</v>
      </c>
      <c r="Z91" s="142">
        <f t="shared" si="32"/>
        <v>336472.5</v>
      </c>
      <c r="AA91" s="143" t="str">
        <f t="shared" si="33"/>
        <v>MENOR VALOR</v>
      </c>
    </row>
    <row r="92" spans="1:78" ht="22.5" customHeight="1" x14ac:dyDescent="0.2">
      <c r="A92" s="1"/>
      <c r="B92" s="50">
        <v>78181507</v>
      </c>
      <c r="C92" s="53" t="s">
        <v>144</v>
      </c>
      <c r="D92" s="35">
        <v>1</v>
      </c>
      <c r="E92" s="86">
        <v>294450</v>
      </c>
      <c r="F92" s="8">
        <f t="shared" si="17"/>
        <v>55945.5</v>
      </c>
      <c r="G92" s="8">
        <f t="shared" si="18"/>
        <v>350395.5</v>
      </c>
      <c r="H92" s="8" t="s">
        <v>10</v>
      </c>
      <c r="I92" s="73">
        <v>282750</v>
      </c>
      <c r="J92" s="8">
        <f t="shared" si="19"/>
        <v>53722.5</v>
      </c>
      <c r="K92" s="8">
        <f t="shared" si="20"/>
        <v>336472.5</v>
      </c>
      <c r="L92" s="8" t="s">
        <v>10</v>
      </c>
      <c r="M92" s="39">
        <v>292500</v>
      </c>
      <c r="N92" s="8">
        <f t="shared" si="21"/>
        <v>55575</v>
      </c>
      <c r="O92" s="8">
        <f t="shared" si="22"/>
        <v>348075</v>
      </c>
      <c r="P92" s="8" t="s">
        <v>10</v>
      </c>
      <c r="Q92" s="49">
        <f t="shared" si="23"/>
        <v>350395.5</v>
      </c>
      <c r="R92" s="9">
        <f t="shared" si="24"/>
        <v>336472.5</v>
      </c>
      <c r="S92" s="9">
        <f t="shared" si="25"/>
        <v>348075</v>
      </c>
      <c r="T92" s="10">
        <f t="shared" si="26"/>
        <v>336472.5</v>
      </c>
      <c r="U92" s="11">
        <f t="shared" si="27"/>
        <v>344981</v>
      </c>
      <c r="V92" s="11">
        <f t="shared" si="28"/>
        <v>344872.2584659477</v>
      </c>
      <c r="W92" s="11">
        <f t="shared" si="29"/>
        <v>344926.82881407003</v>
      </c>
      <c r="X92" s="11">
        <f t="shared" si="30"/>
        <v>7459.3638636280502</v>
      </c>
      <c r="Y92" s="12">
        <f t="shared" si="31"/>
        <v>2.4663677130044803E-2</v>
      </c>
      <c r="Z92" s="142">
        <f t="shared" si="32"/>
        <v>336472.5</v>
      </c>
      <c r="AA92" s="143" t="str">
        <f t="shared" si="33"/>
        <v>MENOR VALOR</v>
      </c>
    </row>
    <row r="93" spans="1:78" ht="22.5" customHeight="1" x14ac:dyDescent="0.2">
      <c r="A93" s="1"/>
      <c r="B93" s="50">
        <v>78181507</v>
      </c>
      <c r="C93" s="53" t="s">
        <v>145</v>
      </c>
      <c r="D93" s="35">
        <v>1</v>
      </c>
      <c r="E93" s="86">
        <v>19630</v>
      </c>
      <c r="F93" s="8">
        <f t="shared" si="17"/>
        <v>3729.7</v>
      </c>
      <c r="G93" s="8">
        <f t="shared" si="18"/>
        <v>23359.7</v>
      </c>
      <c r="H93" s="8" t="s">
        <v>10</v>
      </c>
      <c r="I93" s="73">
        <v>18850</v>
      </c>
      <c r="J93" s="8">
        <f t="shared" si="19"/>
        <v>3581.5</v>
      </c>
      <c r="K93" s="8">
        <f t="shared" si="20"/>
        <v>22431.5</v>
      </c>
      <c r="L93" s="8" t="s">
        <v>10</v>
      </c>
      <c r="M93" s="39">
        <v>19500</v>
      </c>
      <c r="N93" s="8">
        <f t="shared" si="21"/>
        <v>3705</v>
      </c>
      <c r="O93" s="8">
        <f t="shared" si="22"/>
        <v>23205</v>
      </c>
      <c r="P93" s="8" t="s">
        <v>10</v>
      </c>
      <c r="Q93" s="49">
        <f t="shared" si="23"/>
        <v>23359.7</v>
      </c>
      <c r="R93" s="9">
        <f t="shared" si="24"/>
        <v>22431.5</v>
      </c>
      <c r="S93" s="9">
        <f t="shared" si="25"/>
        <v>23205</v>
      </c>
      <c r="T93" s="10">
        <f t="shared" si="26"/>
        <v>22431.5</v>
      </c>
      <c r="U93" s="11">
        <f t="shared" si="27"/>
        <v>22998.733333333334</v>
      </c>
      <c r="V93" s="11">
        <f t="shared" si="28"/>
        <v>22991.483897729842</v>
      </c>
      <c r="W93" s="11">
        <f t="shared" si="29"/>
        <v>22995.121920938</v>
      </c>
      <c r="X93" s="11">
        <f t="shared" si="30"/>
        <v>497.2909242418703</v>
      </c>
      <c r="Y93" s="12">
        <f t="shared" si="31"/>
        <v>2.4663677130044803E-2</v>
      </c>
      <c r="Z93" s="142">
        <f t="shared" si="32"/>
        <v>22431.5</v>
      </c>
      <c r="AA93" s="143" t="str">
        <f t="shared" si="33"/>
        <v>MENOR VALOR</v>
      </c>
    </row>
    <row r="94" spans="1:78" ht="22.5" customHeight="1" x14ac:dyDescent="0.2">
      <c r="A94" s="1"/>
      <c r="B94" s="50">
        <v>78181507</v>
      </c>
      <c r="C94" s="53" t="s">
        <v>146</v>
      </c>
      <c r="D94" s="35">
        <v>1</v>
      </c>
      <c r="E94" s="86">
        <v>9815</v>
      </c>
      <c r="F94" s="8">
        <f t="shared" si="17"/>
        <v>1864.85</v>
      </c>
      <c r="G94" s="8">
        <f t="shared" si="18"/>
        <v>11679.85</v>
      </c>
      <c r="H94" s="8" t="s">
        <v>10</v>
      </c>
      <c r="I94" s="73">
        <v>9425</v>
      </c>
      <c r="J94" s="8">
        <f t="shared" si="19"/>
        <v>1790.75</v>
      </c>
      <c r="K94" s="8">
        <f t="shared" si="20"/>
        <v>11215.75</v>
      </c>
      <c r="L94" s="8" t="s">
        <v>10</v>
      </c>
      <c r="M94" s="39">
        <v>9750</v>
      </c>
      <c r="N94" s="8">
        <f t="shared" si="21"/>
        <v>1852.5</v>
      </c>
      <c r="O94" s="8">
        <f t="shared" si="22"/>
        <v>11602.5</v>
      </c>
      <c r="P94" s="8" t="s">
        <v>10</v>
      </c>
      <c r="Q94" s="49">
        <f t="shared" si="23"/>
        <v>11679.85</v>
      </c>
      <c r="R94" s="9">
        <f t="shared" si="24"/>
        <v>11215.75</v>
      </c>
      <c r="S94" s="9">
        <f t="shared" si="25"/>
        <v>11602.5</v>
      </c>
      <c r="T94" s="10">
        <f t="shared" si="26"/>
        <v>11215.75</v>
      </c>
      <c r="U94" s="11">
        <f t="shared" si="27"/>
        <v>11499.366666666667</v>
      </c>
      <c r="V94" s="11">
        <f t="shared" si="28"/>
        <v>11495.741948864921</v>
      </c>
      <c r="W94" s="11">
        <f t="shared" si="29"/>
        <v>11497.560960469</v>
      </c>
      <c r="X94" s="11">
        <f t="shared" si="30"/>
        <v>248.64546212093515</v>
      </c>
      <c r="Y94" s="12">
        <f t="shared" si="31"/>
        <v>2.4663677130044803E-2</v>
      </c>
      <c r="Z94" s="142">
        <f t="shared" si="32"/>
        <v>11215.75</v>
      </c>
      <c r="AA94" s="143" t="str">
        <f t="shared" si="33"/>
        <v>MENOR VALOR</v>
      </c>
    </row>
    <row r="95" spans="1:78" ht="22.5" customHeight="1" x14ac:dyDescent="0.2">
      <c r="A95" s="1"/>
      <c r="B95" s="50">
        <v>78181507</v>
      </c>
      <c r="C95" s="53" t="s">
        <v>147</v>
      </c>
      <c r="D95" s="35">
        <v>1</v>
      </c>
      <c r="E95" s="86">
        <v>39260</v>
      </c>
      <c r="F95" s="8">
        <f t="shared" si="17"/>
        <v>7459.4</v>
      </c>
      <c r="G95" s="8">
        <f t="shared" si="18"/>
        <v>46719.4</v>
      </c>
      <c r="H95" s="8" t="s">
        <v>10</v>
      </c>
      <c r="I95" s="73">
        <v>37700</v>
      </c>
      <c r="J95" s="8">
        <f t="shared" si="19"/>
        <v>7163</v>
      </c>
      <c r="K95" s="8">
        <f t="shared" si="20"/>
        <v>44863</v>
      </c>
      <c r="L95" s="8" t="s">
        <v>10</v>
      </c>
      <c r="M95" s="40">
        <v>39000</v>
      </c>
      <c r="N95" s="8">
        <f t="shared" si="21"/>
        <v>7410</v>
      </c>
      <c r="O95" s="8">
        <f t="shared" si="22"/>
        <v>46410</v>
      </c>
      <c r="P95" s="8" t="s">
        <v>10</v>
      </c>
      <c r="Q95" s="49">
        <f t="shared" si="23"/>
        <v>46719.4</v>
      </c>
      <c r="R95" s="9">
        <f t="shared" si="24"/>
        <v>44863</v>
      </c>
      <c r="S95" s="9">
        <f t="shared" si="25"/>
        <v>46410</v>
      </c>
      <c r="T95" s="10">
        <f t="shared" si="26"/>
        <v>44863</v>
      </c>
      <c r="U95" s="11">
        <f t="shared" si="27"/>
        <v>45997.466666666667</v>
      </c>
      <c r="V95" s="11">
        <f t="shared" si="28"/>
        <v>45982.967795459685</v>
      </c>
      <c r="W95" s="11">
        <f t="shared" si="29"/>
        <v>45990.243841875999</v>
      </c>
      <c r="X95" s="11">
        <f t="shared" si="30"/>
        <v>994.5818484837406</v>
      </c>
      <c r="Y95" s="12">
        <f t="shared" si="31"/>
        <v>2.4663677130044803E-2</v>
      </c>
      <c r="Z95" s="142">
        <f t="shared" si="32"/>
        <v>44863</v>
      </c>
      <c r="AA95" s="143" t="str">
        <f t="shared" si="33"/>
        <v>MENOR VALOR</v>
      </c>
    </row>
    <row r="96" spans="1:78" ht="22.5" customHeight="1" x14ac:dyDescent="0.2">
      <c r="A96" s="1"/>
      <c r="B96" s="50">
        <v>78181507</v>
      </c>
      <c r="C96" s="53" t="s">
        <v>148</v>
      </c>
      <c r="D96" s="35">
        <v>1</v>
      </c>
      <c r="E96" s="86">
        <v>39260</v>
      </c>
      <c r="F96" s="8">
        <f t="shared" si="17"/>
        <v>7459.4</v>
      </c>
      <c r="G96" s="8">
        <f t="shared" si="18"/>
        <v>46719.4</v>
      </c>
      <c r="H96" s="8" t="s">
        <v>10</v>
      </c>
      <c r="I96" s="73">
        <v>37700</v>
      </c>
      <c r="J96" s="8">
        <f t="shared" si="19"/>
        <v>7163</v>
      </c>
      <c r="K96" s="8">
        <f t="shared" si="20"/>
        <v>44863</v>
      </c>
      <c r="L96" s="8" t="s">
        <v>10</v>
      </c>
      <c r="M96" s="39">
        <v>39000</v>
      </c>
      <c r="N96" s="8">
        <f t="shared" si="21"/>
        <v>7410</v>
      </c>
      <c r="O96" s="8">
        <f t="shared" si="22"/>
        <v>46410</v>
      </c>
      <c r="P96" s="8" t="s">
        <v>10</v>
      </c>
      <c r="Q96" s="49">
        <f t="shared" si="23"/>
        <v>46719.4</v>
      </c>
      <c r="R96" s="9">
        <f t="shared" si="24"/>
        <v>44863</v>
      </c>
      <c r="S96" s="9">
        <f t="shared" si="25"/>
        <v>46410</v>
      </c>
      <c r="T96" s="10">
        <f t="shared" si="26"/>
        <v>44863</v>
      </c>
      <c r="U96" s="11">
        <f t="shared" si="27"/>
        <v>45997.466666666667</v>
      </c>
      <c r="V96" s="11">
        <f t="shared" si="28"/>
        <v>45982.967795459685</v>
      </c>
      <c r="W96" s="11">
        <f t="shared" si="29"/>
        <v>45990.243841875999</v>
      </c>
      <c r="X96" s="11">
        <f t="shared" si="30"/>
        <v>994.5818484837406</v>
      </c>
      <c r="Y96" s="12">
        <f t="shared" si="31"/>
        <v>2.4663677130044803E-2</v>
      </c>
      <c r="Z96" s="142">
        <f t="shared" si="32"/>
        <v>44863</v>
      </c>
      <c r="AA96" s="143" t="str">
        <f t="shared" si="33"/>
        <v>MENOR VALOR</v>
      </c>
    </row>
    <row r="97" spans="1:78" ht="22.5" customHeight="1" x14ac:dyDescent="0.2">
      <c r="A97" s="1"/>
      <c r="B97" s="50">
        <v>78181507</v>
      </c>
      <c r="C97" s="53" t="s">
        <v>149</v>
      </c>
      <c r="D97" s="35">
        <v>1</v>
      </c>
      <c r="E97" s="86">
        <v>9815</v>
      </c>
      <c r="F97" s="8">
        <f t="shared" si="17"/>
        <v>1864.85</v>
      </c>
      <c r="G97" s="8">
        <f t="shared" si="18"/>
        <v>11679.85</v>
      </c>
      <c r="H97" s="8" t="s">
        <v>10</v>
      </c>
      <c r="I97" s="73">
        <v>9425</v>
      </c>
      <c r="J97" s="8">
        <f t="shared" si="19"/>
        <v>1790.75</v>
      </c>
      <c r="K97" s="8">
        <f t="shared" si="20"/>
        <v>11215.75</v>
      </c>
      <c r="L97" s="8" t="s">
        <v>10</v>
      </c>
      <c r="M97" s="39">
        <v>9750</v>
      </c>
      <c r="N97" s="8">
        <f t="shared" si="21"/>
        <v>1852.5</v>
      </c>
      <c r="O97" s="8">
        <f t="shared" si="22"/>
        <v>11602.5</v>
      </c>
      <c r="P97" s="8" t="s">
        <v>10</v>
      </c>
      <c r="Q97" s="49">
        <f t="shared" si="23"/>
        <v>11679.85</v>
      </c>
      <c r="R97" s="9">
        <f t="shared" si="24"/>
        <v>11215.75</v>
      </c>
      <c r="S97" s="9">
        <f t="shared" si="25"/>
        <v>11602.5</v>
      </c>
      <c r="T97" s="10">
        <f t="shared" si="26"/>
        <v>11215.75</v>
      </c>
      <c r="U97" s="11">
        <f t="shared" si="27"/>
        <v>11499.366666666667</v>
      </c>
      <c r="V97" s="11">
        <f t="shared" si="28"/>
        <v>11495.741948864921</v>
      </c>
      <c r="W97" s="11">
        <f t="shared" si="29"/>
        <v>11497.560960469</v>
      </c>
      <c r="X97" s="11">
        <f t="shared" si="30"/>
        <v>248.64546212093515</v>
      </c>
      <c r="Y97" s="12">
        <f t="shared" si="31"/>
        <v>2.4663677130044803E-2</v>
      </c>
      <c r="Z97" s="142">
        <f t="shared" si="32"/>
        <v>11215.75</v>
      </c>
      <c r="AA97" s="143" t="str">
        <f t="shared" si="33"/>
        <v>MENOR VALOR</v>
      </c>
    </row>
    <row r="98" spans="1:78" ht="22.5" customHeight="1" x14ac:dyDescent="0.2">
      <c r="A98" s="1"/>
      <c r="B98" s="50">
        <v>78181507</v>
      </c>
      <c r="C98" s="53" t="s">
        <v>150</v>
      </c>
      <c r="D98" s="35">
        <v>1</v>
      </c>
      <c r="E98" s="86">
        <v>19630</v>
      </c>
      <c r="F98" s="8">
        <f t="shared" si="17"/>
        <v>3729.7</v>
      </c>
      <c r="G98" s="8">
        <f t="shared" si="18"/>
        <v>23359.7</v>
      </c>
      <c r="H98" s="8" t="s">
        <v>10</v>
      </c>
      <c r="I98" s="73">
        <v>18850</v>
      </c>
      <c r="J98" s="8">
        <f t="shared" si="19"/>
        <v>3581.5</v>
      </c>
      <c r="K98" s="8">
        <f t="shared" si="20"/>
        <v>22431.5</v>
      </c>
      <c r="L98" s="8" t="s">
        <v>10</v>
      </c>
      <c r="M98" s="39">
        <v>19500</v>
      </c>
      <c r="N98" s="8">
        <f t="shared" si="21"/>
        <v>3705</v>
      </c>
      <c r="O98" s="8">
        <f t="shared" si="22"/>
        <v>23205</v>
      </c>
      <c r="P98" s="8" t="s">
        <v>10</v>
      </c>
      <c r="Q98" s="49">
        <f t="shared" si="23"/>
        <v>23359.7</v>
      </c>
      <c r="R98" s="9">
        <f t="shared" si="24"/>
        <v>22431.5</v>
      </c>
      <c r="S98" s="9">
        <f t="shared" si="25"/>
        <v>23205</v>
      </c>
      <c r="T98" s="10">
        <f t="shared" si="26"/>
        <v>22431.5</v>
      </c>
      <c r="U98" s="11">
        <f t="shared" si="27"/>
        <v>22998.733333333334</v>
      </c>
      <c r="V98" s="11">
        <f t="shared" si="28"/>
        <v>22991.483897729842</v>
      </c>
      <c r="W98" s="11">
        <f t="shared" si="29"/>
        <v>22995.121920938</v>
      </c>
      <c r="X98" s="11">
        <f t="shared" si="30"/>
        <v>497.2909242418703</v>
      </c>
      <c r="Y98" s="12">
        <f t="shared" si="31"/>
        <v>2.4663677130044803E-2</v>
      </c>
      <c r="Z98" s="142">
        <f t="shared" si="32"/>
        <v>22431.5</v>
      </c>
      <c r="AA98" s="143" t="str">
        <f t="shared" si="33"/>
        <v>MENOR VALOR</v>
      </c>
    </row>
    <row r="99" spans="1:78" ht="22.5" customHeight="1" x14ac:dyDescent="0.2">
      <c r="A99" s="1"/>
      <c r="B99" s="50">
        <v>78181507</v>
      </c>
      <c r="C99" s="53" t="s">
        <v>151</v>
      </c>
      <c r="D99" s="35">
        <v>1</v>
      </c>
      <c r="E99" s="86">
        <v>39260</v>
      </c>
      <c r="F99" s="8">
        <f t="shared" si="17"/>
        <v>7459.4</v>
      </c>
      <c r="G99" s="8">
        <f t="shared" si="18"/>
        <v>46719.4</v>
      </c>
      <c r="H99" s="8" t="s">
        <v>10</v>
      </c>
      <c r="I99" s="73">
        <v>37700</v>
      </c>
      <c r="J99" s="8">
        <f t="shared" si="19"/>
        <v>7163</v>
      </c>
      <c r="K99" s="8">
        <f t="shared" si="20"/>
        <v>44863</v>
      </c>
      <c r="L99" s="8" t="s">
        <v>10</v>
      </c>
      <c r="M99" s="41">
        <v>39000</v>
      </c>
      <c r="N99" s="8">
        <f t="shared" si="21"/>
        <v>7410</v>
      </c>
      <c r="O99" s="8">
        <f t="shared" si="22"/>
        <v>46410</v>
      </c>
      <c r="P99" s="8" t="s">
        <v>10</v>
      </c>
      <c r="Q99" s="49">
        <f t="shared" si="23"/>
        <v>46719.4</v>
      </c>
      <c r="R99" s="9">
        <f t="shared" si="24"/>
        <v>44863</v>
      </c>
      <c r="S99" s="9">
        <f t="shared" si="25"/>
        <v>46410</v>
      </c>
      <c r="T99" s="10">
        <f t="shared" si="26"/>
        <v>44863</v>
      </c>
      <c r="U99" s="11">
        <f t="shared" si="27"/>
        <v>45997.466666666667</v>
      </c>
      <c r="V99" s="11">
        <f t="shared" si="28"/>
        <v>45982.967795459685</v>
      </c>
      <c r="W99" s="11">
        <f t="shared" si="29"/>
        <v>45990.243841875999</v>
      </c>
      <c r="X99" s="11">
        <f t="shared" si="30"/>
        <v>994.5818484837406</v>
      </c>
      <c r="Y99" s="12">
        <f t="shared" si="31"/>
        <v>2.4663677130044803E-2</v>
      </c>
      <c r="Z99" s="142">
        <f t="shared" si="32"/>
        <v>44863</v>
      </c>
      <c r="AA99" s="143" t="str">
        <f t="shared" si="33"/>
        <v>MENOR VALOR</v>
      </c>
    </row>
    <row r="100" spans="1:78" ht="22.5" customHeight="1" x14ac:dyDescent="0.2">
      <c r="A100" s="1"/>
      <c r="B100" s="50">
        <v>78181507</v>
      </c>
      <c r="C100" s="53" t="s">
        <v>152</v>
      </c>
      <c r="D100" s="35">
        <v>1</v>
      </c>
      <c r="E100" s="86">
        <v>58890</v>
      </c>
      <c r="F100" s="8">
        <f t="shared" si="17"/>
        <v>11189.1</v>
      </c>
      <c r="G100" s="8">
        <f t="shared" si="18"/>
        <v>70079.100000000006</v>
      </c>
      <c r="H100" s="8" t="s">
        <v>10</v>
      </c>
      <c r="I100" s="73">
        <v>56550</v>
      </c>
      <c r="J100" s="8">
        <f t="shared" si="19"/>
        <v>10744.5</v>
      </c>
      <c r="K100" s="8">
        <f t="shared" si="20"/>
        <v>67294.5</v>
      </c>
      <c r="L100" s="8" t="s">
        <v>10</v>
      </c>
      <c r="M100" s="40">
        <v>58500</v>
      </c>
      <c r="N100" s="8">
        <f t="shared" si="21"/>
        <v>11115</v>
      </c>
      <c r="O100" s="8">
        <f t="shared" si="22"/>
        <v>69615</v>
      </c>
      <c r="P100" s="8" t="s">
        <v>10</v>
      </c>
      <c r="Q100" s="49">
        <f t="shared" si="23"/>
        <v>70079.100000000006</v>
      </c>
      <c r="R100" s="9">
        <f t="shared" si="24"/>
        <v>67294.5</v>
      </c>
      <c r="S100" s="9">
        <f t="shared" si="25"/>
        <v>69615</v>
      </c>
      <c r="T100" s="10">
        <f t="shared" si="26"/>
        <v>67294.5</v>
      </c>
      <c r="U100" s="11">
        <f t="shared" si="27"/>
        <v>68996.2</v>
      </c>
      <c r="V100" s="11">
        <f t="shared" si="28"/>
        <v>68974.451693189534</v>
      </c>
      <c r="W100" s="11">
        <f t="shared" si="29"/>
        <v>68985.365762814006</v>
      </c>
      <c r="X100" s="11">
        <f t="shared" si="30"/>
        <v>1491.8727727256121</v>
      </c>
      <c r="Y100" s="12">
        <f t="shared" si="31"/>
        <v>2.4663677130044803E-2</v>
      </c>
      <c r="Z100" s="142">
        <f t="shared" si="32"/>
        <v>67294.5</v>
      </c>
      <c r="AA100" s="143" t="str">
        <f t="shared" si="33"/>
        <v>MENOR VALOR</v>
      </c>
    </row>
    <row r="101" spans="1:78" ht="22.5" customHeight="1" x14ac:dyDescent="0.2">
      <c r="A101" s="1"/>
      <c r="B101" s="50">
        <v>78181507</v>
      </c>
      <c r="C101" s="53" t="s">
        <v>153</v>
      </c>
      <c r="D101" s="35">
        <v>1</v>
      </c>
      <c r="E101" s="86">
        <v>78520</v>
      </c>
      <c r="F101" s="8">
        <f t="shared" si="17"/>
        <v>14918.8</v>
      </c>
      <c r="G101" s="8">
        <f t="shared" si="18"/>
        <v>93438.8</v>
      </c>
      <c r="H101" s="8" t="s">
        <v>10</v>
      </c>
      <c r="I101" s="73">
        <v>75400</v>
      </c>
      <c r="J101" s="8">
        <f t="shared" si="19"/>
        <v>14326</v>
      </c>
      <c r="K101" s="8">
        <f t="shared" si="20"/>
        <v>89726</v>
      </c>
      <c r="L101" s="8" t="s">
        <v>10</v>
      </c>
      <c r="M101" s="39">
        <v>78000</v>
      </c>
      <c r="N101" s="8">
        <f t="shared" si="21"/>
        <v>14820</v>
      </c>
      <c r="O101" s="8">
        <f t="shared" si="22"/>
        <v>92820</v>
      </c>
      <c r="P101" s="8" t="s">
        <v>10</v>
      </c>
      <c r="Q101" s="49">
        <f t="shared" si="23"/>
        <v>93438.8</v>
      </c>
      <c r="R101" s="9">
        <f t="shared" si="24"/>
        <v>89726</v>
      </c>
      <c r="S101" s="9">
        <f t="shared" si="25"/>
        <v>92820</v>
      </c>
      <c r="T101" s="10">
        <f t="shared" si="26"/>
        <v>89726</v>
      </c>
      <c r="U101" s="11">
        <f t="shared" si="27"/>
        <v>91994.933333333334</v>
      </c>
      <c r="V101" s="11">
        <f t="shared" si="28"/>
        <v>91965.935590919369</v>
      </c>
      <c r="W101" s="11">
        <f t="shared" si="29"/>
        <v>91980.487683751999</v>
      </c>
      <c r="X101" s="11">
        <f t="shared" si="30"/>
        <v>1989.1636969674812</v>
      </c>
      <c r="Y101" s="12">
        <f t="shared" si="31"/>
        <v>2.4663677130044803E-2</v>
      </c>
      <c r="Z101" s="142">
        <f t="shared" si="32"/>
        <v>89726</v>
      </c>
      <c r="AA101" s="143" t="str">
        <f t="shared" si="33"/>
        <v>MENOR VALOR</v>
      </c>
    </row>
    <row r="102" spans="1:78" ht="22.5" customHeight="1" x14ac:dyDescent="0.2">
      <c r="A102" s="1"/>
      <c r="B102" s="50">
        <v>78181507</v>
      </c>
      <c r="C102" s="53" t="s">
        <v>154</v>
      </c>
      <c r="D102" s="35">
        <v>1</v>
      </c>
      <c r="E102" s="86">
        <v>58890</v>
      </c>
      <c r="F102" s="8">
        <f t="shared" si="17"/>
        <v>11189.1</v>
      </c>
      <c r="G102" s="8">
        <f t="shared" si="18"/>
        <v>70079.100000000006</v>
      </c>
      <c r="H102" s="8" t="s">
        <v>10</v>
      </c>
      <c r="I102" s="73">
        <v>56550</v>
      </c>
      <c r="J102" s="8">
        <f t="shared" si="19"/>
        <v>10744.5</v>
      </c>
      <c r="K102" s="8">
        <f t="shared" si="20"/>
        <v>67294.5</v>
      </c>
      <c r="L102" s="8" t="s">
        <v>10</v>
      </c>
      <c r="M102" s="39">
        <v>58500</v>
      </c>
      <c r="N102" s="8">
        <f t="shared" si="21"/>
        <v>11115</v>
      </c>
      <c r="O102" s="8">
        <f t="shared" si="22"/>
        <v>69615</v>
      </c>
      <c r="P102" s="8" t="s">
        <v>10</v>
      </c>
      <c r="Q102" s="49">
        <f t="shared" si="23"/>
        <v>70079.100000000006</v>
      </c>
      <c r="R102" s="9">
        <f t="shared" si="24"/>
        <v>67294.5</v>
      </c>
      <c r="S102" s="9">
        <f t="shared" si="25"/>
        <v>69615</v>
      </c>
      <c r="T102" s="10">
        <f t="shared" si="26"/>
        <v>67294.5</v>
      </c>
      <c r="U102" s="11">
        <f t="shared" si="27"/>
        <v>68996.2</v>
      </c>
      <c r="V102" s="11">
        <f t="shared" si="28"/>
        <v>68974.451693189534</v>
      </c>
      <c r="W102" s="11">
        <f t="shared" si="29"/>
        <v>68985.365762814006</v>
      </c>
      <c r="X102" s="11">
        <f t="shared" si="30"/>
        <v>1491.8727727256121</v>
      </c>
      <c r="Y102" s="12">
        <f t="shared" si="31"/>
        <v>2.4663677130044803E-2</v>
      </c>
      <c r="Z102" s="142">
        <f t="shared" si="32"/>
        <v>67294.5</v>
      </c>
      <c r="AA102" s="143" t="str">
        <f t="shared" si="33"/>
        <v>MENOR VALOR</v>
      </c>
    </row>
    <row r="103" spans="1:78" ht="22.5" customHeight="1" x14ac:dyDescent="0.2">
      <c r="A103" s="1"/>
      <c r="B103" s="50">
        <v>78181507</v>
      </c>
      <c r="C103" s="53" t="s">
        <v>155</v>
      </c>
      <c r="D103" s="35">
        <v>1</v>
      </c>
      <c r="E103" s="86">
        <v>19630</v>
      </c>
      <c r="F103" s="8">
        <f t="shared" si="17"/>
        <v>3729.7</v>
      </c>
      <c r="G103" s="8">
        <f t="shared" si="18"/>
        <v>23359.7</v>
      </c>
      <c r="H103" s="8" t="s">
        <v>10</v>
      </c>
      <c r="I103" s="73">
        <v>18850</v>
      </c>
      <c r="J103" s="8">
        <f t="shared" si="19"/>
        <v>3581.5</v>
      </c>
      <c r="K103" s="8">
        <f t="shared" si="20"/>
        <v>22431.5</v>
      </c>
      <c r="L103" s="8" t="s">
        <v>10</v>
      </c>
      <c r="M103" s="39">
        <v>19500</v>
      </c>
      <c r="N103" s="8">
        <f t="shared" si="21"/>
        <v>3705</v>
      </c>
      <c r="O103" s="8">
        <f t="shared" si="22"/>
        <v>23205</v>
      </c>
      <c r="P103" s="8" t="s">
        <v>10</v>
      </c>
      <c r="Q103" s="49">
        <f t="shared" si="23"/>
        <v>23359.7</v>
      </c>
      <c r="R103" s="9">
        <f t="shared" si="24"/>
        <v>22431.5</v>
      </c>
      <c r="S103" s="9">
        <f t="shared" si="25"/>
        <v>23205</v>
      </c>
      <c r="T103" s="10">
        <f t="shared" si="26"/>
        <v>22431.5</v>
      </c>
      <c r="U103" s="11">
        <f t="shared" si="27"/>
        <v>22998.733333333334</v>
      </c>
      <c r="V103" s="11">
        <f t="shared" si="28"/>
        <v>22991.483897729842</v>
      </c>
      <c r="W103" s="11">
        <f t="shared" si="29"/>
        <v>22995.121920938</v>
      </c>
      <c r="X103" s="11">
        <f t="shared" si="30"/>
        <v>497.2909242418703</v>
      </c>
      <c r="Y103" s="12">
        <f t="shared" si="31"/>
        <v>2.4663677130044803E-2</v>
      </c>
      <c r="Z103" s="142">
        <f t="shared" si="32"/>
        <v>22431.5</v>
      </c>
      <c r="AA103" s="143" t="str">
        <f t="shared" si="33"/>
        <v>MENOR VALOR</v>
      </c>
    </row>
    <row r="104" spans="1:78" ht="22.5" customHeight="1" x14ac:dyDescent="0.2">
      <c r="A104" s="1"/>
      <c r="B104" s="50">
        <v>78181507</v>
      </c>
      <c r="C104" s="53" t="s">
        <v>37</v>
      </c>
      <c r="D104" s="35">
        <v>1</v>
      </c>
      <c r="E104" s="86">
        <v>19630</v>
      </c>
      <c r="F104" s="8">
        <f t="shared" si="17"/>
        <v>3729.7</v>
      </c>
      <c r="G104" s="8">
        <f t="shared" si="18"/>
        <v>23359.7</v>
      </c>
      <c r="H104" s="8" t="s">
        <v>10</v>
      </c>
      <c r="I104" s="73">
        <v>18850</v>
      </c>
      <c r="J104" s="8">
        <f t="shared" si="19"/>
        <v>3581.5</v>
      </c>
      <c r="K104" s="8">
        <f t="shared" si="20"/>
        <v>22431.5</v>
      </c>
      <c r="L104" s="8" t="s">
        <v>10</v>
      </c>
      <c r="M104" s="39">
        <v>19500</v>
      </c>
      <c r="N104" s="8">
        <f t="shared" si="21"/>
        <v>3705</v>
      </c>
      <c r="O104" s="8">
        <f t="shared" si="22"/>
        <v>23205</v>
      </c>
      <c r="P104" s="8" t="s">
        <v>10</v>
      </c>
      <c r="Q104" s="49">
        <f t="shared" si="23"/>
        <v>23359.7</v>
      </c>
      <c r="R104" s="9">
        <f t="shared" si="24"/>
        <v>22431.5</v>
      </c>
      <c r="S104" s="9">
        <f t="shared" si="25"/>
        <v>23205</v>
      </c>
      <c r="T104" s="10">
        <f t="shared" si="26"/>
        <v>22431.5</v>
      </c>
      <c r="U104" s="11">
        <f t="shared" si="27"/>
        <v>22998.733333333334</v>
      </c>
      <c r="V104" s="11">
        <f t="shared" si="28"/>
        <v>22991.483897729842</v>
      </c>
      <c r="W104" s="11">
        <f t="shared" si="29"/>
        <v>22995.121920938</v>
      </c>
      <c r="X104" s="11">
        <f t="shared" si="30"/>
        <v>497.2909242418703</v>
      </c>
      <c r="Y104" s="12">
        <f t="shared" si="31"/>
        <v>2.4663677130044803E-2</v>
      </c>
      <c r="Z104" s="142">
        <f t="shared" si="32"/>
        <v>22431.5</v>
      </c>
      <c r="AA104" s="143" t="str">
        <f t="shared" si="33"/>
        <v>MENOR VALOR</v>
      </c>
    </row>
    <row r="105" spans="1:78" s="27" customFormat="1" ht="22.5" customHeight="1" x14ac:dyDescent="0.2">
      <c r="A105" s="64"/>
      <c r="B105" s="50">
        <v>78181507</v>
      </c>
      <c r="C105" s="65" t="s">
        <v>156</v>
      </c>
      <c r="D105" s="66"/>
      <c r="E105" s="86">
        <v>235560</v>
      </c>
      <c r="F105" s="8">
        <f t="shared" si="17"/>
        <v>44756.4</v>
      </c>
      <c r="G105" s="8">
        <f t="shared" si="18"/>
        <v>280316.40000000002</v>
      </c>
      <c r="H105" s="8" t="s">
        <v>10</v>
      </c>
      <c r="I105" s="73">
        <v>226200</v>
      </c>
      <c r="J105" s="8">
        <f t="shared" si="19"/>
        <v>42978</v>
      </c>
      <c r="K105" s="8">
        <f t="shared" si="20"/>
        <v>269178</v>
      </c>
      <c r="L105" s="8" t="s">
        <v>10</v>
      </c>
      <c r="M105" s="66">
        <v>234000</v>
      </c>
      <c r="N105" s="8">
        <f t="shared" si="21"/>
        <v>44460</v>
      </c>
      <c r="O105" s="8">
        <f t="shared" si="22"/>
        <v>278460</v>
      </c>
      <c r="P105" s="8" t="s">
        <v>10</v>
      </c>
      <c r="Q105" s="49">
        <f t="shared" si="23"/>
        <v>280316.40000000002</v>
      </c>
      <c r="R105" s="9">
        <f t="shared" si="24"/>
        <v>269178</v>
      </c>
      <c r="S105" s="9">
        <f t="shared" si="25"/>
        <v>278460</v>
      </c>
      <c r="T105" s="10">
        <f t="shared" si="26"/>
        <v>269178</v>
      </c>
      <c r="U105" s="11">
        <f t="shared" si="27"/>
        <v>275984.8</v>
      </c>
      <c r="V105" s="11">
        <f t="shared" si="28"/>
        <v>275897.80677275814</v>
      </c>
      <c r="W105" s="11">
        <f t="shared" si="29"/>
        <v>275941.46305125603</v>
      </c>
      <c r="X105" s="11">
        <f t="shared" si="30"/>
        <v>5967.4910909024484</v>
      </c>
      <c r="Y105" s="12">
        <f t="shared" si="31"/>
        <v>2.4663677130044803E-2</v>
      </c>
      <c r="Z105" s="142">
        <f t="shared" si="32"/>
        <v>269178</v>
      </c>
      <c r="AA105" s="143" t="str">
        <f t="shared" si="33"/>
        <v>MENOR VALOR</v>
      </c>
      <c r="AB105" s="130"/>
      <c r="AC105" s="130"/>
      <c r="AD105" s="130"/>
      <c r="AE105" s="130"/>
      <c r="AF105" s="130"/>
      <c r="AG105" s="130"/>
      <c r="AH105" s="130"/>
      <c r="AI105" s="130"/>
      <c r="AJ105" s="130"/>
      <c r="AK105" s="130"/>
      <c r="AL105" s="130"/>
      <c r="AM105" s="130"/>
      <c r="AN105" s="130"/>
      <c r="AO105" s="130"/>
      <c r="AP105" s="130"/>
      <c r="AQ105" s="130"/>
      <c r="AR105" s="130"/>
      <c r="AS105" s="130"/>
      <c r="AT105" s="130"/>
      <c r="AU105" s="130"/>
      <c r="AV105" s="130"/>
      <c r="AW105" s="130"/>
      <c r="AX105" s="130"/>
      <c r="AY105" s="130"/>
      <c r="AZ105" s="130"/>
      <c r="BA105" s="130"/>
      <c r="BB105" s="130"/>
      <c r="BC105" s="130"/>
      <c r="BD105" s="130"/>
      <c r="BE105" s="130"/>
      <c r="BF105" s="130"/>
      <c r="BG105" s="130"/>
      <c r="BH105" s="130"/>
      <c r="BI105" s="130"/>
      <c r="BJ105" s="130"/>
      <c r="BK105" s="130"/>
      <c r="BL105" s="130"/>
      <c r="BM105" s="130"/>
      <c r="BN105" s="130"/>
      <c r="BO105" s="130"/>
      <c r="BP105" s="130"/>
      <c r="BQ105" s="130"/>
      <c r="BR105" s="130"/>
      <c r="BS105" s="130"/>
      <c r="BT105" s="130"/>
      <c r="BU105" s="130"/>
      <c r="BV105" s="130"/>
      <c r="BW105" s="130"/>
      <c r="BX105" s="130"/>
      <c r="BY105" s="130"/>
      <c r="BZ105" s="130"/>
    </row>
    <row r="106" spans="1:78" ht="22.5" customHeight="1" x14ac:dyDescent="0.2">
      <c r="A106" s="1"/>
      <c r="B106" s="50">
        <v>78181507</v>
      </c>
      <c r="C106" s="53" t="s">
        <v>157</v>
      </c>
      <c r="D106" s="35">
        <v>1</v>
      </c>
      <c r="E106" s="86">
        <v>294450</v>
      </c>
      <c r="F106" s="8">
        <f t="shared" si="17"/>
        <v>55945.5</v>
      </c>
      <c r="G106" s="8">
        <f t="shared" si="18"/>
        <v>350395.5</v>
      </c>
      <c r="H106" s="8" t="s">
        <v>10</v>
      </c>
      <c r="I106" s="73">
        <v>282750</v>
      </c>
      <c r="J106" s="8">
        <f t="shared" si="19"/>
        <v>53722.5</v>
      </c>
      <c r="K106" s="8">
        <f t="shared" si="20"/>
        <v>336472.5</v>
      </c>
      <c r="L106" s="8" t="s">
        <v>10</v>
      </c>
      <c r="M106" s="40">
        <v>292500</v>
      </c>
      <c r="N106" s="8">
        <f t="shared" si="21"/>
        <v>55575</v>
      </c>
      <c r="O106" s="8">
        <f t="shared" si="22"/>
        <v>348075</v>
      </c>
      <c r="P106" s="8" t="s">
        <v>10</v>
      </c>
      <c r="Q106" s="49">
        <f t="shared" si="23"/>
        <v>350395.5</v>
      </c>
      <c r="R106" s="9">
        <f t="shared" si="24"/>
        <v>336472.5</v>
      </c>
      <c r="S106" s="9">
        <f t="shared" si="25"/>
        <v>348075</v>
      </c>
      <c r="T106" s="10">
        <f t="shared" si="26"/>
        <v>336472.5</v>
      </c>
      <c r="U106" s="11">
        <f t="shared" si="27"/>
        <v>344981</v>
      </c>
      <c r="V106" s="11">
        <f t="shared" si="28"/>
        <v>344872.2584659477</v>
      </c>
      <c r="W106" s="11">
        <f t="shared" si="29"/>
        <v>344926.82881407003</v>
      </c>
      <c r="X106" s="11">
        <f t="shared" si="30"/>
        <v>7459.3638636280502</v>
      </c>
      <c r="Y106" s="12">
        <f t="shared" si="31"/>
        <v>2.4663677130044803E-2</v>
      </c>
      <c r="Z106" s="142">
        <f t="shared" si="32"/>
        <v>336472.5</v>
      </c>
      <c r="AA106" s="143" t="str">
        <f t="shared" si="33"/>
        <v>MENOR VALOR</v>
      </c>
    </row>
    <row r="107" spans="1:78" ht="22.5" customHeight="1" x14ac:dyDescent="0.2">
      <c r="A107" s="1"/>
      <c r="B107" s="50">
        <v>78181507</v>
      </c>
      <c r="C107" s="53" t="s">
        <v>158</v>
      </c>
      <c r="D107" s="35">
        <v>1</v>
      </c>
      <c r="E107" s="86">
        <v>19630</v>
      </c>
      <c r="F107" s="8">
        <f t="shared" si="17"/>
        <v>3729.7</v>
      </c>
      <c r="G107" s="8">
        <f t="shared" si="18"/>
        <v>23359.7</v>
      </c>
      <c r="H107" s="8" t="s">
        <v>10</v>
      </c>
      <c r="I107" s="73">
        <v>18850</v>
      </c>
      <c r="J107" s="8">
        <f t="shared" si="19"/>
        <v>3581.5</v>
      </c>
      <c r="K107" s="8">
        <f t="shared" si="20"/>
        <v>22431.5</v>
      </c>
      <c r="L107" s="8" t="s">
        <v>10</v>
      </c>
      <c r="M107" s="39">
        <v>19500</v>
      </c>
      <c r="N107" s="8">
        <f t="shared" si="21"/>
        <v>3705</v>
      </c>
      <c r="O107" s="8">
        <f t="shared" si="22"/>
        <v>23205</v>
      </c>
      <c r="P107" s="8" t="s">
        <v>10</v>
      </c>
      <c r="Q107" s="49">
        <f t="shared" si="23"/>
        <v>23359.7</v>
      </c>
      <c r="R107" s="9">
        <f t="shared" si="24"/>
        <v>22431.5</v>
      </c>
      <c r="S107" s="9">
        <f t="shared" si="25"/>
        <v>23205</v>
      </c>
      <c r="T107" s="10">
        <f t="shared" si="26"/>
        <v>22431.5</v>
      </c>
      <c r="U107" s="11">
        <f t="shared" si="27"/>
        <v>22998.733333333334</v>
      </c>
      <c r="V107" s="11">
        <f t="shared" si="28"/>
        <v>22991.483897729842</v>
      </c>
      <c r="W107" s="11">
        <f t="shared" si="29"/>
        <v>22995.121920938</v>
      </c>
      <c r="X107" s="11">
        <f t="shared" si="30"/>
        <v>497.2909242418703</v>
      </c>
      <c r="Y107" s="12">
        <f t="shared" si="31"/>
        <v>2.4663677130044803E-2</v>
      </c>
      <c r="Z107" s="142">
        <f t="shared" si="32"/>
        <v>22431.5</v>
      </c>
      <c r="AA107" s="143" t="str">
        <f t="shared" si="33"/>
        <v>MENOR VALOR</v>
      </c>
    </row>
    <row r="108" spans="1:78" ht="22.5" customHeight="1" x14ac:dyDescent="0.2">
      <c r="A108" s="1"/>
      <c r="B108" s="50">
        <v>78181507</v>
      </c>
      <c r="C108" s="53" t="s">
        <v>159</v>
      </c>
      <c r="D108" s="35">
        <v>1</v>
      </c>
      <c r="E108" s="86">
        <v>235560</v>
      </c>
      <c r="F108" s="8">
        <f t="shared" si="17"/>
        <v>44756.4</v>
      </c>
      <c r="G108" s="8">
        <f t="shared" si="18"/>
        <v>280316.40000000002</v>
      </c>
      <c r="H108" s="8" t="s">
        <v>10</v>
      </c>
      <c r="I108" s="73">
        <v>226200</v>
      </c>
      <c r="J108" s="8">
        <f t="shared" si="19"/>
        <v>42978</v>
      </c>
      <c r="K108" s="8">
        <f t="shared" si="20"/>
        <v>269178</v>
      </c>
      <c r="L108" s="8" t="s">
        <v>10</v>
      </c>
      <c r="M108" s="39">
        <v>234000</v>
      </c>
      <c r="N108" s="8">
        <f t="shared" si="21"/>
        <v>44460</v>
      </c>
      <c r="O108" s="8">
        <f t="shared" si="22"/>
        <v>278460</v>
      </c>
      <c r="P108" s="8" t="s">
        <v>10</v>
      </c>
      <c r="Q108" s="49">
        <f t="shared" si="23"/>
        <v>280316.40000000002</v>
      </c>
      <c r="R108" s="9">
        <f t="shared" si="24"/>
        <v>269178</v>
      </c>
      <c r="S108" s="9">
        <f t="shared" si="25"/>
        <v>278460</v>
      </c>
      <c r="T108" s="10">
        <f t="shared" si="26"/>
        <v>269178</v>
      </c>
      <c r="U108" s="11">
        <f t="shared" si="27"/>
        <v>275984.8</v>
      </c>
      <c r="V108" s="11">
        <f t="shared" si="28"/>
        <v>275897.80677275814</v>
      </c>
      <c r="W108" s="11">
        <f t="shared" si="29"/>
        <v>275941.46305125603</v>
      </c>
      <c r="X108" s="11">
        <f t="shared" si="30"/>
        <v>5967.4910909024484</v>
      </c>
      <c r="Y108" s="12">
        <f t="shared" si="31"/>
        <v>2.4663677130044803E-2</v>
      </c>
      <c r="Z108" s="142">
        <f t="shared" si="32"/>
        <v>269178</v>
      </c>
      <c r="AA108" s="143" t="str">
        <f t="shared" si="33"/>
        <v>MENOR VALOR</v>
      </c>
    </row>
    <row r="109" spans="1:78" ht="22.5" customHeight="1" x14ac:dyDescent="0.2">
      <c r="A109" s="1"/>
      <c r="B109" s="50">
        <v>78181501</v>
      </c>
      <c r="C109" s="53" t="s">
        <v>160</v>
      </c>
      <c r="D109" s="35">
        <v>1</v>
      </c>
      <c r="E109" s="89">
        <v>1963000</v>
      </c>
      <c r="F109" s="8">
        <f t="shared" si="17"/>
        <v>372970</v>
      </c>
      <c r="G109" s="8">
        <f t="shared" si="18"/>
        <v>2335970</v>
      </c>
      <c r="H109" s="8" t="s">
        <v>10</v>
      </c>
      <c r="I109" s="79">
        <v>1885000</v>
      </c>
      <c r="J109" s="8">
        <f t="shared" si="19"/>
        <v>358150</v>
      </c>
      <c r="K109" s="8">
        <f t="shared" si="20"/>
        <v>2243150</v>
      </c>
      <c r="L109" s="8" t="s">
        <v>10</v>
      </c>
      <c r="M109" s="40">
        <v>1950000</v>
      </c>
      <c r="N109" s="8">
        <f t="shared" si="21"/>
        <v>370500</v>
      </c>
      <c r="O109" s="8">
        <f t="shared" si="22"/>
        <v>2320500</v>
      </c>
      <c r="P109" s="8" t="s">
        <v>10</v>
      </c>
      <c r="Q109" s="49">
        <f t="shared" si="23"/>
        <v>2335970</v>
      </c>
      <c r="R109" s="9">
        <f t="shared" si="24"/>
        <v>2243150</v>
      </c>
      <c r="S109" s="9">
        <f t="shared" si="25"/>
        <v>2320500</v>
      </c>
      <c r="T109" s="10">
        <f t="shared" si="26"/>
        <v>2243150</v>
      </c>
      <c r="U109" s="11">
        <f t="shared" si="27"/>
        <v>2299873.3333333335</v>
      </c>
      <c r="V109" s="11">
        <f t="shared" si="28"/>
        <v>2299148.3897729842</v>
      </c>
      <c r="W109" s="11">
        <f t="shared" si="29"/>
        <v>2299512.1920938003</v>
      </c>
      <c r="X109" s="11">
        <f t="shared" si="30"/>
        <v>49729.092424187002</v>
      </c>
      <c r="Y109" s="12">
        <f t="shared" si="31"/>
        <v>2.4663677130044914E-2</v>
      </c>
      <c r="Z109" s="142">
        <f t="shared" si="32"/>
        <v>2243150</v>
      </c>
      <c r="AA109" s="143" t="str">
        <f t="shared" si="33"/>
        <v>MENOR VALOR</v>
      </c>
    </row>
    <row r="110" spans="1:78" ht="22.5" customHeight="1" x14ac:dyDescent="0.2">
      <c r="A110" s="1"/>
      <c r="B110" s="50">
        <v>78181507</v>
      </c>
      <c r="C110" s="53" t="s">
        <v>161</v>
      </c>
      <c r="D110" s="35">
        <v>1</v>
      </c>
      <c r="E110" s="86">
        <v>235560</v>
      </c>
      <c r="F110" s="8">
        <f t="shared" si="17"/>
        <v>44756.4</v>
      </c>
      <c r="G110" s="8">
        <f t="shared" si="18"/>
        <v>280316.40000000002</v>
      </c>
      <c r="H110" s="8" t="s">
        <v>10</v>
      </c>
      <c r="I110" s="73">
        <v>226200</v>
      </c>
      <c r="J110" s="8">
        <f t="shared" si="19"/>
        <v>42978</v>
      </c>
      <c r="K110" s="8">
        <f t="shared" si="20"/>
        <v>269178</v>
      </c>
      <c r="L110" s="8" t="s">
        <v>10</v>
      </c>
      <c r="M110" s="39">
        <v>234000</v>
      </c>
      <c r="N110" s="8">
        <f t="shared" si="21"/>
        <v>44460</v>
      </c>
      <c r="O110" s="8">
        <f t="shared" si="22"/>
        <v>278460</v>
      </c>
      <c r="P110" s="8" t="s">
        <v>10</v>
      </c>
      <c r="Q110" s="49">
        <f t="shared" si="23"/>
        <v>280316.40000000002</v>
      </c>
      <c r="R110" s="9">
        <f t="shared" si="24"/>
        <v>269178</v>
      </c>
      <c r="S110" s="9">
        <f t="shared" si="25"/>
        <v>278460</v>
      </c>
      <c r="T110" s="10">
        <f t="shared" si="26"/>
        <v>269178</v>
      </c>
      <c r="U110" s="11">
        <f t="shared" si="27"/>
        <v>275984.8</v>
      </c>
      <c r="V110" s="11">
        <f t="shared" si="28"/>
        <v>275897.80677275814</v>
      </c>
      <c r="W110" s="11">
        <f t="shared" si="29"/>
        <v>275941.46305125603</v>
      </c>
      <c r="X110" s="11">
        <f t="shared" si="30"/>
        <v>5967.4910909024484</v>
      </c>
      <c r="Y110" s="12">
        <f t="shared" si="31"/>
        <v>2.4663677130044803E-2</v>
      </c>
      <c r="Z110" s="142">
        <f t="shared" si="32"/>
        <v>269178</v>
      </c>
      <c r="AA110" s="143" t="str">
        <f t="shared" si="33"/>
        <v>MENOR VALOR</v>
      </c>
    </row>
    <row r="111" spans="1:78" ht="22.5" customHeight="1" x14ac:dyDescent="0.2">
      <c r="A111" s="1"/>
      <c r="B111" s="50">
        <v>78181507</v>
      </c>
      <c r="C111" s="53" t="s">
        <v>162</v>
      </c>
      <c r="D111" s="35">
        <v>1</v>
      </c>
      <c r="E111" s="89">
        <v>235560</v>
      </c>
      <c r="F111" s="8">
        <f t="shared" si="17"/>
        <v>44756.4</v>
      </c>
      <c r="G111" s="8">
        <f t="shared" si="18"/>
        <v>280316.40000000002</v>
      </c>
      <c r="H111" s="8" t="s">
        <v>10</v>
      </c>
      <c r="I111" s="79">
        <v>226200</v>
      </c>
      <c r="J111" s="8">
        <f t="shared" si="19"/>
        <v>42978</v>
      </c>
      <c r="K111" s="8">
        <f t="shared" si="20"/>
        <v>269178</v>
      </c>
      <c r="L111" s="8" t="s">
        <v>10</v>
      </c>
      <c r="M111" s="39">
        <v>234000</v>
      </c>
      <c r="N111" s="8">
        <f t="shared" si="21"/>
        <v>44460</v>
      </c>
      <c r="O111" s="8">
        <f t="shared" si="22"/>
        <v>278460</v>
      </c>
      <c r="P111" s="8" t="s">
        <v>10</v>
      </c>
      <c r="Q111" s="49">
        <f t="shared" si="23"/>
        <v>280316.40000000002</v>
      </c>
      <c r="R111" s="9">
        <f t="shared" si="24"/>
        <v>269178</v>
      </c>
      <c r="S111" s="9">
        <f t="shared" si="25"/>
        <v>278460</v>
      </c>
      <c r="T111" s="10">
        <f t="shared" si="26"/>
        <v>269178</v>
      </c>
      <c r="U111" s="11">
        <f t="shared" si="27"/>
        <v>275984.8</v>
      </c>
      <c r="V111" s="11">
        <f t="shared" si="28"/>
        <v>275897.80677275814</v>
      </c>
      <c r="W111" s="11">
        <f t="shared" si="29"/>
        <v>275941.46305125603</v>
      </c>
      <c r="X111" s="11">
        <f t="shared" si="30"/>
        <v>5967.4910909024484</v>
      </c>
      <c r="Y111" s="12">
        <f t="shared" si="31"/>
        <v>2.4663677130044803E-2</v>
      </c>
      <c r="Z111" s="142">
        <f t="shared" si="32"/>
        <v>269178</v>
      </c>
      <c r="AA111" s="143" t="str">
        <f t="shared" si="33"/>
        <v>MENOR VALOR</v>
      </c>
    </row>
    <row r="112" spans="1:78" ht="22.5" customHeight="1" x14ac:dyDescent="0.2">
      <c r="A112" s="1"/>
      <c r="B112" s="50">
        <v>78181507</v>
      </c>
      <c r="C112" s="53" t="s">
        <v>163</v>
      </c>
      <c r="D112" s="35">
        <v>1</v>
      </c>
      <c r="E112" s="89">
        <v>235560</v>
      </c>
      <c r="F112" s="8">
        <f t="shared" si="17"/>
        <v>44756.4</v>
      </c>
      <c r="G112" s="8">
        <f t="shared" si="18"/>
        <v>280316.40000000002</v>
      </c>
      <c r="H112" s="8" t="s">
        <v>10</v>
      </c>
      <c r="I112" s="79">
        <v>226200</v>
      </c>
      <c r="J112" s="8">
        <f t="shared" si="19"/>
        <v>42978</v>
      </c>
      <c r="K112" s="8">
        <f t="shared" si="20"/>
        <v>269178</v>
      </c>
      <c r="L112" s="8" t="s">
        <v>10</v>
      </c>
      <c r="M112" s="39">
        <v>234000</v>
      </c>
      <c r="N112" s="8">
        <f t="shared" si="21"/>
        <v>44460</v>
      </c>
      <c r="O112" s="8">
        <f t="shared" si="22"/>
        <v>278460</v>
      </c>
      <c r="P112" s="8" t="s">
        <v>10</v>
      </c>
      <c r="Q112" s="49">
        <f t="shared" si="23"/>
        <v>280316.40000000002</v>
      </c>
      <c r="R112" s="9">
        <f t="shared" si="24"/>
        <v>269178</v>
      </c>
      <c r="S112" s="9">
        <f t="shared" si="25"/>
        <v>278460</v>
      </c>
      <c r="T112" s="10">
        <f t="shared" si="26"/>
        <v>269178</v>
      </c>
      <c r="U112" s="11">
        <f t="shared" si="27"/>
        <v>275984.8</v>
      </c>
      <c r="V112" s="11">
        <f t="shared" si="28"/>
        <v>275897.80677275814</v>
      </c>
      <c r="W112" s="11">
        <f t="shared" si="29"/>
        <v>275941.46305125603</v>
      </c>
      <c r="X112" s="11">
        <f t="shared" si="30"/>
        <v>5967.4910909024484</v>
      </c>
      <c r="Y112" s="12">
        <f t="shared" si="31"/>
        <v>2.4663677130044803E-2</v>
      </c>
      <c r="Z112" s="142">
        <f t="shared" si="32"/>
        <v>269178</v>
      </c>
      <c r="AA112" s="143" t="str">
        <f t="shared" si="33"/>
        <v>MENOR VALOR</v>
      </c>
    </row>
    <row r="113" spans="1:78" ht="22.5" customHeight="1" x14ac:dyDescent="0.2">
      <c r="A113" s="1"/>
      <c r="B113" s="50">
        <v>78181507</v>
      </c>
      <c r="C113" s="53" t="s">
        <v>164</v>
      </c>
      <c r="D113" s="35">
        <v>1</v>
      </c>
      <c r="E113" s="86">
        <v>235560</v>
      </c>
      <c r="F113" s="8">
        <f t="shared" si="17"/>
        <v>44756.4</v>
      </c>
      <c r="G113" s="8">
        <f t="shared" si="18"/>
        <v>280316.40000000002</v>
      </c>
      <c r="H113" s="8" t="s">
        <v>10</v>
      </c>
      <c r="I113" s="73">
        <v>226200</v>
      </c>
      <c r="J113" s="8">
        <f t="shared" si="19"/>
        <v>42978</v>
      </c>
      <c r="K113" s="8">
        <f t="shared" si="20"/>
        <v>269178</v>
      </c>
      <c r="L113" s="8" t="s">
        <v>10</v>
      </c>
      <c r="M113" s="39">
        <v>234000</v>
      </c>
      <c r="N113" s="8">
        <f t="shared" si="21"/>
        <v>44460</v>
      </c>
      <c r="O113" s="8">
        <f t="shared" si="22"/>
        <v>278460</v>
      </c>
      <c r="P113" s="8" t="s">
        <v>10</v>
      </c>
      <c r="Q113" s="49">
        <f t="shared" si="23"/>
        <v>280316.40000000002</v>
      </c>
      <c r="R113" s="9">
        <f t="shared" si="24"/>
        <v>269178</v>
      </c>
      <c r="S113" s="9">
        <f t="shared" si="25"/>
        <v>278460</v>
      </c>
      <c r="T113" s="10">
        <f t="shared" si="26"/>
        <v>269178</v>
      </c>
      <c r="U113" s="11">
        <f t="shared" si="27"/>
        <v>275984.8</v>
      </c>
      <c r="V113" s="11">
        <f t="shared" si="28"/>
        <v>275897.80677275814</v>
      </c>
      <c r="W113" s="11">
        <f t="shared" si="29"/>
        <v>275941.46305125603</v>
      </c>
      <c r="X113" s="11">
        <f t="shared" si="30"/>
        <v>5967.4910909024484</v>
      </c>
      <c r="Y113" s="12">
        <f t="shared" si="31"/>
        <v>2.4663677130044803E-2</v>
      </c>
      <c r="Z113" s="142">
        <f t="shared" si="32"/>
        <v>269178</v>
      </c>
      <c r="AA113" s="143" t="str">
        <f t="shared" si="33"/>
        <v>MENOR VALOR</v>
      </c>
    </row>
    <row r="114" spans="1:78" ht="22.5" customHeight="1" x14ac:dyDescent="0.2">
      <c r="A114" s="1"/>
      <c r="B114" s="50">
        <v>78181507</v>
      </c>
      <c r="C114" s="53" t="s">
        <v>165</v>
      </c>
      <c r="D114" s="35">
        <v>1</v>
      </c>
      <c r="E114" s="89">
        <v>235560</v>
      </c>
      <c r="F114" s="8">
        <f t="shared" si="17"/>
        <v>44756.4</v>
      </c>
      <c r="G114" s="8">
        <f t="shared" si="18"/>
        <v>280316.40000000002</v>
      </c>
      <c r="H114" s="8" t="s">
        <v>10</v>
      </c>
      <c r="I114" s="79">
        <v>226200</v>
      </c>
      <c r="J114" s="8">
        <f t="shared" si="19"/>
        <v>42978</v>
      </c>
      <c r="K114" s="8">
        <f t="shared" si="20"/>
        <v>269178</v>
      </c>
      <c r="L114" s="8" t="s">
        <v>10</v>
      </c>
      <c r="M114" s="39">
        <v>234000</v>
      </c>
      <c r="N114" s="8">
        <f t="shared" si="21"/>
        <v>44460</v>
      </c>
      <c r="O114" s="8">
        <f t="shared" si="22"/>
        <v>278460</v>
      </c>
      <c r="P114" s="8" t="s">
        <v>10</v>
      </c>
      <c r="Q114" s="49">
        <f t="shared" si="23"/>
        <v>280316.40000000002</v>
      </c>
      <c r="R114" s="9">
        <f t="shared" si="24"/>
        <v>269178</v>
      </c>
      <c r="S114" s="9">
        <f t="shared" si="25"/>
        <v>278460</v>
      </c>
      <c r="T114" s="10">
        <f t="shared" si="26"/>
        <v>269178</v>
      </c>
      <c r="U114" s="11">
        <f t="shared" si="27"/>
        <v>275984.8</v>
      </c>
      <c r="V114" s="11">
        <f t="shared" si="28"/>
        <v>275897.80677275814</v>
      </c>
      <c r="W114" s="11">
        <f t="shared" si="29"/>
        <v>275941.46305125603</v>
      </c>
      <c r="X114" s="11">
        <f t="shared" si="30"/>
        <v>5967.4910909024484</v>
      </c>
      <c r="Y114" s="12">
        <f t="shared" si="31"/>
        <v>2.4663677130044803E-2</v>
      </c>
      <c r="Z114" s="142">
        <f t="shared" si="32"/>
        <v>269178</v>
      </c>
      <c r="AA114" s="143" t="str">
        <f t="shared" si="33"/>
        <v>MENOR VALOR</v>
      </c>
    </row>
    <row r="115" spans="1:78" ht="22.5" customHeight="1" x14ac:dyDescent="0.2">
      <c r="A115" s="1"/>
      <c r="B115" s="50">
        <v>101507</v>
      </c>
      <c r="C115" s="53" t="s">
        <v>166</v>
      </c>
      <c r="D115" s="35">
        <v>1</v>
      </c>
      <c r="E115" s="89">
        <v>392600</v>
      </c>
      <c r="F115" s="8">
        <f t="shared" si="17"/>
        <v>74594</v>
      </c>
      <c r="G115" s="8">
        <f t="shared" si="18"/>
        <v>467194</v>
      </c>
      <c r="H115" s="8" t="s">
        <v>10</v>
      </c>
      <c r="I115" s="73">
        <v>377000</v>
      </c>
      <c r="J115" s="8">
        <f t="shared" si="19"/>
        <v>71630</v>
      </c>
      <c r="K115" s="8">
        <f t="shared" si="20"/>
        <v>448630</v>
      </c>
      <c r="L115" s="8" t="s">
        <v>10</v>
      </c>
      <c r="M115" s="39">
        <v>390000</v>
      </c>
      <c r="N115" s="8">
        <f t="shared" si="21"/>
        <v>74100</v>
      </c>
      <c r="O115" s="8">
        <f t="shared" si="22"/>
        <v>464100</v>
      </c>
      <c r="P115" s="8" t="s">
        <v>10</v>
      </c>
      <c r="Q115" s="49">
        <f t="shared" si="23"/>
        <v>467194</v>
      </c>
      <c r="R115" s="9">
        <f t="shared" si="24"/>
        <v>448630</v>
      </c>
      <c r="S115" s="9">
        <f t="shared" si="25"/>
        <v>464100</v>
      </c>
      <c r="T115" s="10">
        <f t="shared" si="26"/>
        <v>448630</v>
      </c>
      <c r="U115" s="11">
        <f t="shared" si="27"/>
        <v>459974.66666666669</v>
      </c>
      <c r="V115" s="11">
        <f t="shared" si="28"/>
        <v>459829.67795459687</v>
      </c>
      <c r="W115" s="11">
        <f t="shared" si="29"/>
        <v>459902.43841876002</v>
      </c>
      <c r="X115" s="11">
        <f t="shared" si="30"/>
        <v>9945.8184848374021</v>
      </c>
      <c r="Y115" s="12">
        <f t="shared" si="31"/>
        <v>2.4663677130044914E-2</v>
      </c>
      <c r="Z115" s="142">
        <f t="shared" si="32"/>
        <v>448630</v>
      </c>
      <c r="AA115" s="143" t="str">
        <f t="shared" si="33"/>
        <v>MENOR VALOR</v>
      </c>
    </row>
    <row r="116" spans="1:78" ht="22.5" customHeight="1" x14ac:dyDescent="0.2">
      <c r="A116" s="1"/>
      <c r="B116" s="50">
        <v>78181507</v>
      </c>
      <c r="C116" s="53" t="s">
        <v>167</v>
      </c>
      <c r="D116" s="35">
        <v>1</v>
      </c>
      <c r="E116" s="86">
        <v>235560</v>
      </c>
      <c r="F116" s="8">
        <f t="shared" si="17"/>
        <v>44756.4</v>
      </c>
      <c r="G116" s="8">
        <f t="shared" si="18"/>
        <v>280316.40000000002</v>
      </c>
      <c r="H116" s="8" t="s">
        <v>10</v>
      </c>
      <c r="I116" s="73">
        <v>226200</v>
      </c>
      <c r="J116" s="8">
        <f t="shared" si="19"/>
        <v>42978</v>
      </c>
      <c r="K116" s="8">
        <f t="shared" si="20"/>
        <v>269178</v>
      </c>
      <c r="L116" s="8" t="s">
        <v>10</v>
      </c>
      <c r="M116" s="39">
        <v>234000</v>
      </c>
      <c r="N116" s="8">
        <f t="shared" si="21"/>
        <v>44460</v>
      </c>
      <c r="O116" s="8">
        <f t="shared" si="22"/>
        <v>278460</v>
      </c>
      <c r="P116" s="8" t="s">
        <v>10</v>
      </c>
      <c r="Q116" s="49">
        <f t="shared" si="23"/>
        <v>280316.40000000002</v>
      </c>
      <c r="R116" s="9">
        <f t="shared" si="24"/>
        <v>269178</v>
      </c>
      <c r="S116" s="9">
        <f t="shared" si="25"/>
        <v>278460</v>
      </c>
      <c r="T116" s="10">
        <f t="shared" si="26"/>
        <v>269178</v>
      </c>
      <c r="U116" s="11">
        <f t="shared" si="27"/>
        <v>275984.8</v>
      </c>
      <c r="V116" s="11">
        <f t="shared" si="28"/>
        <v>275897.80677275814</v>
      </c>
      <c r="W116" s="11">
        <f t="shared" si="29"/>
        <v>275941.46305125603</v>
      </c>
      <c r="X116" s="11">
        <f t="shared" si="30"/>
        <v>5967.4910909024484</v>
      </c>
      <c r="Y116" s="12">
        <f t="shared" si="31"/>
        <v>2.4663677130044803E-2</v>
      </c>
      <c r="Z116" s="142">
        <f t="shared" si="32"/>
        <v>269178</v>
      </c>
      <c r="AA116" s="143" t="str">
        <f t="shared" si="33"/>
        <v>MENOR VALOR</v>
      </c>
    </row>
    <row r="117" spans="1:78" ht="22.5" customHeight="1" x14ac:dyDescent="0.2">
      <c r="A117" s="1"/>
      <c r="B117" s="50">
        <v>78181507</v>
      </c>
      <c r="C117" s="53" t="s">
        <v>168</v>
      </c>
      <c r="D117" s="35">
        <v>1</v>
      </c>
      <c r="E117" s="86">
        <v>1570400</v>
      </c>
      <c r="F117" s="8">
        <f t="shared" si="17"/>
        <v>298376</v>
      </c>
      <c r="G117" s="8">
        <f t="shared" si="18"/>
        <v>1868776</v>
      </c>
      <c r="H117" s="8" t="s">
        <v>10</v>
      </c>
      <c r="I117" s="73">
        <v>1508000</v>
      </c>
      <c r="J117" s="8">
        <f t="shared" si="19"/>
        <v>286520</v>
      </c>
      <c r="K117" s="8">
        <f t="shared" si="20"/>
        <v>1794520</v>
      </c>
      <c r="L117" s="8" t="s">
        <v>10</v>
      </c>
      <c r="M117" s="40">
        <v>1560000</v>
      </c>
      <c r="N117" s="8">
        <f t="shared" si="21"/>
        <v>296400</v>
      </c>
      <c r="O117" s="8">
        <f t="shared" si="22"/>
        <v>1856400</v>
      </c>
      <c r="P117" s="8" t="s">
        <v>10</v>
      </c>
      <c r="Q117" s="49">
        <f t="shared" si="23"/>
        <v>1868776</v>
      </c>
      <c r="R117" s="9">
        <f t="shared" si="24"/>
        <v>1794520</v>
      </c>
      <c r="S117" s="9">
        <f t="shared" si="25"/>
        <v>1856400</v>
      </c>
      <c r="T117" s="10">
        <f t="shared" si="26"/>
        <v>1794520</v>
      </c>
      <c r="U117" s="11">
        <f t="shared" si="27"/>
        <v>1839898.6666666667</v>
      </c>
      <c r="V117" s="11">
        <f t="shared" si="28"/>
        <v>1839318.7118183875</v>
      </c>
      <c r="W117" s="11">
        <f t="shared" si="29"/>
        <v>1839609.7536750401</v>
      </c>
      <c r="X117" s="11">
        <f t="shared" si="30"/>
        <v>39783.273939349609</v>
      </c>
      <c r="Y117" s="12">
        <f t="shared" si="31"/>
        <v>2.4663677130044914E-2</v>
      </c>
      <c r="Z117" s="142">
        <f t="shared" si="32"/>
        <v>1794520</v>
      </c>
      <c r="AA117" s="143" t="str">
        <f t="shared" si="33"/>
        <v>MENOR VALOR</v>
      </c>
    </row>
    <row r="118" spans="1:78" s="27" customFormat="1" ht="22.5" customHeight="1" x14ac:dyDescent="0.2">
      <c r="A118" s="64"/>
      <c r="B118" s="50">
        <v>78181507</v>
      </c>
      <c r="C118" s="65" t="s">
        <v>169</v>
      </c>
      <c r="D118" s="66"/>
      <c r="E118" s="86">
        <v>235560</v>
      </c>
      <c r="F118" s="8">
        <f t="shared" si="17"/>
        <v>44756.4</v>
      </c>
      <c r="G118" s="8">
        <f t="shared" si="18"/>
        <v>280316.40000000002</v>
      </c>
      <c r="H118" s="8" t="s">
        <v>10</v>
      </c>
      <c r="I118" s="73">
        <v>226200</v>
      </c>
      <c r="J118" s="8">
        <f t="shared" si="19"/>
        <v>42978</v>
      </c>
      <c r="K118" s="8">
        <f t="shared" si="20"/>
        <v>269178</v>
      </c>
      <c r="L118" s="8" t="s">
        <v>10</v>
      </c>
      <c r="M118" s="66">
        <v>234000</v>
      </c>
      <c r="N118" s="8">
        <f t="shared" si="21"/>
        <v>44460</v>
      </c>
      <c r="O118" s="8">
        <f t="shared" si="22"/>
        <v>278460</v>
      </c>
      <c r="P118" s="8" t="s">
        <v>10</v>
      </c>
      <c r="Q118" s="49">
        <f t="shared" si="23"/>
        <v>280316.40000000002</v>
      </c>
      <c r="R118" s="9">
        <f t="shared" si="24"/>
        <v>269178</v>
      </c>
      <c r="S118" s="9">
        <f t="shared" si="25"/>
        <v>278460</v>
      </c>
      <c r="T118" s="10">
        <f t="shared" si="26"/>
        <v>269178</v>
      </c>
      <c r="U118" s="11">
        <f t="shared" si="27"/>
        <v>275984.8</v>
      </c>
      <c r="V118" s="11">
        <f t="shared" si="28"/>
        <v>275897.80677275814</v>
      </c>
      <c r="W118" s="11">
        <f t="shared" si="29"/>
        <v>275941.46305125603</v>
      </c>
      <c r="X118" s="11">
        <f t="shared" si="30"/>
        <v>5967.4910909024484</v>
      </c>
      <c r="Y118" s="12">
        <f t="shared" si="31"/>
        <v>2.4663677130044803E-2</v>
      </c>
      <c r="Z118" s="142">
        <f t="shared" si="32"/>
        <v>269178</v>
      </c>
      <c r="AA118" s="143" t="str">
        <f t="shared" si="33"/>
        <v>MENOR VALOR</v>
      </c>
      <c r="AB118" s="130"/>
      <c r="AC118" s="130"/>
      <c r="AD118" s="130"/>
      <c r="AE118" s="130"/>
      <c r="AF118" s="130"/>
      <c r="AG118" s="130"/>
      <c r="AH118" s="130"/>
      <c r="AI118" s="130"/>
      <c r="AJ118" s="130"/>
      <c r="AK118" s="130"/>
      <c r="AL118" s="130"/>
      <c r="AM118" s="130"/>
      <c r="AN118" s="130"/>
      <c r="AO118" s="130"/>
      <c r="AP118" s="130"/>
      <c r="AQ118" s="130"/>
      <c r="AR118" s="130"/>
      <c r="AS118" s="130"/>
      <c r="AT118" s="130"/>
      <c r="AU118" s="130"/>
      <c r="AV118" s="130"/>
      <c r="AW118" s="130"/>
      <c r="AX118" s="130"/>
      <c r="AY118" s="130"/>
      <c r="AZ118" s="130"/>
      <c r="BA118" s="130"/>
      <c r="BB118" s="130"/>
      <c r="BC118" s="130"/>
      <c r="BD118" s="130"/>
      <c r="BE118" s="130"/>
      <c r="BF118" s="130"/>
      <c r="BG118" s="130"/>
      <c r="BH118" s="130"/>
      <c r="BI118" s="130"/>
      <c r="BJ118" s="130"/>
      <c r="BK118" s="130"/>
      <c r="BL118" s="130"/>
      <c r="BM118" s="130"/>
      <c r="BN118" s="130"/>
      <c r="BO118" s="130"/>
      <c r="BP118" s="130"/>
      <c r="BQ118" s="130"/>
      <c r="BR118" s="130"/>
      <c r="BS118" s="130"/>
      <c r="BT118" s="130"/>
      <c r="BU118" s="130"/>
      <c r="BV118" s="130"/>
      <c r="BW118" s="130"/>
      <c r="BX118" s="130"/>
      <c r="BY118" s="130"/>
      <c r="BZ118" s="130"/>
    </row>
    <row r="119" spans="1:78" ht="22.5" customHeight="1" x14ac:dyDescent="0.2">
      <c r="A119" s="1"/>
      <c r="B119" s="50">
        <v>78181507</v>
      </c>
      <c r="C119" s="53" t="s">
        <v>170</v>
      </c>
      <c r="D119" s="35">
        <v>1</v>
      </c>
      <c r="E119" s="89">
        <v>1766700</v>
      </c>
      <c r="F119" s="8">
        <f t="shared" si="17"/>
        <v>335673</v>
      </c>
      <c r="G119" s="8">
        <f t="shared" si="18"/>
        <v>2102373</v>
      </c>
      <c r="H119" s="8" t="s">
        <v>10</v>
      </c>
      <c r="I119" s="79">
        <v>1696500</v>
      </c>
      <c r="J119" s="8">
        <f t="shared" si="19"/>
        <v>322335</v>
      </c>
      <c r="K119" s="8">
        <f t="shared" si="20"/>
        <v>2018835</v>
      </c>
      <c r="L119" s="8" t="s">
        <v>10</v>
      </c>
      <c r="M119" s="39">
        <v>1755000</v>
      </c>
      <c r="N119" s="8">
        <f t="shared" si="21"/>
        <v>333450</v>
      </c>
      <c r="O119" s="8">
        <f t="shared" si="22"/>
        <v>2088450</v>
      </c>
      <c r="P119" s="8" t="s">
        <v>10</v>
      </c>
      <c r="Q119" s="49">
        <f t="shared" si="23"/>
        <v>2102373</v>
      </c>
      <c r="R119" s="9">
        <f t="shared" si="24"/>
        <v>2018835</v>
      </c>
      <c r="S119" s="9">
        <f t="shared" si="25"/>
        <v>2088450</v>
      </c>
      <c r="T119" s="10">
        <f t="shared" si="26"/>
        <v>2018835</v>
      </c>
      <c r="U119" s="11">
        <f t="shared" si="27"/>
        <v>2069886</v>
      </c>
      <c r="V119" s="11">
        <f t="shared" si="28"/>
        <v>2069233.550795686</v>
      </c>
      <c r="W119" s="11">
        <f t="shared" si="29"/>
        <v>2069560.9728844201</v>
      </c>
      <c r="X119" s="11">
        <f t="shared" si="30"/>
        <v>44756.183181768305</v>
      </c>
      <c r="Y119" s="12">
        <f t="shared" si="31"/>
        <v>2.4663677130044803E-2</v>
      </c>
      <c r="Z119" s="142">
        <f t="shared" si="32"/>
        <v>2018835</v>
      </c>
      <c r="AA119" s="143" t="str">
        <f t="shared" si="33"/>
        <v>MENOR VALOR</v>
      </c>
    </row>
    <row r="120" spans="1:78" ht="22.5" customHeight="1" x14ac:dyDescent="0.2">
      <c r="A120" s="1"/>
      <c r="B120" s="50">
        <v>78181507</v>
      </c>
      <c r="C120" s="53" t="s">
        <v>171</v>
      </c>
      <c r="D120" s="35">
        <v>1</v>
      </c>
      <c r="E120" s="89">
        <v>1570400</v>
      </c>
      <c r="F120" s="8">
        <f t="shared" si="17"/>
        <v>298376</v>
      </c>
      <c r="G120" s="8">
        <f t="shared" si="18"/>
        <v>1868776</v>
      </c>
      <c r="H120" s="8" t="s">
        <v>10</v>
      </c>
      <c r="I120" s="79">
        <v>1508000</v>
      </c>
      <c r="J120" s="8">
        <f t="shared" si="19"/>
        <v>286520</v>
      </c>
      <c r="K120" s="8">
        <f t="shared" si="20"/>
        <v>1794520</v>
      </c>
      <c r="L120" s="8" t="s">
        <v>10</v>
      </c>
      <c r="M120" s="39">
        <v>1560000</v>
      </c>
      <c r="N120" s="8">
        <f t="shared" si="21"/>
        <v>296400</v>
      </c>
      <c r="O120" s="8">
        <f t="shared" si="22"/>
        <v>1856400</v>
      </c>
      <c r="P120" s="8" t="s">
        <v>10</v>
      </c>
      <c r="Q120" s="49">
        <f t="shared" si="23"/>
        <v>1868776</v>
      </c>
      <c r="R120" s="9">
        <f t="shared" si="24"/>
        <v>1794520</v>
      </c>
      <c r="S120" s="9">
        <f t="shared" si="25"/>
        <v>1856400</v>
      </c>
      <c r="T120" s="10">
        <f t="shared" si="26"/>
        <v>1794520</v>
      </c>
      <c r="U120" s="11">
        <f t="shared" si="27"/>
        <v>1839898.6666666667</v>
      </c>
      <c r="V120" s="11">
        <f t="shared" si="28"/>
        <v>1839318.7118183875</v>
      </c>
      <c r="W120" s="11">
        <f t="shared" si="29"/>
        <v>1839609.7536750401</v>
      </c>
      <c r="X120" s="11">
        <f t="shared" si="30"/>
        <v>39783.273939349609</v>
      </c>
      <c r="Y120" s="12">
        <f t="shared" si="31"/>
        <v>2.4663677130044914E-2</v>
      </c>
      <c r="Z120" s="142">
        <f t="shared" si="32"/>
        <v>1794520</v>
      </c>
      <c r="AA120" s="143" t="str">
        <f t="shared" si="33"/>
        <v>MENOR VALOR</v>
      </c>
    </row>
    <row r="121" spans="1:78" ht="22.5" customHeight="1" x14ac:dyDescent="0.2">
      <c r="A121" s="1"/>
      <c r="B121" s="50">
        <v>78181507</v>
      </c>
      <c r="C121" s="53" t="s">
        <v>38</v>
      </c>
      <c r="D121" s="35">
        <v>1</v>
      </c>
      <c r="E121" s="89">
        <v>235560</v>
      </c>
      <c r="F121" s="8">
        <f t="shared" si="17"/>
        <v>44756.4</v>
      </c>
      <c r="G121" s="8">
        <f t="shared" si="18"/>
        <v>280316.40000000002</v>
      </c>
      <c r="H121" s="8" t="s">
        <v>10</v>
      </c>
      <c r="I121" s="79">
        <v>226200</v>
      </c>
      <c r="J121" s="8">
        <f t="shared" si="19"/>
        <v>42978</v>
      </c>
      <c r="K121" s="8">
        <f t="shared" si="20"/>
        <v>269178</v>
      </c>
      <c r="L121" s="8" t="s">
        <v>10</v>
      </c>
      <c r="M121" s="39">
        <v>234000</v>
      </c>
      <c r="N121" s="8">
        <f t="shared" si="21"/>
        <v>44460</v>
      </c>
      <c r="O121" s="8">
        <f t="shared" si="22"/>
        <v>278460</v>
      </c>
      <c r="P121" s="8" t="s">
        <v>10</v>
      </c>
      <c r="Q121" s="49">
        <f t="shared" si="23"/>
        <v>280316.40000000002</v>
      </c>
      <c r="R121" s="9">
        <f t="shared" si="24"/>
        <v>269178</v>
      </c>
      <c r="S121" s="9">
        <f t="shared" si="25"/>
        <v>278460</v>
      </c>
      <c r="T121" s="10">
        <f t="shared" si="26"/>
        <v>269178</v>
      </c>
      <c r="U121" s="11">
        <f t="shared" si="27"/>
        <v>275984.8</v>
      </c>
      <c r="V121" s="11">
        <f t="shared" si="28"/>
        <v>275897.80677275814</v>
      </c>
      <c r="W121" s="11">
        <f t="shared" si="29"/>
        <v>275941.46305125603</v>
      </c>
      <c r="X121" s="11">
        <f t="shared" si="30"/>
        <v>5967.4910909024484</v>
      </c>
      <c r="Y121" s="12">
        <f t="shared" si="31"/>
        <v>2.4663677130044803E-2</v>
      </c>
      <c r="Z121" s="142">
        <f t="shared" si="32"/>
        <v>269178</v>
      </c>
      <c r="AA121" s="143" t="str">
        <f t="shared" si="33"/>
        <v>MENOR VALOR</v>
      </c>
    </row>
    <row r="122" spans="1:78" ht="22.5" customHeight="1" x14ac:dyDescent="0.2">
      <c r="A122" s="1"/>
      <c r="B122" s="50">
        <v>78181507</v>
      </c>
      <c r="C122" s="53" t="s">
        <v>172</v>
      </c>
      <c r="D122" s="35">
        <v>1</v>
      </c>
      <c r="E122" s="89">
        <v>490750</v>
      </c>
      <c r="F122" s="8">
        <f t="shared" si="17"/>
        <v>93242.5</v>
      </c>
      <c r="G122" s="8">
        <f t="shared" si="18"/>
        <v>583992.5</v>
      </c>
      <c r="H122" s="8" t="s">
        <v>10</v>
      </c>
      <c r="I122" s="79">
        <v>471250</v>
      </c>
      <c r="J122" s="8">
        <f t="shared" si="19"/>
        <v>89537.5</v>
      </c>
      <c r="K122" s="8">
        <f t="shared" si="20"/>
        <v>560787.5</v>
      </c>
      <c r="L122" s="8" t="s">
        <v>10</v>
      </c>
      <c r="M122" s="39">
        <v>487500</v>
      </c>
      <c r="N122" s="8">
        <f t="shared" si="21"/>
        <v>92625</v>
      </c>
      <c r="O122" s="8">
        <f t="shared" si="22"/>
        <v>580125</v>
      </c>
      <c r="P122" s="8" t="s">
        <v>10</v>
      </c>
      <c r="Q122" s="49">
        <f t="shared" si="23"/>
        <v>583992.5</v>
      </c>
      <c r="R122" s="9">
        <f t="shared" si="24"/>
        <v>560787.5</v>
      </c>
      <c r="S122" s="9">
        <f t="shared" si="25"/>
        <v>580125</v>
      </c>
      <c r="T122" s="10">
        <f t="shared" si="26"/>
        <v>560787.5</v>
      </c>
      <c r="U122" s="11">
        <f t="shared" si="27"/>
        <v>574968.33333333337</v>
      </c>
      <c r="V122" s="11">
        <f t="shared" si="28"/>
        <v>574787.09744324605</v>
      </c>
      <c r="W122" s="11">
        <f t="shared" si="29"/>
        <v>574878.04802345007</v>
      </c>
      <c r="X122" s="11">
        <f t="shared" si="30"/>
        <v>12432.27310604675</v>
      </c>
      <c r="Y122" s="12">
        <f t="shared" si="31"/>
        <v>2.4663677130044914E-2</v>
      </c>
      <c r="Z122" s="142">
        <f t="shared" si="32"/>
        <v>560787.5</v>
      </c>
      <c r="AA122" s="143" t="str">
        <f t="shared" si="33"/>
        <v>MENOR VALOR</v>
      </c>
    </row>
    <row r="123" spans="1:78" ht="22.5" customHeight="1" x14ac:dyDescent="0.2">
      <c r="A123" s="1"/>
      <c r="B123" s="50">
        <v>78181507</v>
      </c>
      <c r="C123" s="53" t="s">
        <v>173</v>
      </c>
      <c r="D123" s="35">
        <v>1</v>
      </c>
      <c r="E123" s="89">
        <v>235560</v>
      </c>
      <c r="F123" s="8">
        <f t="shared" si="17"/>
        <v>44756.4</v>
      </c>
      <c r="G123" s="8">
        <f t="shared" si="18"/>
        <v>280316.40000000002</v>
      </c>
      <c r="H123" s="8" t="s">
        <v>10</v>
      </c>
      <c r="I123" s="79">
        <v>226200</v>
      </c>
      <c r="J123" s="8">
        <f t="shared" si="19"/>
        <v>42978</v>
      </c>
      <c r="K123" s="8">
        <f t="shared" si="20"/>
        <v>269178</v>
      </c>
      <c r="L123" s="8" t="s">
        <v>10</v>
      </c>
      <c r="M123" s="39">
        <v>234000</v>
      </c>
      <c r="N123" s="8">
        <f t="shared" si="21"/>
        <v>44460</v>
      </c>
      <c r="O123" s="8">
        <f t="shared" si="22"/>
        <v>278460</v>
      </c>
      <c r="P123" s="8" t="s">
        <v>10</v>
      </c>
      <c r="Q123" s="49">
        <f t="shared" si="23"/>
        <v>280316.40000000002</v>
      </c>
      <c r="R123" s="9">
        <f t="shared" si="24"/>
        <v>269178</v>
      </c>
      <c r="S123" s="9">
        <f t="shared" si="25"/>
        <v>278460</v>
      </c>
      <c r="T123" s="10">
        <f t="shared" si="26"/>
        <v>269178</v>
      </c>
      <c r="U123" s="11">
        <f t="shared" si="27"/>
        <v>275984.8</v>
      </c>
      <c r="V123" s="11">
        <f t="shared" si="28"/>
        <v>275897.80677275814</v>
      </c>
      <c r="W123" s="11">
        <f t="shared" si="29"/>
        <v>275941.46305125603</v>
      </c>
      <c r="X123" s="11">
        <f t="shared" si="30"/>
        <v>5967.4910909024484</v>
      </c>
      <c r="Y123" s="12">
        <f t="shared" si="31"/>
        <v>2.4663677130044803E-2</v>
      </c>
      <c r="Z123" s="142">
        <f t="shared" si="32"/>
        <v>269178</v>
      </c>
      <c r="AA123" s="143" t="str">
        <f t="shared" si="33"/>
        <v>MENOR VALOR</v>
      </c>
    </row>
    <row r="124" spans="1:78" ht="22.5" customHeight="1" x14ac:dyDescent="0.2">
      <c r="A124" s="1"/>
      <c r="B124" s="50">
        <v>78181507</v>
      </c>
      <c r="C124" s="53" t="s">
        <v>45</v>
      </c>
      <c r="D124" s="35">
        <v>1</v>
      </c>
      <c r="E124" s="86">
        <v>274820</v>
      </c>
      <c r="F124" s="8">
        <f t="shared" si="17"/>
        <v>52215.8</v>
      </c>
      <c r="G124" s="8">
        <f t="shared" si="18"/>
        <v>327035.8</v>
      </c>
      <c r="H124" s="8" t="s">
        <v>10</v>
      </c>
      <c r="I124" s="73">
        <v>263900</v>
      </c>
      <c r="J124" s="8">
        <f t="shared" si="19"/>
        <v>50141</v>
      </c>
      <c r="K124" s="8">
        <f t="shared" si="20"/>
        <v>314041</v>
      </c>
      <c r="L124" s="8" t="s">
        <v>10</v>
      </c>
      <c r="M124" s="39">
        <v>273000</v>
      </c>
      <c r="N124" s="8">
        <f t="shared" si="21"/>
        <v>51870</v>
      </c>
      <c r="O124" s="8">
        <f t="shared" si="22"/>
        <v>324870</v>
      </c>
      <c r="P124" s="8" t="s">
        <v>10</v>
      </c>
      <c r="Q124" s="49">
        <f t="shared" si="23"/>
        <v>327035.8</v>
      </c>
      <c r="R124" s="9">
        <f t="shared" si="24"/>
        <v>314041</v>
      </c>
      <c r="S124" s="9">
        <f t="shared" si="25"/>
        <v>324870</v>
      </c>
      <c r="T124" s="10">
        <f t="shared" si="26"/>
        <v>314041</v>
      </c>
      <c r="U124" s="11">
        <f t="shared" si="27"/>
        <v>321982.26666666666</v>
      </c>
      <c r="V124" s="11">
        <f t="shared" si="28"/>
        <v>321880.77456821781</v>
      </c>
      <c r="W124" s="11">
        <f t="shared" si="29"/>
        <v>321931.70689313201</v>
      </c>
      <c r="X124" s="11">
        <f t="shared" si="30"/>
        <v>6962.0729393861757</v>
      </c>
      <c r="Y124" s="12">
        <f t="shared" si="31"/>
        <v>2.4663677130044803E-2</v>
      </c>
      <c r="Z124" s="142">
        <f t="shared" si="32"/>
        <v>314041</v>
      </c>
      <c r="AA124" s="143" t="str">
        <f t="shared" si="33"/>
        <v>MENOR VALOR</v>
      </c>
    </row>
    <row r="125" spans="1:78" ht="22.5" customHeight="1" x14ac:dyDescent="0.2">
      <c r="A125" s="1"/>
      <c r="B125" s="50">
        <v>78181507</v>
      </c>
      <c r="C125" s="53" t="s">
        <v>174</v>
      </c>
      <c r="D125" s="35">
        <v>1</v>
      </c>
      <c r="E125" s="86">
        <v>235560</v>
      </c>
      <c r="F125" s="8">
        <f t="shared" si="17"/>
        <v>44756.4</v>
      </c>
      <c r="G125" s="8">
        <f t="shared" si="18"/>
        <v>280316.40000000002</v>
      </c>
      <c r="H125" s="8" t="s">
        <v>10</v>
      </c>
      <c r="I125" s="73">
        <v>226200</v>
      </c>
      <c r="J125" s="8">
        <f t="shared" si="19"/>
        <v>42978</v>
      </c>
      <c r="K125" s="8">
        <f t="shared" si="20"/>
        <v>269178</v>
      </c>
      <c r="L125" s="8" t="s">
        <v>10</v>
      </c>
      <c r="M125" s="39">
        <v>234000</v>
      </c>
      <c r="N125" s="8">
        <f t="shared" si="21"/>
        <v>44460</v>
      </c>
      <c r="O125" s="8">
        <f t="shared" si="22"/>
        <v>278460</v>
      </c>
      <c r="P125" s="8" t="s">
        <v>10</v>
      </c>
      <c r="Q125" s="49">
        <f t="shared" si="23"/>
        <v>280316.40000000002</v>
      </c>
      <c r="R125" s="9">
        <f t="shared" si="24"/>
        <v>269178</v>
      </c>
      <c r="S125" s="9">
        <f t="shared" si="25"/>
        <v>278460</v>
      </c>
      <c r="T125" s="10">
        <f t="shared" si="26"/>
        <v>269178</v>
      </c>
      <c r="U125" s="11">
        <f t="shared" si="27"/>
        <v>275984.8</v>
      </c>
      <c r="V125" s="11">
        <f t="shared" si="28"/>
        <v>275897.80677275814</v>
      </c>
      <c r="W125" s="11">
        <f t="shared" si="29"/>
        <v>275941.46305125603</v>
      </c>
      <c r="X125" s="11">
        <f t="shared" si="30"/>
        <v>5967.4910909024484</v>
      </c>
      <c r="Y125" s="12">
        <f t="shared" si="31"/>
        <v>2.4663677130044803E-2</v>
      </c>
      <c r="Z125" s="142">
        <f t="shared" si="32"/>
        <v>269178</v>
      </c>
      <c r="AA125" s="143" t="str">
        <f t="shared" si="33"/>
        <v>MENOR VALOR</v>
      </c>
    </row>
    <row r="126" spans="1:78" ht="22.5" customHeight="1" x14ac:dyDescent="0.2">
      <c r="A126" s="1"/>
      <c r="B126" s="50">
        <v>78181507</v>
      </c>
      <c r="C126" s="53" t="s">
        <v>175</v>
      </c>
      <c r="D126" s="35">
        <v>1</v>
      </c>
      <c r="E126" s="89">
        <v>294450</v>
      </c>
      <c r="F126" s="8">
        <f t="shared" si="17"/>
        <v>55945.5</v>
      </c>
      <c r="G126" s="8">
        <f t="shared" si="18"/>
        <v>350395.5</v>
      </c>
      <c r="H126" s="8" t="s">
        <v>10</v>
      </c>
      <c r="I126" s="79">
        <v>282750</v>
      </c>
      <c r="J126" s="8">
        <f t="shared" si="19"/>
        <v>53722.5</v>
      </c>
      <c r="K126" s="8">
        <f t="shared" si="20"/>
        <v>336472.5</v>
      </c>
      <c r="L126" s="8" t="s">
        <v>10</v>
      </c>
      <c r="M126" s="41">
        <v>292500</v>
      </c>
      <c r="N126" s="8">
        <f t="shared" si="21"/>
        <v>55575</v>
      </c>
      <c r="O126" s="8">
        <f t="shared" si="22"/>
        <v>348075</v>
      </c>
      <c r="P126" s="8" t="s">
        <v>10</v>
      </c>
      <c r="Q126" s="49">
        <f t="shared" si="23"/>
        <v>350395.5</v>
      </c>
      <c r="R126" s="9">
        <f t="shared" si="24"/>
        <v>336472.5</v>
      </c>
      <c r="S126" s="9">
        <f t="shared" si="25"/>
        <v>348075</v>
      </c>
      <c r="T126" s="10">
        <f t="shared" si="26"/>
        <v>336472.5</v>
      </c>
      <c r="U126" s="11">
        <f t="shared" si="27"/>
        <v>344981</v>
      </c>
      <c r="V126" s="11">
        <f t="shared" si="28"/>
        <v>344872.2584659477</v>
      </c>
      <c r="W126" s="11">
        <f t="shared" si="29"/>
        <v>344926.82881407003</v>
      </c>
      <c r="X126" s="11">
        <f t="shared" si="30"/>
        <v>7459.3638636280502</v>
      </c>
      <c r="Y126" s="12">
        <f t="shared" si="31"/>
        <v>2.4663677130044803E-2</v>
      </c>
      <c r="Z126" s="142">
        <f t="shared" si="32"/>
        <v>336472.5</v>
      </c>
      <c r="AA126" s="143" t="str">
        <f t="shared" si="33"/>
        <v>MENOR VALOR</v>
      </c>
    </row>
    <row r="127" spans="1:78" ht="22.5" customHeight="1" x14ac:dyDescent="0.2">
      <c r="A127" s="1"/>
      <c r="B127" s="50">
        <v>78181507</v>
      </c>
      <c r="C127" s="53" t="s">
        <v>41</v>
      </c>
      <c r="D127" s="35">
        <v>1</v>
      </c>
      <c r="E127" s="86">
        <v>294450</v>
      </c>
      <c r="F127" s="8">
        <f t="shared" si="17"/>
        <v>55945.5</v>
      </c>
      <c r="G127" s="8">
        <f t="shared" si="18"/>
        <v>350395.5</v>
      </c>
      <c r="H127" s="8" t="s">
        <v>10</v>
      </c>
      <c r="I127" s="73">
        <v>282750</v>
      </c>
      <c r="J127" s="8">
        <f t="shared" si="19"/>
        <v>53722.5</v>
      </c>
      <c r="K127" s="8">
        <f t="shared" si="20"/>
        <v>336472.5</v>
      </c>
      <c r="L127" s="8" t="s">
        <v>10</v>
      </c>
      <c r="M127" s="39">
        <v>292500</v>
      </c>
      <c r="N127" s="8">
        <f t="shared" si="21"/>
        <v>55575</v>
      </c>
      <c r="O127" s="8">
        <f t="shared" si="22"/>
        <v>348075</v>
      </c>
      <c r="P127" s="8" t="s">
        <v>10</v>
      </c>
      <c r="Q127" s="49">
        <f t="shared" si="23"/>
        <v>350395.5</v>
      </c>
      <c r="R127" s="9">
        <f t="shared" si="24"/>
        <v>336472.5</v>
      </c>
      <c r="S127" s="9">
        <f t="shared" si="25"/>
        <v>348075</v>
      </c>
      <c r="T127" s="10">
        <f t="shared" si="26"/>
        <v>336472.5</v>
      </c>
      <c r="U127" s="11">
        <f t="shared" si="27"/>
        <v>344981</v>
      </c>
      <c r="V127" s="11">
        <f t="shared" si="28"/>
        <v>344872.2584659477</v>
      </c>
      <c r="W127" s="11">
        <f t="shared" si="29"/>
        <v>344926.82881407003</v>
      </c>
      <c r="X127" s="11">
        <f t="shared" si="30"/>
        <v>7459.3638636280502</v>
      </c>
      <c r="Y127" s="12">
        <f t="shared" si="31"/>
        <v>2.4663677130044803E-2</v>
      </c>
      <c r="Z127" s="142">
        <f t="shared" si="32"/>
        <v>336472.5</v>
      </c>
      <c r="AA127" s="143" t="str">
        <f t="shared" si="33"/>
        <v>MENOR VALOR</v>
      </c>
    </row>
    <row r="128" spans="1:78" ht="22.5" customHeight="1" x14ac:dyDescent="0.2">
      <c r="A128" s="1"/>
      <c r="B128" s="50">
        <v>78181507</v>
      </c>
      <c r="C128" s="53" t="s">
        <v>176</v>
      </c>
      <c r="D128" s="35">
        <v>1</v>
      </c>
      <c r="E128" s="86">
        <v>98150</v>
      </c>
      <c r="F128" s="8">
        <f t="shared" si="17"/>
        <v>18648.5</v>
      </c>
      <c r="G128" s="8">
        <f t="shared" si="18"/>
        <v>116798.5</v>
      </c>
      <c r="H128" s="8" t="s">
        <v>10</v>
      </c>
      <c r="I128" s="73">
        <v>94250</v>
      </c>
      <c r="J128" s="8">
        <f t="shared" si="19"/>
        <v>17907.5</v>
      </c>
      <c r="K128" s="8">
        <f t="shared" si="20"/>
        <v>112157.5</v>
      </c>
      <c r="L128" s="8" t="s">
        <v>10</v>
      </c>
      <c r="M128" s="39">
        <v>97500</v>
      </c>
      <c r="N128" s="8">
        <f t="shared" si="21"/>
        <v>18525</v>
      </c>
      <c r="O128" s="8">
        <f t="shared" si="22"/>
        <v>116025</v>
      </c>
      <c r="P128" s="8" t="s">
        <v>10</v>
      </c>
      <c r="Q128" s="49">
        <f t="shared" si="23"/>
        <v>116798.5</v>
      </c>
      <c r="R128" s="9">
        <f t="shared" si="24"/>
        <v>112157.5</v>
      </c>
      <c r="S128" s="9">
        <f t="shared" si="25"/>
        <v>116025</v>
      </c>
      <c r="T128" s="10">
        <f t="shared" si="26"/>
        <v>112157.5</v>
      </c>
      <c r="U128" s="11">
        <f t="shared" si="27"/>
        <v>114993.66666666667</v>
      </c>
      <c r="V128" s="11">
        <f t="shared" si="28"/>
        <v>114957.41948864922</v>
      </c>
      <c r="W128" s="11">
        <f t="shared" si="29"/>
        <v>114975.60960469001</v>
      </c>
      <c r="X128" s="11">
        <f t="shared" si="30"/>
        <v>2486.4546212093505</v>
      </c>
      <c r="Y128" s="12">
        <f t="shared" si="31"/>
        <v>2.4663677130044914E-2</v>
      </c>
      <c r="Z128" s="142">
        <f t="shared" si="32"/>
        <v>112157.5</v>
      </c>
      <c r="AA128" s="143" t="str">
        <f t="shared" si="33"/>
        <v>MENOR VALOR</v>
      </c>
    </row>
    <row r="129" spans="1:78" ht="22.5" customHeight="1" x14ac:dyDescent="0.2">
      <c r="A129" s="1"/>
      <c r="B129" s="50">
        <v>78181507</v>
      </c>
      <c r="C129" s="53" t="s">
        <v>39</v>
      </c>
      <c r="D129" s="35">
        <v>1</v>
      </c>
      <c r="E129" s="86">
        <v>392600</v>
      </c>
      <c r="F129" s="8">
        <f t="shared" si="17"/>
        <v>74594</v>
      </c>
      <c r="G129" s="8">
        <f t="shared" si="18"/>
        <v>467194</v>
      </c>
      <c r="H129" s="8" t="s">
        <v>10</v>
      </c>
      <c r="I129" s="73">
        <v>377000</v>
      </c>
      <c r="J129" s="8">
        <f t="shared" si="19"/>
        <v>71630</v>
      </c>
      <c r="K129" s="8">
        <f t="shared" si="20"/>
        <v>448630</v>
      </c>
      <c r="L129" s="8" t="s">
        <v>10</v>
      </c>
      <c r="M129" s="40">
        <v>390000</v>
      </c>
      <c r="N129" s="8">
        <f t="shared" si="21"/>
        <v>74100</v>
      </c>
      <c r="O129" s="8">
        <f t="shared" si="22"/>
        <v>464100</v>
      </c>
      <c r="P129" s="8" t="s">
        <v>10</v>
      </c>
      <c r="Q129" s="49">
        <f t="shared" si="23"/>
        <v>467194</v>
      </c>
      <c r="R129" s="9">
        <f t="shared" si="24"/>
        <v>448630</v>
      </c>
      <c r="S129" s="9">
        <f t="shared" si="25"/>
        <v>464100</v>
      </c>
      <c r="T129" s="10">
        <f t="shared" si="26"/>
        <v>448630</v>
      </c>
      <c r="U129" s="11">
        <f t="shared" si="27"/>
        <v>459974.66666666669</v>
      </c>
      <c r="V129" s="11">
        <f t="shared" si="28"/>
        <v>459829.67795459687</v>
      </c>
      <c r="W129" s="11">
        <f t="shared" si="29"/>
        <v>459902.43841876002</v>
      </c>
      <c r="X129" s="11">
        <f t="shared" si="30"/>
        <v>9945.8184848374021</v>
      </c>
      <c r="Y129" s="12">
        <f t="shared" si="31"/>
        <v>2.4663677130044914E-2</v>
      </c>
      <c r="Z129" s="142">
        <f t="shared" si="32"/>
        <v>448630</v>
      </c>
      <c r="AA129" s="143" t="str">
        <f t="shared" si="33"/>
        <v>MENOR VALOR</v>
      </c>
    </row>
    <row r="130" spans="1:78" ht="22.5" customHeight="1" x14ac:dyDescent="0.2">
      <c r="A130" s="1"/>
      <c r="B130" s="50">
        <v>78181507</v>
      </c>
      <c r="C130" s="53" t="s">
        <v>40</v>
      </c>
      <c r="D130" s="35">
        <v>1</v>
      </c>
      <c r="E130" s="86">
        <v>98150</v>
      </c>
      <c r="F130" s="8">
        <f t="shared" si="17"/>
        <v>18648.5</v>
      </c>
      <c r="G130" s="8">
        <f t="shared" si="18"/>
        <v>116798.5</v>
      </c>
      <c r="H130" s="8" t="s">
        <v>10</v>
      </c>
      <c r="I130" s="73">
        <v>94250</v>
      </c>
      <c r="J130" s="8">
        <f t="shared" si="19"/>
        <v>17907.5</v>
      </c>
      <c r="K130" s="8">
        <f t="shared" si="20"/>
        <v>112157.5</v>
      </c>
      <c r="L130" s="8" t="s">
        <v>10</v>
      </c>
      <c r="M130" s="94">
        <v>97500</v>
      </c>
      <c r="N130" s="8">
        <f t="shared" si="21"/>
        <v>18525</v>
      </c>
      <c r="O130" s="8">
        <f t="shared" si="22"/>
        <v>116025</v>
      </c>
      <c r="P130" s="8" t="s">
        <v>10</v>
      </c>
      <c r="Q130" s="49">
        <f t="shared" si="23"/>
        <v>116798.5</v>
      </c>
      <c r="R130" s="9">
        <f t="shared" si="24"/>
        <v>112157.5</v>
      </c>
      <c r="S130" s="9">
        <f t="shared" si="25"/>
        <v>116025</v>
      </c>
      <c r="T130" s="10">
        <f t="shared" si="26"/>
        <v>112157.5</v>
      </c>
      <c r="U130" s="11">
        <f t="shared" si="27"/>
        <v>114993.66666666667</v>
      </c>
      <c r="V130" s="11">
        <f t="shared" si="28"/>
        <v>114957.41948864922</v>
      </c>
      <c r="W130" s="11">
        <f t="shared" si="29"/>
        <v>114975.60960469001</v>
      </c>
      <c r="X130" s="11">
        <f t="shared" si="30"/>
        <v>2486.4546212093505</v>
      </c>
      <c r="Y130" s="12">
        <f t="shared" si="31"/>
        <v>2.4663677130044914E-2</v>
      </c>
      <c r="Z130" s="142">
        <f t="shared" si="32"/>
        <v>112157.5</v>
      </c>
      <c r="AA130" s="143" t="str">
        <f t="shared" si="33"/>
        <v>MENOR VALOR</v>
      </c>
    </row>
    <row r="131" spans="1:78" s="56" customFormat="1" x14ac:dyDescent="0.2">
      <c r="A131" s="54"/>
      <c r="B131" s="54"/>
      <c r="C131" s="54"/>
      <c r="D131" s="54"/>
      <c r="E131" s="55"/>
      <c r="F131" s="55"/>
      <c r="G131" s="55"/>
      <c r="H131" s="55"/>
      <c r="I131" s="55"/>
      <c r="J131" s="55"/>
      <c r="K131" s="55"/>
      <c r="L131" s="55"/>
      <c r="M131" s="55"/>
      <c r="N131" s="55"/>
      <c r="O131" s="55"/>
      <c r="P131" s="55"/>
      <c r="Q131" s="49"/>
      <c r="R131" s="9"/>
      <c r="S131" s="9"/>
      <c r="T131" s="10"/>
      <c r="U131" s="11"/>
      <c r="V131" s="11"/>
      <c r="W131" s="11"/>
      <c r="X131" s="11"/>
      <c r="Y131" s="12"/>
      <c r="Z131" s="13"/>
      <c r="AA131" s="36"/>
      <c r="AB131" s="130"/>
      <c r="AC131" s="130"/>
      <c r="AD131" s="130"/>
      <c r="AE131" s="130"/>
      <c r="AF131" s="130"/>
      <c r="AG131" s="130"/>
      <c r="AH131" s="130"/>
      <c r="AI131" s="130"/>
      <c r="AJ131" s="130"/>
      <c r="AK131" s="130"/>
      <c r="AL131" s="130"/>
      <c r="AM131" s="130"/>
      <c r="AN131" s="130"/>
      <c r="AO131" s="130"/>
      <c r="AP131" s="130"/>
      <c r="AQ131" s="130"/>
      <c r="AR131" s="130"/>
      <c r="AS131" s="130"/>
      <c r="AT131" s="130"/>
      <c r="AU131" s="130"/>
      <c r="AV131" s="130"/>
      <c r="AW131" s="130"/>
      <c r="AX131" s="130"/>
      <c r="AY131" s="130"/>
      <c r="AZ131" s="130"/>
      <c r="BA131" s="130"/>
      <c r="BB131" s="130"/>
      <c r="BC131" s="130"/>
      <c r="BD131" s="130"/>
      <c r="BE131" s="130"/>
      <c r="BF131" s="130"/>
      <c r="BG131" s="130"/>
      <c r="BH131" s="130"/>
      <c r="BI131" s="130"/>
      <c r="BJ131" s="130"/>
      <c r="BK131" s="130"/>
      <c r="BL131" s="130"/>
      <c r="BM131" s="130"/>
      <c r="BN131" s="130"/>
      <c r="BO131" s="130"/>
      <c r="BP131" s="130"/>
      <c r="BQ131" s="130"/>
      <c r="BR131" s="130"/>
      <c r="BS131" s="130"/>
      <c r="BT131" s="130"/>
      <c r="BU131" s="130"/>
      <c r="BV131" s="130"/>
      <c r="BW131" s="130"/>
      <c r="BX131" s="130"/>
      <c r="BY131" s="130"/>
      <c r="BZ131" s="130"/>
    </row>
    <row r="132" spans="1:78" s="32" customFormat="1" x14ac:dyDescent="0.2">
      <c r="AB132" s="130"/>
      <c r="AC132" s="130"/>
      <c r="AD132" s="130"/>
      <c r="AE132" s="130"/>
      <c r="AF132" s="130"/>
      <c r="AG132" s="130"/>
      <c r="AH132" s="130"/>
      <c r="AI132" s="130"/>
      <c r="AJ132" s="130"/>
      <c r="AK132" s="130"/>
      <c r="AL132" s="130"/>
      <c r="AM132" s="130"/>
      <c r="AN132" s="130"/>
      <c r="AO132" s="130"/>
      <c r="AP132" s="130"/>
      <c r="AQ132" s="130"/>
      <c r="AR132" s="130"/>
      <c r="AS132" s="130"/>
      <c r="AT132" s="130"/>
      <c r="AU132" s="130"/>
      <c r="AV132" s="130"/>
      <c r="AW132" s="130"/>
      <c r="AX132" s="130"/>
      <c r="AY132" s="130"/>
      <c r="AZ132" s="130"/>
      <c r="BA132" s="130"/>
      <c r="BB132" s="130"/>
      <c r="BC132" s="130"/>
      <c r="BD132" s="130"/>
      <c r="BE132" s="130"/>
      <c r="BF132" s="130"/>
      <c r="BG132" s="130"/>
      <c r="BH132" s="130"/>
      <c r="BI132" s="130"/>
      <c r="BJ132" s="130"/>
      <c r="BK132" s="130"/>
      <c r="BL132" s="130"/>
      <c r="BM132" s="130"/>
      <c r="BN132" s="130"/>
      <c r="BO132" s="130"/>
      <c r="BP132" s="130"/>
      <c r="BQ132" s="130"/>
      <c r="BR132" s="130"/>
      <c r="BS132" s="130"/>
      <c r="BT132" s="130"/>
      <c r="BU132" s="130"/>
      <c r="BV132" s="130"/>
      <c r="BW132" s="130"/>
      <c r="BX132" s="130"/>
      <c r="BY132" s="130"/>
      <c r="BZ132" s="130"/>
    </row>
    <row r="133" spans="1:78" s="32" customFormat="1" x14ac:dyDescent="0.2">
      <c r="AB133" s="130"/>
      <c r="AC133" s="130"/>
      <c r="AD133" s="130"/>
      <c r="AE133" s="130"/>
      <c r="AF133" s="130"/>
      <c r="AG133" s="130"/>
      <c r="AH133" s="130"/>
      <c r="AI133" s="130"/>
      <c r="AJ133" s="130"/>
      <c r="AK133" s="130"/>
      <c r="AL133" s="130"/>
      <c r="AM133" s="130"/>
      <c r="AN133" s="130"/>
      <c r="AO133" s="130"/>
      <c r="AP133" s="130"/>
      <c r="AQ133" s="130"/>
      <c r="AR133" s="130"/>
      <c r="AS133" s="130"/>
      <c r="AT133" s="130"/>
      <c r="AU133" s="130"/>
      <c r="AV133" s="130"/>
      <c r="AW133" s="130"/>
      <c r="AX133" s="130"/>
      <c r="AY133" s="130"/>
      <c r="AZ133" s="130"/>
      <c r="BA133" s="130"/>
      <c r="BB133" s="130"/>
      <c r="BC133" s="130"/>
      <c r="BD133" s="130"/>
      <c r="BE133" s="130"/>
      <c r="BF133" s="130"/>
      <c r="BG133" s="130"/>
      <c r="BH133" s="130"/>
      <c r="BI133" s="130"/>
      <c r="BJ133" s="130"/>
      <c r="BK133" s="130"/>
      <c r="BL133" s="130"/>
      <c r="BM133" s="130"/>
      <c r="BN133" s="130"/>
      <c r="BO133" s="130"/>
      <c r="BP133" s="130"/>
      <c r="BQ133" s="130"/>
      <c r="BR133" s="130"/>
      <c r="BS133" s="130"/>
      <c r="BT133" s="130"/>
      <c r="BU133" s="130"/>
      <c r="BV133" s="130"/>
      <c r="BW133" s="130"/>
      <c r="BX133" s="130"/>
      <c r="BY133" s="130"/>
      <c r="BZ133" s="130"/>
    </row>
    <row r="134" spans="1:78" s="32" customFormat="1" x14ac:dyDescent="0.2">
      <c r="AB134" s="130"/>
      <c r="AC134" s="130"/>
      <c r="AD134" s="130"/>
      <c r="AE134" s="130"/>
      <c r="AF134" s="130"/>
      <c r="AG134" s="130"/>
      <c r="AH134" s="130"/>
      <c r="AI134" s="130"/>
      <c r="AJ134" s="130"/>
      <c r="AK134" s="130"/>
      <c r="AL134" s="130"/>
      <c r="AM134" s="130"/>
      <c r="AN134" s="130"/>
      <c r="AO134" s="130"/>
      <c r="AP134" s="130"/>
      <c r="AQ134" s="130"/>
      <c r="AR134" s="130"/>
      <c r="AS134" s="130"/>
      <c r="AT134" s="130"/>
      <c r="AU134" s="130"/>
      <c r="AV134" s="130"/>
      <c r="AW134" s="130"/>
      <c r="AX134" s="130"/>
      <c r="AY134" s="130"/>
      <c r="AZ134" s="130"/>
      <c r="BA134" s="130"/>
      <c r="BB134" s="130"/>
      <c r="BC134" s="130"/>
      <c r="BD134" s="130"/>
      <c r="BE134" s="130"/>
      <c r="BF134" s="130"/>
      <c r="BG134" s="130"/>
      <c r="BH134" s="130"/>
      <c r="BI134" s="130"/>
      <c r="BJ134" s="130"/>
      <c r="BK134" s="130"/>
      <c r="BL134" s="130"/>
      <c r="BM134" s="130"/>
      <c r="BN134" s="130"/>
      <c r="BO134" s="130"/>
      <c r="BP134" s="130"/>
      <c r="BQ134" s="130"/>
      <c r="BR134" s="130"/>
      <c r="BS134" s="130"/>
      <c r="BT134" s="130"/>
      <c r="BU134" s="130"/>
      <c r="BV134" s="130"/>
      <c r="BW134" s="130"/>
      <c r="BX134" s="130"/>
      <c r="BY134" s="130"/>
      <c r="BZ134" s="130"/>
    </row>
    <row r="135" spans="1:78" s="32" customFormat="1" x14ac:dyDescent="0.2">
      <c r="AB135" s="130"/>
      <c r="AC135" s="130"/>
      <c r="AD135" s="130"/>
      <c r="AE135" s="130"/>
      <c r="AF135" s="130"/>
      <c r="AG135" s="130"/>
      <c r="AH135" s="130"/>
      <c r="AI135" s="130"/>
      <c r="AJ135" s="130"/>
      <c r="AK135" s="130"/>
      <c r="AL135" s="130"/>
      <c r="AM135" s="130"/>
      <c r="AN135" s="130"/>
      <c r="AO135" s="130"/>
      <c r="AP135" s="130"/>
      <c r="AQ135" s="130"/>
      <c r="AR135" s="130"/>
      <c r="AS135" s="130"/>
      <c r="AT135" s="130"/>
      <c r="AU135" s="130"/>
      <c r="AV135" s="130"/>
      <c r="AW135" s="130"/>
      <c r="AX135" s="130"/>
      <c r="AY135" s="130"/>
      <c r="AZ135" s="130"/>
      <c r="BA135" s="130"/>
      <c r="BB135" s="130"/>
      <c r="BC135" s="130"/>
      <c r="BD135" s="130"/>
      <c r="BE135" s="130"/>
      <c r="BF135" s="130"/>
      <c r="BG135" s="130"/>
      <c r="BH135" s="130"/>
      <c r="BI135" s="130"/>
      <c r="BJ135" s="130"/>
      <c r="BK135" s="130"/>
      <c r="BL135" s="130"/>
      <c r="BM135" s="130"/>
      <c r="BN135" s="130"/>
      <c r="BO135" s="130"/>
      <c r="BP135" s="130"/>
      <c r="BQ135" s="130"/>
      <c r="BR135" s="130"/>
      <c r="BS135" s="130"/>
      <c r="BT135" s="130"/>
      <c r="BU135" s="130"/>
      <c r="BV135" s="130"/>
      <c r="BW135" s="130"/>
      <c r="BX135" s="130"/>
      <c r="BY135" s="130"/>
      <c r="BZ135" s="130"/>
    </row>
    <row r="136" spans="1:78" s="32" customFormat="1" x14ac:dyDescent="0.2">
      <c r="AB136" s="130"/>
      <c r="AC136" s="130"/>
      <c r="AD136" s="130"/>
      <c r="AE136" s="130"/>
      <c r="AF136" s="130"/>
      <c r="AG136" s="130"/>
      <c r="AH136" s="130"/>
      <c r="AI136" s="130"/>
      <c r="AJ136" s="130"/>
      <c r="AK136" s="130"/>
      <c r="AL136" s="130"/>
      <c r="AM136" s="130"/>
      <c r="AN136" s="130"/>
      <c r="AO136" s="130"/>
      <c r="AP136" s="130"/>
      <c r="AQ136" s="130"/>
      <c r="AR136" s="130"/>
      <c r="AS136" s="130"/>
      <c r="AT136" s="130"/>
      <c r="AU136" s="130"/>
      <c r="AV136" s="130"/>
      <c r="AW136" s="130"/>
      <c r="AX136" s="130"/>
      <c r="AY136" s="130"/>
      <c r="AZ136" s="130"/>
      <c r="BA136" s="130"/>
      <c r="BB136" s="130"/>
      <c r="BC136" s="130"/>
      <c r="BD136" s="130"/>
      <c r="BE136" s="130"/>
      <c r="BF136" s="130"/>
      <c r="BG136" s="130"/>
      <c r="BH136" s="130"/>
      <c r="BI136" s="130"/>
      <c r="BJ136" s="130"/>
      <c r="BK136" s="130"/>
      <c r="BL136" s="130"/>
      <c r="BM136" s="130"/>
      <c r="BN136" s="130"/>
      <c r="BO136" s="130"/>
      <c r="BP136" s="130"/>
      <c r="BQ136" s="130"/>
      <c r="BR136" s="130"/>
      <c r="BS136" s="130"/>
      <c r="BT136" s="130"/>
      <c r="BU136" s="130"/>
      <c r="BV136" s="130"/>
      <c r="BW136" s="130"/>
      <c r="BX136" s="130"/>
      <c r="BY136" s="130"/>
      <c r="BZ136" s="130"/>
    </row>
    <row r="137" spans="1:78" s="32" customFormat="1" x14ac:dyDescent="0.2">
      <c r="AB137" s="130"/>
      <c r="AC137" s="130"/>
      <c r="AD137" s="130"/>
      <c r="AE137" s="130"/>
      <c r="AF137" s="130"/>
      <c r="AG137" s="130"/>
      <c r="AH137" s="130"/>
      <c r="AI137" s="130"/>
      <c r="AJ137" s="130"/>
      <c r="AK137" s="130"/>
      <c r="AL137" s="130"/>
      <c r="AM137" s="130"/>
      <c r="AN137" s="130"/>
      <c r="AO137" s="130"/>
      <c r="AP137" s="130"/>
      <c r="AQ137" s="130"/>
      <c r="AR137" s="130"/>
      <c r="AS137" s="130"/>
      <c r="AT137" s="130"/>
      <c r="AU137" s="130"/>
      <c r="AV137" s="130"/>
      <c r="AW137" s="130"/>
      <c r="AX137" s="130"/>
      <c r="AY137" s="130"/>
      <c r="AZ137" s="130"/>
      <c r="BA137" s="130"/>
      <c r="BB137" s="130"/>
      <c r="BC137" s="130"/>
      <c r="BD137" s="130"/>
      <c r="BE137" s="130"/>
      <c r="BF137" s="130"/>
      <c r="BG137" s="130"/>
      <c r="BH137" s="130"/>
      <c r="BI137" s="130"/>
      <c r="BJ137" s="130"/>
      <c r="BK137" s="130"/>
      <c r="BL137" s="130"/>
      <c r="BM137" s="130"/>
      <c r="BN137" s="130"/>
      <c r="BO137" s="130"/>
      <c r="BP137" s="130"/>
      <c r="BQ137" s="130"/>
      <c r="BR137" s="130"/>
      <c r="BS137" s="130"/>
      <c r="BT137" s="130"/>
      <c r="BU137" s="130"/>
      <c r="BV137" s="130"/>
      <c r="BW137" s="130"/>
      <c r="BX137" s="130"/>
      <c r="BY137" s="130"/>
      <c r="BZ137" s="130"/>
    </row>
    <row r="138" spans="1:78" s="32" customFormat="1" x14ac:dyDescent="0.2">
      <c r="AB138" s="130"/>
      <c r="AC138" s="130"/>
      <c r="AD138" s="130"/>
      <c r="AE138" s="130"/>
      <c r="AF138" s="130"/>
      <c r="AG138" s="130"/>
      <c r="AH138" s="130"/>
      <c r="AI138" s="130"/>
      <c r="AJ138" s="130"/>
      <c r="AK138" s="130"/>
      <c r="AL138" s="130"/>
      <c r="AM138" s="130"/>
      <c r="AN138" s="130"/>
      <c r="AO138" s="130"/>
      <c r="AP138" s="130"/>
      <c r="AQ138" s="130"/>
      <c r="AR138" s="130"/>
      <c r="AS138" s="130"/>
      <c r="AT138" s="130"/>
      <c r="AU138" s="130"/>
      <c r="AV138" s="130"/>
      <c r="AW138" s="130"/>
      <c r="AX138" s="130"/>
      <c r="AY138" s="130"/>
      <c r="AZ138" s="130"/>
      <c r="BA138" s="130"/>
      <c r="BB138" s="130"/>
      <c r="BC138" s="130"/>
      <c r="BD138" s="130"/>
      <c r="BE138" s="130"/>
      <c r="BF138" s="130"/>
      <c r="BG138" s="130"/>
      <c r="BH138" s="130"/>
      <c r="BI138" s="130"/>
      <c r="BJ138" s="130"/>
      <c r="BK138" s="130"/>
      <c r="BL138" s="130"/>
      <c r="BM138" s="130"/>
      <c r="BN138" s="130"/>
      <c r="BO138" s="130"/>
      <c r="BP138" s="130"/>
      <c r="BQ138" s="130"/>
      <c r="BR138" s="130"/>
      <c r="BS138" s="130"/>
      <c r="BT138" s="130"/>
      <c r="BU138" s="130"/>
      <c r="BV138" s="130"/>
      <c r="BW138" s="130"/>
      <c r="BX138" s="130"/>
      <c r="BY138" s="130"/>
      <c r="BZ138" s="130"/>
    </row>
    <row r="139" spans="1:78" s="32" customFormat="1" x14ac:dyDescent="0.2">
      <c r="AB139" s="130"/>
      <c r="AC139" s="130"/>
      <c r="AD139" s="130"/>
      <c r="AE139" s="130"/>
      <c r="AF139" s="130"/>
      <c r="AG139" s="130"/>
      <c r="AH139" s="130"/>
      <c r="AI139" s="130"/>
      <c r="AJ139" s="130"/>
      <c r="AK139" s="130"/>
      <c r="AL139" s="130"/>
      <c r="AM139" s="130"/>
      <c r="AN139" s="130"/>
      <c r="AO139" s="130"/>
      <c r="AP139" s="130"/>
      <c r="AQ139" s="130"/>
      <c r="AR139" s="130"/>
      <c r="AS139" s="130"/>
      <c r="AT139" s="130"/>
      <c r="AU139" s="130"/>
      <c r="AV139" s="130"/>
      <c r="AW139" s="130"/>
      <c r="AX139" s="130"/>
      <c r="AY139" s="130"/>
      <c r="AZ139" s="130"/>
      <c r="BA139" s="130"/>
      <c r="BB139" s="130"/>
      <c r="BC139" s="130"/>
      <c r="BD139" s="130"/>
      <c r="BE139" s="130"/>
      <c r="BF139" s="130"/>
      <c r="BG139" s="130"/>
      <c r="BH139" s="130"/>
      <c r="BI139" s="130"/>
      <c r="BJ139" s="130"/>
      <c r="BK139" s="130"/>
      <c r="BL139" s="130"/>
      <c r="BM139" s="130"/>
      <c r="BN139" s="130"/>
      <c r="BO139" s="130"/>
      <c r="BP139" s="130"/>
      <c r="BQ139" s="130"/>
      <c r="BR139" s="130"/>
      <c r="BS139" s="130"/>
      <c r="BT139" s="130"/>
      <c r="BU139" s="130"/>
      <c r="BV139" s="130"/>
      <c r="BW139" s="130"/>
      <c r="BX139" s="130"/>
      <c r="BY139" s="130"/>
      <c r="BZ139" s="130"/>
    </row>
    <row r="140" spans="1:78" s="32" customFormat="1" x14ac:dyDescent="0.2">
      <c r="AB140" s="130"/>
      <c r="AC140" s="130"/>
      <c r="AD140" s="130"/>
      <c r="AE140" s="130"/>
      <c r="AF140" s="130"/>
      <c r="AG140" s="130"/>
      <c r="AH140" s="130"/>
      <c r="AI140" s="130"/>
      <c r="AJ140" s="130"/>
      <c r="AK140" s="130"/>
      <c r="AL140" s="130"/>
      <c r="AM140" s="130"/>
      <c r="AN140" s="130"/>
      <c r="AO140" s="130"/>
      <c r="AP140" s="130"/>
      <c r="AQ140" s="130"/>
      <c r="AR140" s="130"/>
      <c r="AS140" s="130"/>
      <c r="AT140" s="130"/>
      <c r="AU140" s="130"/>
      <c r="AV140" s="130"/>
      <c r="AW140" s="130"/>
      <c r="AX140" s="130"/>
      <c r="AY140" s="130"/>
      <c r="AZ140" s="130"/>
      <c r="BA140" s="130"/>
      <c r="BB140" s="130"/>
      <c r="BC140" s="130"/>
      <c r="BD140" s="130"/>
      <c r="BE140" s="130"/>
      <c r="BF140" s="130"/>
      <c r="BG140" s="130"/>
      <c r="BH140" s="130"/>
      <c r="BI140" s="130"/>
      <c r="BJ140" s="130"/>
      <c r="BK140" s="130"/>
      <c r="BL140" s="130"/>
      <c r="BM140" s="130"/>
      <c r="BN140" s="130"/>
      <c r="BO140" s="130"/>
      <c r="BP140" s="130"/>
      <c r="BQ140" s="130"/>
      <c r="BR140" s="130"/>
      <c r="BS140" s="130"/>
      <c r="BT140" s="130"/>
      <c r="BU140" s="130"/>
      <c r="BV140" s="130"/>
      <c r="BW140" s="130"/>
      <c r="BX140" s="130"/>
      <c r="BY140" s="130"/>
      <c r="BZ140" s="130"/>
    </row>
    <row r="141" spans="1:78" s="32" customFormat="1" x14ac:dyDescent="0.2">
      <c r="AB141" s="130"/>
      <c r="AC141" s="130"/>
      <c r="AD141" s="130"/>
      <c r="AE141" s="130"/>
      <c r="AF141" s="130"/>
      <c r="AG141" s="130"/>
      <c r="AH141" s="130"/>
      <c r="AI141" s="130"/>
      <c r="AJ141" s="130"/>
      <c r="AK141" s="130"/>
      <c r="AL141" s="130"/>
      <c r="AM141" s="130"/>
      <c r="AN141" s="130"/>
      <c r="AO141" s="130"/>
      <c r="AP141" s="130"/>
      <c r="AQ141" s="130"/>
      <c r="AR141" s="130"/>
      <c r="AS141" s="130"/>
      <c r="AT141" s="130"/>
      <c r="AU141" s="130"/>
      <c r="AV141" s="130"/>
      <c r="AW141" s="130"/>
      <c r="AX141" s="130"/>
      <c r="AY141" s="130"/>
      <c r="AZ141" s="130"/>
      <c r="BA141" s="130"/>
      <c r="BB141" s="130"/>
      <c r="BC141" s="130"/>
      <c r="BD141" s="130"/>
      <c r="BE141" s="130"/>
      <c r="BF141" s="130"/>
      <c r="BG141" s="130"/>
      <c r="BH141" s="130"/>
      <c r="BI141" s="130"/>
      <c r="BJ141" s="130"/>
      <c r="BK141" s="130"/>
      <c r="BL141" s="130"/>
      <c r="BM141" s="130"/>
      <c r="BN141" s="130"/>
      <c r="BO141" s="130"/>
      <c r="BP141" s="130"/>
      <c r="BQ141" s="130"/>
      <c r="BR141" s="130"/>
      <c r="BS141" s="130"/>
      <c r="BT141" s="130"/>
      <c r="BU141" s="130"/>
      <c r="BV141" s="130"/>
      <c r="BW141" s="130"/>
      <c r="BX141" s="130"/>
      <c r="BY141" s="130"/>
      <c r="BZ141" s="130"/>
    </row>
    <row r="142" spans="1:78" s="32" customFormat="1" x14ac:dyDescent="0.2">
      <c r="AB142" s="130"/>
      <c r="AC142" s="130"/>
      <c r="AD142" s="130"/>
      <c r="AE142" s="130"/>
      <c r="AF142" s="130"/>
      <c r="AG142" s="130"/>
      <c r="AH142" s="130"/>
      <c r="AI142" s="130"/>
      <c r="AJ142" s="130"/>
      <c r="AK142" s="130"/>
      <c r="AL142" s="130"/>
      <c r="AM142" s="130"/>
      <c r="AN142" s="130"/>
      <c r="AO142" s="130"/>
      <c r="AP142" s="130"/>
      <c r="AQ142" s="130"/>
      <c r="AR142" s="130"/>
      <c r="AS142" s="130"/>
      <c r="AT142" s="130"/>
      <c r="AU142" s="130"/>
      <c r="AV142" s="130"/>
      <c r="AW142" s="130"/>
      <c r="AX142" s="130"/>
      <c r="AY142" s="130"/>
      <c r="AZ142" s="130"/>
      <c r="BA142" s="130"/>
      <c r="BB142" s="130"/>
      <c r="BC142" s="130"/>
      <c r="BD142" s="130"/>
      <c r="BE142" s="130"/>
      <c r="BF142" s="130"/>
      <c r="BG142" s="130"/>
      <c r="BH142" s="130"/>
      <c r="BI142" s="130"/>
      <c r="BJ142" s="130"/>
      <c r="BK142" s="130"/>
      <c r="BL142" s="130"/>
      <c r="BM142" s="130"/>
      <c r="BN142" s="130"/>
      <c r="BO142" s="130"/>
      <c r="BP142" s="130"/>
      <c r="BQ142" s="130"/>
      <c r="BR142" s="130"/>
      <c r="BS142" s="130"/>
      <c r="BT142" s="130"/>
      <c r="BU142" s="130"/>
      <c r="BV142" s="130"/>
      <c r="BW142" s="130"/>
      <c r="BX142" s="130"/>
      <c r="BY142" s="130"/>
      <c r="BZ142" s="130"/>
    </row>
    <row r="143" spans="1:78" s="32" customFormat="1" x14ac:dyDescent="0.2">
      <c r="AB143" s="130"/>
      <c r="AC143" s="130"/>
      <c r="AD143" s="130"/>
      <c r="AE143" s="130"/>
      <c r="AF143" s="130"/>
      <c r="AG143" s="130"/>
      <c r="AH143" s="130"/>
      <c r="AI143" s="130"/>
      <c r="AJ143" s="130"/>
      <c r="AK143" s="130"/>
      <c r="AL143" s="130"/>
      <c r="AM143" s="130"/>
      <c r="AN143" s="130"/>
      <c r="AO143" s="130"/>
      <c r="AP143" s="130"/>
      <c r="AQ143" s="130"/>
      <c r="AR143" s="130"/>
      <c r="AS143" s="130"/>
      <c r="AT143" s="130"/>
      <c r="AU143" s="130"/>
      <c r="AV143" s="130"/>
      <c r="AW143" s="130"/>
      <c r="AX143" s="130"/>
      <c r="AY143" s="130"/>
      <c r="AZ143" s="130"/>
      <c r="BA143" s="130"/>
      <c r="BB143" s="130"/>
      <c r="BC143" s="130"/>
      <c r="BD143" s="130"/>
      <c r="BE143" s="130"/>
      <c r="BF143" s="130"/>
      <c r="BG143" s="130"/>
      <c r="BH143" s="130"/>
      <c r="BI143" s="130"/>
      <c r="BJ143" s="130"/>
      <c r="BK143" s="130"/>
      <c r="BL143" s="130"/>
      <c r="BM143" s="130"/>
      <c r="BN143" s="130"/>
      <c r="BO143" s="130"/>
      <c r="BP143" s="130"/>
      <c r="BQ143" s="130"/>
      <c r="BR143" s="130"/>
      <c r="BS143" s="130"/>
      <c r="BT143" s="130"/>
      <c r="BU143" s="130"/>
      <c r="BV143" s="130"/>
      <c r="BW143" s="130"/>
      <c r="BX143" s="130"/>
      <c r="BY143" s="130"/>
      <c r="BZ143" s="130"/>
    </row>
    <row r="144" spans="1:78" s="32" customFormat="1" x14ac:dyDescent="0.2">
      <c r="AB144" s="130"/>
      <c r="AC144" s="130"/>
      <c r="AD144" s="130"/>
      <c r="AE144" s="130"/>
      <c r="AF144" s="130"/>
      <c r="AG144" s="130"/>
      <c r="AH144" s="130"/>
      <c r="AI144" s="130"/>
      <c r="AJ144" s="130"/>
      <c r="AK144" s="130"/>
      <c r="AL144" s="130"/>
      <c r="AM144" s="130"/>
      <c r="AN144" s="130"/>
      <c r="AO144" s="130"/>
      <c r="AP144" s="130"/>
      <c r="AQ144" s="130"/>
      <c r="AR144" s="130"/>
      <c r="AS144" s="130"/>
      <c r="AT144" s="130"/>
      <c r="AU144" s="130"/>
      <c r="AV144" s="130"/>
      <c r="AW144" s="130"/>
      <c r="AX144" s="130"/>
      <c r="AY144" s="130"/>
      <c r="AZ144" s="130"/>
      <c r="BA144" s="130"/>
      <c r="BB144" s="130"/>
      <c r="BC144" s="130"/>
      <c r="BD144" s="130"/>
      <c r="BE144" s="130"/>
      <c r="BF144" s="130"/>
      <c r="BG144" s="130"/>
      <c r="BH144" s="130"/>
      <c r="BI144" s="130"/>
      <c r="BJ144" s="130"/>
      <c r="BK144" s="130"/>
      <c r="BL144" s="130"/>
      <c r="BM144" s="130"/>
      <c r="BN144" s="130"/>
      <c r="BO144" s="130"/>
      <c r="BP144" s="130"/>
      <c r="BQ144" s="130"/>
      <c r="BR144" s="130"/>
      <c r="BS144" s="130"/>
      <c r="BT144" s="130"/>
      <c r="BU144" s="130"/>
      <c r="BV144" s="130"/>
      <c r="BW144" s="130"/>
      <c r="BX144" s="130"/>
      <c r="BY144" s="130"/>
      <c r="BZ144" s="130"/>
    </row>
    <row r="145" spans="28:78" s="32" customFormat="1" x14ac:dyDescent="0.2">
      <c r="AB145" s="130"/>
      <c r="AC145" s="130"/>
      <c r="AD145" s="130"/>
      <c r="AE145" s="130"/>
      <c r="AF145" s="130"/>
      <c r="AG145" s="130"/>
      <c r="AH145" s="130"/>
      <c r="AI145" s="130"/>
      <c r="AJ145" s="130"/>
      <c r="AK145" s="130"/>
      <c r="AL145" s="130"/>
      <c r="AM145" s="130"/>
      <c r="AN145" s="130"/>
      <c r="AO145" s="130"/>
      <c r="AP145" s="130"/>
      <c r="AQ145" s="130"/>
      <c r="AR145" s="130"/>
      <c r="AS145" s="130"/>
      <c r="AT145" s="130"/>
      <c r="AU145" s="130"/>
      <c r="AV145" s="130"/>
      <c r="AW145" s="130"/>
      <c r="AX145" s="130"/>
      <c r="AY145" s="130"/>
      <c r="AZ145" s="130"/>
      <c r="BA145" s="130"/>
      <c r="BB145" s="130"/>
      <c r="BC145" s="130"/>
      <c r="BD145" s="130"/>
      <c r="BE145" s="130"/>
      <c r="BF145" s="130"/>
      <c r="BG145" s="130"/>
      <c r="BH145" s="130"/>
      <c r="BI145" s="130"/>
      <c r="BJ145" s="130"/>
      <c r="BK145" s="130"/>
      <c r="BL145" s="130"/>
      <c r="BM145" s="130"/>
      <c r="BN145" s="130"/>
      <c r="BO145" s="130"/>
      <c r="BP145" s="130"/>
      <c r="BQ145" s="130"/>
      <c r="BR145" s="130"/>
      <c r="BS145" s="130"/>
      <c r="BT145" s="130"/>
      <c r="BU145" s="130"/>
      <c r="BV145" s="130"/>
      <c r="BW145" s="130"/>
      <c r="BX145" s="130"/>
      <c r="BY145" s="130"/>
      <c r="BZ145" s="130"/>
    </row>
    <row r="146" spans="28:78" s="32" customFormat="1" x14ac:dyDescent="0.2">
      <c r="AB146" s="130"/>
      <c r="AC146" s="130"/>
      <c r="AD146" s="130"/>
      <c r="AE146" s="130"/>
      <c r="AF146" s="130"/>
      <c r="AG146" s="130"/>
      <c r="AH146" s="130"/>
      <c r="AI146" s="130"/>
      <c r="AJ146" s="130"/>
      <c r="AK146" s="130"/>
      <c r="AL146" s="130"/>
      <c r="AM146" s="130"/>
      <c r="AN146" s="130"/>
      <c r="AO146" s="130"/>
      <c r="AP146" s="130"/>
      <c r="AQ146" s="130"/>
      <c r="AR146" s="130"/>
      <c r="AS146" s="130"/>
      <c r="AT146" s="130"/>
      <c r="AU146" s="130"/>
      <c r="AV146" s="130"/>
      <c r="AW146" s="130"/>
      <c r="AX146" s="130"/>
      <c r="AY146" s="130"/>
      <c r="AZ146" s="130"/>
      <c r="BA146" s="130"/>
      <c r="BB146" s="130"/>
      <c r="BC146" s="130"/>
      <c r="BD146" s="130"/>
      <c r="BE146" s="130"/>
      <c r="BF146" s="130"/>
      <c r="BG146" s="130"/>
      <c r="BH146" s="130"/>
      <c r="BI146" s="130"/>
      <c r="BJ146" s="130"/>
      <c r="BK146" s="130"/>
      <c r="BL146" s="130"/>
      <c r="BM146" s="130"/>
      <c r="BN146" s="130"/>
      <c r="BO146" s="130"/>
      <c r="BP146" s="130"/>
      <c r="BQ146" s="130"/>
      <c r="BR146" s="130"/>
      <c r="BS146" s="130"/>
      <c r="BT146" s="130"/>
      <c r="BU146" s="130"/>
      <c r="BV146" s="130"/>
      <c r="BW146" s="130"/>
      <c r="BX146" s="130"/>
      <c r="BY146" s="130"/>
      <c r="BZ146" s="130"/>
    </row>
    <row r="147" spans="28:78" s="32" customFormat="1" x14ac:dyDescent="0.2">
      <c r="AB147" s="130"/>
      <c r="AC147" s="130"/>
      <c r="AD147" s="130"/>
      <c r="AE147" s="130"/>
      <c r="AF147" s="130"/>
      <c r="AG147" s="130"/>
      <c r="AH147" s="130"/>
      <c r="AI147" s="130"/>
      <c r="AJ147" s="130"/>
      <c r="AK147" s="130"/>
      <c r="AL147" s="130"/>
      <c r="AM147" s="130"/>
      <c r="AN147" s="130"/>
      <c r="AO147" s="130"/>
      <c r="AP147" s="130"/>
      <c r="AQ147" s="130"/>
      <c r="AR147" s="130"/>
      <c r="AS147" s="130"/>
      <c r="AT147" s="130"/>
      <c r="AU147" s="130"/>
      <c r="AV147" s="130"/>
      <c r="AW147" s="130"/>
      <c r="AX147" s="130"/>
      <c r="AY147" s="130"/>
      <c r="AZ147" s="130"/>
      <c r="BA147" s="130"/>
      <c r="BB147" s="130"/>
      <c r="BC147" s="130"/>
      <c r="BD147" s="130"/>
      <c r="BE147" s="130"/>
      <c r="BF147" s="130"/>
      <c r="BG147" s="130"/>
      <c r="BH147" s="130"/>
      <c r="BI147" s="130"/>
      <c r="BJ147" s="130"/>
      <c r="BK147" s="130"/>
      <c r="BL147" s="130"/>
      <c r="BM147" s="130"/>
      <c r="BN147" s="130"/>
      <c r="BO147" s="130"/>
      <c r="BP147" s="130"/>
      <c r="BQ147" s="130"/>
      <c r="BR147" s="130"/>
      <c r="BS147" s="130"/>
      <c r="BT147" s="130"/>
      <c r="BU147" s="130"/>
      <c r="BV147" s="130"/>
      <c r="BW147" s="130"/>
      <c r="BX147" s="130"/>
      <c r="BY147" s="130"/>
      <c r="BZ147" s="130"/>
    </row>
    <row r="148" spans="28:78" s="32" customFormat="1" x14ac:dyDescent="0.2">
      <c r="AB148" s="130"/>
      <c r="AC148" s="130"/>
      <c r="AD148" s="130"/>
      <c r="AE148" s="130"/>
      <c r="AF148" s="130"/>
      <c r="AG148" s="130"/>
      <c r="AH148" s="130"/>
      <c r="AI148" s="130"/>
      <c r="AJ148" s="130"/>
      <c r="AK148" s="130"/>
      <c r="AL148" s="130"/>
      <c r="AM148" s="130"/>
      <c r="AN148" s="130"/>
      <c r="AO148" s="130"/>
      <c r="AP148" s="130"/>
      <c r="AQ148" s="130"/>
      <c r="AR148" s="130"/>
      <c r="AS148" s="130"/>
      <c r="AT148" s="130"/>
      <c r="AU148" s="130"/>
      <c r="AV148" s="130"/>
      <c r="AW148" s="130"/>
      <c r="AX148" s="130"/>
      <c r="AY148" s="130"/>
      <c r="AZ148" s="130"/>
      <c r="BA148" s="130"/>
      <c r="BB148" s="130"/>
      <c r="BC148" s="130"/>
      <c r="BD148" s="130"/>
      <c r="BE148" s="130"/>
      <c r="BF148" s="130"/>
      <c r="BG148" s="130"/>
      <c r="BH148" s="130"/>
      <c r="BI148" s="130"/>
      <c r="BJ148" s="130"/>
      <c r="BK148" s="130"/>
      <c r="BL148" s="130"/>
      <c r="BM148" s="130"/>
      <c r="BN148" s="130"/>
      <c r="BO148" s="130"/>
      <c r="BP148" s="130"/>
      <c r="BQ148" s="130"/>
      <c r="BR148" s="130"/>
      <c r="BS148" s="130"/>
      <c r="BT148" s="130"/>
      <c r="BU148" s="130"/>
      <c r="BV148" s="130"/>
      <c r="BW148" s="130"/>
      <c r="BX148" s="130"/>
      <c r="BY148" s="130"/>
      <c r="BZ148" s="130"/>
    </row>
    <row r="149" spans="28:78" s="32" customFormat="1" x14ac:dyDescent="0.2">
      <c r="AB149" s="130"/>
      <c r="AC149" s="130"/>
      <c r="AD149" s="130"/>
      <c r="AE149" s="130"/>
      <c r="AF149" s="130"/>
      <c r="AG149" s="130"/>
      <c r="AH149" s="130"/>
      <c r="AI149" s="130"/>
      <c r="AJ149" s="130"/>
      <c r="AK149" s="130"/>
      <c r="AL149" s="130"/>
      <c r="AM149" s="130"/>
      <c r="AN149" s="130"/>
      <c r="AO149" s="130"/>
      <c r="AP149" s="130"/>
      <c r="AQ149" s="130"/>
      <c r="AR149" s="130"/>
      <c r="AS149" s="130"/>
      <c r="AT149" s="130"/>
      <c r="AU149" s="130"/>
      <c r="AV149" s="130"/>
      <c r="AW149" s="130"/>
      <c r="AX149" s="130"/>
      <c r="AY149" s="130"/>
      <c r="AZ149" s="130"/>
      <c r="BA149" s="130"/>
      <c r="BB149" s="130"/>
      <c r="BC149" s="130"/>
      <c r="BD149" s="130"/>
      <c r="BE149" s="130"/>
      <c r="BF149" s="130"/>
      <c r="BG149" s="130"/>
      <c r="BH149" s="130"/>
      <c r="BI149" s="130"/>
      <c r="BJ149" s="130"/>
      <c r="BK149" s="130"/>
      <c r="BL149" s="130"/>
      <c r="BM149" s="130"/>
      <c r="BN149" s="130"/>
      <c r="BO149" s="130"/>
      <c r="BP149" s="130"/>
      <c r="BQ149" s="130"/>
      <c r="BR149" s="130"/>
      <c r="BS149" s="130"/>
      <c r="BT149" s="130"/>
      <c r="BU149" s="130"/>
      <c r="BV149" s="130"/>
      <c r="BW149" s="130"/>
      <c r="BX149" s="130"/>
      <c r="BY149" s="130"/>
      <c r="BZ149" s="130"/>
    </row>
    <row r="150" spans="28:78" s="32" customFormat="1" x14ac:dyDescent="0.2">
      <c r="AB150" s="130"/>
      <c r="AC150" s="130"/>
      <c r="AD150" s="130"/>
      <c r="AE150" s="130"/>
      <c r="AF150" s="130"/>
      <c r="AG150" s="130"/>
      <c r="AH150" s="130"/>
      <c r="AI150" s="130"/>
      <c r="AJ150" s="130"/>
      <c r="AK150" s="130"/>
      <c r="AL150" s="130"/>
      <c r="AM150" s="130"/>
      <c r="AN150" s="130"/>
      <c r="AO150" s="130"/>
      <c r="AP150" s="130"/>
      <c r="AQ150" s="130"/>
      <c r="AR150" s="130"/>
      <c r="AS150" s="130"/>
      <c r="AT150" s="130"/>
      <c r="AU150" s="130"/>
      <c r="AV150" s="130"/>
      <c r="AW150" s="130"/>
      <c r="AX150" s="130"/>
      <c r="AY150" s="130"/>
      <c r="AZ150" s="130"/>
      <c r="BA150" s="130"/>
      <c r="BB150" s="130"/>
      <c r="BC150" s="130"/>
      <c r="BD150" s="130"/>
      <c r="BE150" s="130"/>
      <c r="BF150" s="130"/>
      <c r="BG150" s="130"/>
      <c r="BH150" s="130"/>
      <c r="BI150" s="130"/>
      <c r="BJ150" s="130"/>
      <c r="BK150" s="130"/>
      <c r="BL150" s="130"/>
      <c r="BM150" s="130"/>
      <c r="BN150" s="130"/>
      <c r="BO150" s="130"/>
      <c r="BP150" s="130"/>
      <c r="BQ150" s="130"/>
      <c r="BR150" s="130"/>
      <c r="BS150" s="130"/>
      <c r="BT150" s="130"/>
      <c r="BU150" s="130"/>
      <c r="BV150" s="130"/>
      <c r="BW150" s="130"/>
      <c r="BX150" s="130"/>
      <c r="BY150" s="130"/>
      <c r="BZ150" s="130"/>
    </row>
    <row r="151" spans="28:78" s="32" customFormat="1" x14ac:dyDescent="0.2">
      <c r="AB151" s="130"/>
      <c r="AC151" s="130"/>
      <c r="AD151" s="130"/>
      <c r="AE151" s="130"/>
      <c r="AF151" s="130"/>
      <c r="AG151" s="130"/>
      <c r="AH151" s="130"/>
      <c r="AI151" s="130"/>
      <c r="AJ151" s="130"/>
      <c r="AK151" s="130"/>
      <c r="AL151" s="130"/>
      <c r="AM151" s="130"/>
      <c r="AN151" s="130"/>
      <c r="AO151" s="130"/>
      <c r="AP151" s="130"/>
      <c r="AQ151" s="130"/>
      <c r="AR151" s="130"/>
      <c r="AS151" s="130"/>
      <c r="AT151" s="130"/>
      <c r="AU151" s="130"/>
      <c r="AV151" s="130"/>
      <c r="AW151" s="130"/>
      <c r="AX151" s="130"/>
      <c r="AY151" s="130"/>
      <c r="AZ151" s="130"/>
      <c r="BA151" s="130"/>
      <c r="BB151" s="130"/>
      <c r="BC151" s="130"/>
      <c r="BD151" s="130"/>
      <c r="BE151" s="130"/>
      <c r="BF151" s="130"/>
      <c r="BG151" s="130"/>
      <c r="BH151" s="130"/>
      <c r="BI151" s="130"/>
      <c r="BJ151" s="130"/>
      <c r="BK151" s="130"/>
      <c r="BL151" s="130"/>
      <c r="BM151" s="130"/>
      <c r="BN151" s="130"/>
      <c r="BO151" s="130"/>
      <c r="BP151" s="130"/>
      <c r="BQ151" s="130"/>
      <c r="BR151" s="130"/>
      <c r="BS151" s="130"/>
      <c r="BT151" s="130"/>
      <c r="BU151" s="130"/>
      <c r="BV151" s="130"/>
      <c r="BW151" s="130"/>
      <c r="BX151" s="130"/>
      <c r="BY151" s="130"/>
      <c r="BZ151" s="130"/>
    </row>
    <row r="152" spans="28:78" s="32" customFormat="1" x14ac:dyDescent="0.2">
      <c r="AB152" s="130"/>
      <c r="AC152" s="130"/>
      <c r="AD152" s="130"/>
      <c r="AE152" s="130"/>
      <c r="AF152" s="130"/>
      <c r="AG152" s="130"/>
      <c r="AH152" s="130"/>
      <c r="AI152" s="130"/>
      <c r="AJ152" s="130"/>
      <c r="AK152" s="130"/>
      <c r="AL152" s="130"/>
      <c r="AM152" s="130"/>
      <c r="AN152" s="130"/>
      <c r="AO152" s="130"/>
      <c r="AP152" s="130"/>
      <c r="AQ152" s="130"/>
      <c r="AR152" s="130"/>
      <c r="AS152" s="130"/>
      <c r="AT152" s="130"/>
      <c r="AU152" s="130"/>
      <c r="AV152" s="130"/>
      <c r="AW152" s="130"/>
      <c r="AX152" s="130"/>
      <c r="AY152" s="130"/>
      <c r="AZ152" s="130"/>
      <c r="BA152" s="130"/>
      <c r="BB152" s="130"/>
      <c r="BC152" s="130"/>
      <c r="BD152" s="130"/>
      <c r="BE152" s="130"/>
      <c r="BF152" s="130"/>
      <c r="BG152" s="130"/>
      <c r="BH152" s="130"/>
      <c r="BI152" s="130"/>
      <c r="BJ152" s="130"/>
      <c r="BK152" s="130"/>
      <c r="BL152" s="130"/>
      <c r="BM152" s="130"/>
      <c r="BN152" s="130"/>
      <c r="BO152" s="130"/>
      <c r="BP152" s="130"/>
      <c r="BQ152" s="130"/>
      <c r="BR152" s="130"/>
      <c r="BS152" s="130"/>
      <c r="BT152" s="130"/>
      <c r="BU152" s="130"/>
      <c r="BV152" s="130"/>
      <c r="BW152" s="130"/>
      <c r="BX152" s="130"/>
      <c r="BY152" s="130"/>
      <c r="BZ152" s="130"/>
    </row>
    <row r="153" spans="28:78" s="32" customFormat="1" x14ac:dyDescent="0.2">
      <c r="AB153" s="130"/>
      <c r="AC153" s="130"/>
      <c r="AD153" s="130"/>
      <c r="AE153" s="130"/>
      <c r="AF153" s="130"/>
      <c r="AG153" s="130"/>
      <c r="AH153" s="130"/>
      <c r="AI153" s="130"/>
      <c r="AJ153" s="130"/>
      <c r="AK153" s="130"/>
      <c r="AL153" s="130"/>
      <c r="AM153" s="130"/>
      <c r="AN153" s="130"/>
      <c r="AO153" s="130"/>
      <c r="AP153" s="130"/>
      <c r="AQ153" s="130"/>
      <c r="AR153" s="130"/>
      <c r="AS153" s="130"/>
      <c r="AT153" s="130"/>
      <c r="AU153" s="130"/>
      <c r="AV153" s="130"/>
      <c r="AW153" s="130"/>
      <c r="AX153" s="130"/>
      <c r="AY153" s="130"/>
      <c r="AZ153" s="130"/>
      <c r="BA153" s="130"/>
      <c r="BB153" s="130"/>
      <c r="BC153" s="130"/>
      <c r="BD153" s="130"/>
      <c r="BE153" s="130"/>
      <c r="BF153" s="130"/>
      <c r="BG153" s="130"/>
      <c r="BH153" s="130"/>
      <c r="BI153" s="130"/>
      <c r="BJ153" s="130"/>
      <c r="BK153" s="130"/>
      <c r="BL153" s="130"/>
      <c r="BM153" s="130"/>
      <c r="BN153" s="130"/>
      <c r="BO153" s="130"/>
      <c r="BP153" s="130"/>
      <c r="BQ153" s="130"/>
      <c r="BR153" s="130"/>
      <c r="BS153" s="130"/>
      <c r="BT153" s="130"/>
      <c r="BU153" s="130"/>
      <c r="BV153" s="130"/>
      <c r="BW153" s="130"/>
      <c r="BX153" s="130"/>
      <c r="BY153" s="130"/>
      <c r="BZ153" s="130"/>
    </row>
    <row r="154" spans="28:78" s="32" customFormat="1" x14ac:dyDescent="0.2">
      <c r="AB154" s="130"/>
      <c r="AC154" s="130"/>
      <c r="AD154" s="130"/>
      <c r="AE154" s="130"/>
      <c r="AF154" s="130"/>
      <c r="AG154" s="130"/>
      <c r="AH154" s="130"/>
      <c r="AI154" s="130"/>
      <c r="AJ154" s="130"/>
      <c r="AK154" s="130"/>
      <c r="AL154" s="130"/>
      <c r="AM154" s="130"/>
      <c r="AN154" s="130"/>
      <c r="AO154" s="130"/>
      <c r="AP154" s="130"/>
      <c r="AQ154" s="130"/>
      <c r="AR154" s="130"/>
      <c r="AS154" s="130"/>
      <c r="AT154" s="130"/>
      <c r="AU154" s="130"/>
      <c r="AV154" s="130"/>
      <c r="AW154" s="130"/>
      <c r="AX154" s="130"/>
      <c r="AY154" s="130"/>
      <c r="AZ154" s="130"/>
      <c r="BA154" s="130"/>
      <c r="BB154" s="130"/>
      <c r="BC154" s="130"/>
      <c r="BD154" s="130"/>
      <c r="BE154" s="130"/>
      <c r="BF154" s="130"/>
      <c r="BG154" s="130"/>
      <c r="BH154" s="130"/>
      <c r="BI154" s="130"/>
      <c r="BJ154" s="130"/>
      <c r="BK154" s="130"/>
      <c r="BL154" s="130"/>
      <c r="BM154" s="130"/>
      <c r="BN154" s="130"/>
      <c r="BO154" s="130"/>
      <c r="BP154" s="130"/>
      <c r="BQ154" s="130"/>
      <c r="BR154" s="130"/>
      <c r="BS154" s="130"/>
      <c r="BT154" s="130"/>
      <c r="BU154" s="130"/>
      <c r="BV154" s="130"/>
      <c r="BW154" s="130"/>
      <c r="BX154" s="130"/>
      <c r="BY154" s="130"/>
      <c r="BZ154" s="130"/>
    </row>
    <row r="155" spans="28:78" s="32" customFormat="1" x14ac:dyDescent="0.2">
      <c r="AB155" s="130"/>
      <c r="AC155" s="130"/>
      <c r="AD155" s="130"/>
      <c r="AE155" s="130"/>
      <c r="AF155" s="130"/>
      <c r="AG155" s="130"/>
      <c r="AH155" s="130"/>
      <c r="AI155" s="130"/>
      <c r="AJ155" s="130"/>
      <c r="AK155" s="130"/>
      <c r="AL155" s="130"/>
      <c r="AM155" s="130"/>
      <c r="AN155" s="130"/>
      <c r="AO155" s="130"/>
      <c r="AP155" s="130"/>
      <c r="AQ155" s="130"/>
      <c r="AR155" s="130"/>
      <c r="AS155" s="130"/>
      <c r="AT155" s="130"/>
      <c r="AU155" s="130"/>
      <c r="AV155" s="130"/>
      <c r="AW155" s="130"/>
      <c r="AX155" s="130"/>
      <c r="AY155" s="130"/>
      <c r="AZ155" s="130"/>
      <c r="BA155" s="130"/>
      <c r="BB155" s="130"/>
      <c r="BC155" s="130"/>
      <c r="BD155" s="130"/>
      <c r="BE155" s="130"/>
      <c r="BF155" s="130"/>
      <c r="BG155" s="130"/>
      <c r="BH155" s="130"/>
      <c r="BI155" s="130"/>
      <c r="BJ155" s="130"/>
      <c r="BK155" s="130"/>
      <c r="BL155" s="130"/>
      <c r="BM155" s="130"/>
      <c r="BN155" s="130"/>
      <c r="BO155" s="130"/>
      <c r="BP155" s="130"/>
      <c r="BQ155" s="130"/>
      <c r="BR155" s="130"/>
      <c r="BS155" s="130"/>
      <c r="BT155" s="130"/>
      <c r="BU155" s="130"/>
      <c r="BV155" s="130"/>
      <c r="BW155" s="130"/>
      <c r="BX155" s="130"/>
      <c r="BY155" s="130"/>
      <c r="BZ155" s="130"/>
    </row>
    <row r="156" spans="28:78" s="32" customFormat="1" x14ac:dyDescent="0.2">
      <c r="AB156" s="130"/>
      <c r="AC156" s="130"/>
      <c r="AD156" s="130"/>
      <c r="AE156" s="130"/>
      <c r="AF156" s="130"/>
      <c r="AG156" s="130"/>
      <c r="AH156" s="130"/>
      <c r="AI156" s="130"/>
      <c r="AJ156" s="130"/>
      <c r="AK156" s="130"/>
      <c r="AL156" s="130"/>
      <c r="AM156" s="130"/>
      <c r="AN156" s="130"/>
      <c r="AO156" s="130"/>
      <c r="AP156" s="130"/>
      <c r="AQ156" s="130"/>
      <c r="AR156" s="130"/>
      <c r="AS156" s="130"/>
      <c r="AT156" s="130"/>
      <c r="AU156" s="130"/>
      <c r="AV156" s="130"/>
      <c r="AW156" s="130"/>
      <c r="AX156" s="130"/>
      <c r="AY156" s="130"/>
      <c r="AZ156" s="130"/>
      <c r="BA156" s="130"/>
      <c r="BB156" s="130"/>
      <c r="BC156" s="130"/>
      <c r="BD156" s="130"/>
      <c r="BE156" s="130"/>
      <c r="BF156" s="130"/>
      <c r="BG156" s="130"/>
      <c r="BH156" s="130"/>
      <c r="BI156" s="130"/>
      <c r="BJ156" s="130"/>
      <c r="BK156" s="130"/>
      <c r="BL156" s="130"/>
      <c r="BM156" s="130"/>
      <c r="BN156" s="130"/>
      <c r="BO156" s="130"/>
      <c r="BP156" s="130"/>
      <c r="BQ156" s="130"/>
      <c r="BR156" s="130"/>
      <c r="BS156" s="130"/>
      <c r="BT156" s="130"/>
      <c r="BU156" s="130"/>
      <c r="BV156" s="130"/>
      <c r="BW156" s="130"/>
      <c r="BX156" s="130"/>
      <c r="BY156" s="130"/>
      <c r="BZ156" s="130"/>
    </row>
    <row r="157" spans="28:78" s="32" customFormat="1" x14ac:dyDescent="0.2">
      <c r="AB157" s="130"/>
      <c r="AC157" s="130"/>
      <c r="AD157" s="130"/>
      <c r="AE157" s="130"/>
      <c r="AF157" s="130"/>
      <c r="AG157" s="130"/>
      <c r="AH157" s="130"/>
      <c r="AI157" s="130"/>
      <c r="AJ157" s="130"/>
      <c r="AK157" s="130"/>
      <c r="AL157" s="130"/>
      <c r="AM157" s="130"/>
      <c r="AN157" s="130"/>
      <c r="AO157" s="130"/>
      <c r="AP157" s="130"/>
      <c r="AQ157" s="130"/>
      <c r="AR157" s="130"/>
      <c r="AS157" s="130"/>
      <c r="AT157" s="130"/>
      <c r="AU157" s="130"/>
      <c r="AV157" s="130"/>
      <c r="AW157" s="130"/>
      <c r="AX157" s="130"/>
      <c r="AY157" s="130"/>
      <c r="AZ157" s="130"/>
      <c r="BA157" s="130"/>
      <c r="BB157" s="130"/>
      <c r="BC157" s="130"/>
      <c r="BD157" s="130"/>
      <c r="BE157" s="130"/>
      <c r="BF157" s="130"/>
      <c r="BG157" s="130"/>
      <c r="BH157" s="130"/>
      <c r="BI157" s="130"/>
      <c r="BJ157" s="130"/>
      <c r="BK157" s="130"/>
      <c r="BL157" s="130"/>
      <c r="BM157" s="130"/>
      <c r="BN157" s="130"/>
      <c r="BO157" s="130"/>
      <c r="BP157" s="130"/>
      <c r="BQ157" s="130"/>
      <c r="BR157" s="130"/>
      <c r="BS157" s="130"/>
      <c r="BT157" s="130"/>
      <c r="BU157" s="130"/>
      <c r="BV157" s="130"/>
      <c r="BW157" s="130"/>
      <c r="BX157" s="130"/>
      <c r="BY157" s="130"/>
      <c r="BZ157" s="130"/>
    </row>
    <row r="158" spans="28:78" s="32" customFormat="1" x14ac:dyDescent="0.2">
      <c r="AB158" s="130"/>
      <c r="AC158" s="130"/>
      <c r="AD158" s="130"/>
      <c r="AE158" s="130"/>
      <c r="AF158" s="130"/>
      <c r="AG158" s="130"/>
      <c r="AH158" s="130"/>
      <c r="AI158" s="130"/>
      <c r="AJ158" s="130"/>
      <c r="AK158" s="130"/>
      <c r="AL158" s="130"/>
      <c r="AM158" s="130"/>
      <c r="AN158" s="130"/>
      <c r="AO158" s="130"/>
      <c r="AP158" s="130"/>
      <c r="AQ158" s="130"/>
      <c r="AR158" s="130"/>
      <c r="AS158" s="130"/>
      <c r="AT158" s="130"/>
      <c r="AU158" s="130"/>
      <c r="AV158" s="130"/>
      <c r="AW158" s="130"/>
      <c r="AX158" s="130"/>
      <c r="AY158" s="130"/>
      <c r="AZ158" s="130"/>
      <c r="BA158" s="130"/>
      <c r="BB158" s="130"/>
      <c r="BC158" s="130"/>
      <c r="BD158" s="130"/>
      <c r="BE158" s="130"/>
      <c r="BF158" s="130"/>
      <c r="BG158" s="130"/>
      <c r="BH158" s="130"/>
      <c r="BI158" s="130"/>
      <c r="BJ158" s="130"/>
      <c r="BK158" s="130"/>
      <c r="BL158" s="130"/>
      <c r="BM158" s="130"/>
      <c r="BN158" s="130"/>
      <c r="BO158" s="130"/>
      <c r="BP158" s="130"/>
      <c r="BQ158" s="130"/>
      <c r="BR158" s="130"/>
      <c r="BS158" s="130"/>
      <c r="BT158" s="130"/>
      <c r="BU158" s="130"/>
      <c r="BV158" s="130"/>
      <c r="BW158" s="130"/>
      <c r="BX158" s="130"/>
      <c r="BY158" s="130"/>
      <c r="BZ158" s="130"/>
    </row>
    <row r="159" spans="28:78" s="32" customFormat="1" x14ac:dyDescent="0.2">
      <c r="AB159" s="130"/>
      <c r="AC159" s="130"/>
      <c r="AD159" s="130"/>
      <c r="AE159" s="130"/>
      <c r="AF159" s="130"/>
      <c r="AG159" s="130"/>
      <c r="AH159" s="130"/>
      <c r="AI159" s="130"/>
      <c r="AJ159" s="130"/>
      <c r="AK159" s="130"/>
      <c r="AL159" s="130"/>
      <c r="AM159" s="130"/>
      <c r="AN159" s="130"/>
      <c r="AO159" s="130"/>
      <c r="AP159" s="130"/>
      <c r="AQ159" s="130"/>
      <c r="AR159" s="130"/>
      <c r="AS159" s="130"/>
      <c r="AT159" s="130"/>
      <c r="AU159" s="130"/>
      <c r="AV159" s="130"/>
      <c r="AW159" s="130"/>
      <c r="AX159" s="130"/>
      <c r="AY159" s="130"/>
      <c r="AZ159" s="130"/>
      <c r="BA159" s="130"/>
      <c r="BB159" s="130"/>
      <c r="BC159" s="130"/>
      <c r="BD159" s="130"/>
      <c r="BE159" s="130"/>
      <c r="BF159" s="130"/>
      <c r="BG159" s="130"/>
      <c r="BH159" s="130"/>
      <c r="BI159" s="130"/>
      <c r="BJ159" s="130"/>
      <c r="BK159" s="130"/>
      <c r="BL159" s="130"/>
      <c r="BM159" s="130"/>
      <c r="BN159" s="130"/>
      <c r="BO159" s="130"/>
      <c r="BP159" s="130"/>
      <c r="BQ159" s="130"/>
      <c r="BR159" s="130"/>
      <c r="BS159" s="130"/>
      <c r="BT159" s="130"/>
      <c r="BU159" s="130"/>
      <c r="BV159" s="130"/>
      <c r="BW159" s="130"/>
      <c r="BX159" s="130"/>
      <c r="BY159" s="130"/>
      <c r="BZ159" s="130"/>
    </row>
    <row r="160" spans="28:78" s="32" customFormat="1" x14ac:dyDescent="0.2">
      <c r="AB160" s="130"/>
      <c r="AC160" s="130"/>
      <c r="AD160" s="130"/>
      <c r="AE160" s="130"/>
      <c r="AF160" s="130"/>
      <c r="AG160" s="130"/>
      <c r="AH160" s="130"/>
      <c r="AI160" s="130"/>
      <c r="AJ160" s="130"/>
      <c r="AK160" s="130"/>
      <c r="AL160" s="130"/>
      <c r="AM160" s="130"/>
      <c r="AN160" s="130"/>
      <c r="AO160" s="130"/>
      <c r="AP160" s="130"/>
      <c r="AQ160" s="130"/>
      <c r="AR160" s="130"/>
      <c r="AS160" s="130"/>
      <c r="AT160" s="130"/>
      <c r="AU160" s="130"/>
      <c r="AV160" s="130"/>
      <c r="AW160" s="130"/>
      <c r="AX160" s="130"/>
      <c r="AY160" s="130"/>
      <c r="AZ160" s="130"/>
      <c r="BA160" s="130"/>
      <c r="BB160" s="130"/>
      <c r="BC160" s="130"/>
      <c r="BD160" s="130"/>
      <c r="BE160" s="130"/>
      <c r="BF160" s="130"/>
      <c r="BG160" s="130"/>
      <c r="BH160" s="130"/>
      <c r="BI160" s="130"/>
      <c r="BJ160" s="130"/>
      <c r="BK160" s="130"/>
      <c r="BL160" s="130"/>
      <c r="BM160" s="130"/>
      <c r="BN160" s="130"/>
      <c r="BO160" s="130"/>
      <c r="BP160" s="130"/>
      <c r="BQ160" s="130"/>
      <c r="BR160" s="130"/>
      <c r="BS160" s="130"/>
      <c r="BT160" s="130"/>
      <c r="BU160" s="130"/>
      <c r="BV160" s="130"/>
      <c r="BW160" s="130"/>
      <c r="BX160" s="130"/>
      <c r="BY160" s="130"/>
      <c r="BZ160" s="130"/>
    </row>
    <row r="161" spans="28:78" s="32" customFormat="1" x14ac:dyDescent="0.2">
      <c r="AB161" s="130"/>
      <c r="AC161" s="130"/>
      <c r="AD161" s="130"/>
      <c r="AE161" s="130"/>
      <c r="AF161" s="130"/>
      <c r="AG161" s="130"/>
      <c r="AH161" s="130"/>
      <c r="AI161" s="130"/>
      <c r="AJ161" s="130"/>
      <c r="AK161" s="130"/>
      <c r="AL161" s="130"/>
      <c r="AM161" s="130"/>
      <c r="AN161" s="130"/>
      <c r="AO161" s="130"/>
      <c r="AP161" s="130"/>
      <c r="AQ161" s="130"/>
      <c r="AR161" s="130"/>
      <c r="AS161" s="130"/>
      <c r="AT161" s="130"/>
      <c r="AU161" s="130"/>
      <c r="AV161" s="130"/>
      <c r="AW161" s="130"/>
      <c r="AX161" s="130"/>
      <c r="AY161" s="130"/>
      <c r="AZ161" s="130"/>
      <c r="BA161" s="130"/>
      <c r="BB161" s="130"/>
      <c r="BC161" s="130"/>
      <c r="BD161" s="130"/>
      <c r="BE161" s="130"/>
      <c r="BF161" s="130"/>
      <c r="BG161" s="130"/>
      <c r="BH161" s="130"/>
      <c r="BI161" s="130"/>
      <c r="BJ161" s="130"/>
      <c r="BK161" s="130"/>
      <c r="BL161" s="130"/>
      <c r="BM161" s="130"/>
      <c r="BN161" s="130"/>
      <c r="BO161" s="130"/>
      <c r="BP161" s="130"/>
      <c r="BQ161" s="130"/>
      <c r="BR161" s="130"/>
      <c r="BS161" s="130"/>
      <c r="BT161" s="130"/>
      <c r="BU161" s="130"/>
      <c r="BV161" s="130"/>
      <c r="BW161" s="130"/>
      <c r="BX161" s="130"/>
      <c r="BY161" s="130"/>
      <c r="BZ161" s="130"/>
    </row>
    <row r="162" spans="28:78" s="32" customFormat="1" x14ac:dyDescent="0.2">
      <c r="AB162" s="130"/>
      <c r="AC162" s="130"/>
      <c r="AD162" s="130"/>
      <c r="AE162" s="130"/>
      <c r="AF162" s="130"/>
      <c r="AG162" s="130"/>
      <c r="AH162" s="130"/>
      <c r="AI162" s="130"/>
      <c r="AJ162" s="130"/>
      <c r="AK162" s="130"/>
      <c r="AL162" s="130"/>
      <c r="AM162" s="130"/>
      <c r="AN162" s="130"/>
      <c r="AO162" s="130"/>
      <c r="AP162" s="130"/>
      <c r="AQ162" s="130"/>
      <c r="AR162" s="130"/>
      <c r="AS162" s="130"/>
      <c r="AT162" s="130"/>
      <c r="AU162" s="130"/>
      <c r="AV162" s="130"/>
      <c r="AW162" s="130"/>
      <c r="AX162" s="130"/>
      <c r="AY162" s="130"/>
      <c r="AZ162" s="130"/>
      <c r="BA162" s="130"/>
      <c r="BB162" s="130"/>
      <c r="BC162" s="130"/>
      <c r="BD162" s="130"/>
      <c r="BE162" s="130"/>
      <c r="BF162" s="130"/>
      <c r="BG162" s="130"/>
      <c r="BH162" s="130"/>
      <c r="BI162" s="130"/>
      <c r="BJ162" s="130"/>
      <c r="BK162" s="130"/>
      <c r="BL162" s="130"/>
      <c r="BM162" s="130"/>
      <c r="BN162" s="130"/>
      <c r="BO162" s="130"/>
      <c r="BP162" s="130"/>
      <c r="BQ162" s="130"/>
      <c r="BR162" s="130"/>
      <c r="BS162" s="130"/>
      <c r="BT162" s="130"/>
      <c r="BU162" s="130"/>
      <c r="BV162" s="130"/>
      <c r="BW162" s="130"/>
      <c r="BX162" s="130"/>
      <c r="BY162" s="130"/>
      <c r="BZ162" s="130"/>
    </row>
    <row r="163" spans="28:78" s="32" customFormat="1" x14ac:dyDescent="0.2">
      <c r="AB163" s="130"/>
      <c r="AC163" s="130"/>
      <c r="AD163" s="130"/>
      <c r="AE163" s="130"/>
      <c r="AF163" s="130"/>
      <c r="AG163" s="130"/>
      <c r="AH163" s="130"/>
      <c r="AI163" s="130"/>
      <c r="AJ163" s="130"/>
      <c r="AK163" s="130"/>
      <c r="AL163" s="130"/>
      <c r="AM163" s="130"/>
      <c r="AN163" s="130"/>
      <c r="AO163" s="130"/>
      <c r="AP163" s="130"/>
      <c r="AQ163" s="130"/>
      <c r="AR163" s="130"/>
      <c r="AS163" s="130"/>
      <c r="AT163" s="130"/>
      <c r="AU163" s="130"/>
      <c r="AV163" s="130"/>
      <c r="AW163" s="130"/>
      <c r="AX163" s="130"/>
      <c r="AY163" s="130"/>
      <c r="AZ163" s="130"/>
      <c r="BA163" s="130"/>
      <c r="BB163" s="130"/>
      <c r="BC163" s="130"/>
      <c r="BD163" s="130"/>
      <c r="BE163" s="130"/>
      <c r="BF163" s="130"/>
      <c r="BG163" s="130"/>
      <c r="BH163" s="130"/>
      <c r="BI163" s="130"/>
      <c r="BJ163" s="130"/>
      <c r="BK163" s="130"/>
      <c r="BL163" s="130"/>
      <c r="BM163" s="130"/>
      <c r="BN163" s="130"/>
      <c r="BO163" s="130"/>
      <c r="BP163" s="130"/>
      <c r="BQ163" s="130"/>
      <c r="BR163" s="130"/>
      <c r="BS163" s="130"/>
      <c r="BT163" s="130"/>
      <c r="BU163" s="130"/>
      <c r="BV163" s="130"/>
      <c r="BW163" s="130"/>
      <c r="BX163" s="130"/>
      <c r="BY163" s="130"/>
      <c r="BZ163" s="130"/>
    </row>
    <row r="164" spans="28:78" s="32" customFormat="1" x14ac:dyDescent="0.2">
      <c r="AB164" s="130"/>
      <c r="AC164" s="130"/>
      <c r="AD164" s="130"/>
      <c r="AE164" s="130"/>
      <c r="AF164" s="130"/>
      <c r="AG164" s="130"/>
      <c r="AH164" s="130"/>
      <c r="AI164" s="130"/>
      <c r="AJ164" s="130"/>
      <c r="AK164" s="130"/>
      <c r="AL164" s="130"/>
      <c r="AM164" s="130"/>
      <c r="AN164" s="130"/>
      <c r="AO164" s="130"/>
      <c r="AP164" s="130"/>
      <c r="AQ164" s="130"/>
      <c r="AR164" s="130"/>
      <c r="AS164" s="130"/>
      <c r="AT164" s="130"/>
      <c r="AU164" s="130"/>
      <c r="AV164" s="130"/>
      <c r="AW164" s="130"/>
      <c r="AX164" s="130"/>
      <c r="AY164" s="130"/>
      <c r="AZ164" s="130"/>
      <c r="BA164" s="130"/>
      <c r="BB164" s="130"/>
      <c r="BC164" s="130"/>
      <c r="BD164" s="130"/>
      <c r="BE164" s="130"/>
      <c r="BF164" s="130"/>
      <c r="BG164" s="130"/>
      <c r="BH164" s="130"/>
      <c r="BI164" s="130"/>
      <c r="BJ164" s="130"/>
      <c r="BK164" s="130"/>
      <c r="BL164" s="130"/>
      <c r="BM164" s="130"/>
      <c r="BN164" s="130"/>
      <c r="BO164" s="130"/>
      <c r="BP164" s="130"/>
      <c r="BQ164" s="130"/>
      <c r="BR164" s="130"/>
      <c r="BS164" s="130"/>
      <c r="BT164" s="130"/>
      <c r="BU164" s="130"/>
      <c r="BV164" s="130"/>
      <c r="BW164" s="130"/>
      <c r="BX164" s="130"/>
      <c r="BY164" s="130"/>
      <c r="BZ164" s="130"/>
    </row>
    <row r="165" spans="28:78" s="32" customFormat="1" x14ac:dyDescent="0.2">
      <c r="AB165" s="130"/>
      <c r="AC165" s="130"/>
      <c r="AD165" s="130"/>
      <c r="AE165" s="130"/>
      <c r="AF165" s="130"/>
      <c r="AG165" s="130"/>
      <c r="AH165" s="130"/>
      <c r="AI165" s="130"/>
      <c r="AJ165" s="130"/>
      <c r="AK165" s="130"/>
      <c r="AL165" s="130"/>
      <c r="AM165" s="130"/>
      <c r="AN165" s="130"/>
      <c r="AO165" s="130"/>
      <c r="AP165" s="130"/>
      <c r="AQ165" s="130"/>
      <c r="AR165" s="130"/>
      <c r="AS165" s="130"/>
      <c r="AT165" s="130"/>
      <c r="AU165" s="130"/>
      <c r="AV165" s="130"/>
      <c r="AW165" s="130"/>
      <c r="AX165" s="130"/>
      <c r="AY165" s="130"/>
      <c r="AZ165" s="130"/>
      <c r="BA165" s="130"/>
      <c r="BB165" s="130"/>
      <c r="BC165" s="130"/>
      <c r="BD165" s="130"/>
      <c r="BE165" s="130"/>
      <c r="BF165" s="130"/>
      <c r="BG165" s="130"/>
      <c r="BH165" s="130"/>
      <c r="BI165" s="130"/>
      <c r="BJ165" s="130"/>
      <c r="BK165" s="130"/>
      <c r="BL165" s="130"/>
      <c r="BM165" s="130"/>
      <c r="BN165" s="130"/>
      <c r="BO165" s="130"/>
      <c r="BP165" s="130"/>
      <c r="BQ165" s="130"/>
      <c r="BR165" s="130"/>
      <c r="BS165" s="130"/>
      <c r="BT165" s="130"/>
      <c r="BU165" s="130"/>
      <c r="BV165" s="130"/>
      <c r="BW165" s="130"/>
      <c r="BX165" s="130"/>
      <c r="BY165" s="130"/>
      <c r="BZ165" s="130"/>
    </row>
    <row r="166" spans="28:78" s="32" customFormat="1" x14ac:dyDescent="0.2">
      <c r="AB166" s="130"/>
      <c r="AC166" s="130"/>
      <c r="AD166" s="130"/>
      <c r="AE166" s="130"/>
      <c r="AF166" s="130"/>
      <c r="AG166" s="130"/>
      <c r="AH166" s="130"/>
      <c r="AI166" s="130"/>
      <c r="AJ166" s="130"/>
      <c r="AK166" s="130"/>
      <c r="AL166" s="130"/>
      <c r="AM166" s="130"/>
      <c r="AN166" s="130"/>
      <c r="AO166" s="130"/>
      <c r="AP166" s="130"/>
      <c r="AQ166" s="130"/>
      <c r="AR166" s="130"/>
      <c r="AS166" s="130"/>
      <c r="AT166" s="130"/>
      <c r="AU166" s="130"/>
      <c r="AV166" s="130"/>
      <c r="AW166" s="130"/>
      <c r="AX166" s="130"/>
      <c r="AY166" s="130"/>
      <c r="AZ166" s="130"/>
      <c r="BA166" s="130"/>
      <c r="BB166" s="130"/>
      <c r="BC166" s="130"/>
      <c r="BD166" s="130"/>
      <c r="BE166" s="130"/>
      <c r="BF166" s="130"/>
      <c r="BG166" s="130"/>
      <c r="BH166" s="130"/>
      <c r="BI166" s="130"/>
      <c r="BJ166" s="130"/>
      <c r="BK166" s="130"/>
      <c r="BL166" s="130"/>
      <c r="BM166" s="130"/>
      <c r="BN166" s="130"/>
      <c r="BO166" s="130"/>
      <c r="BP166" s="130"/>
      <c r="BQ166" s="130"/>
      <c r="BR166" s="130"/>
      <c r="BS166" s="130"/>
      <c r="BT166" s="130"/>
      <c r="BU166" s="130"/>
      <c r="BV166" s="130"/>
      <c r="BW166" s="130"/>
      <c r="BX166" s="130"/>
      <c r="BY166" s="130"/>
      <c r="BZ166" s="130"/>
    </row>
    <row r="167" spans="28:78" s="32" customFormat="1" x14ac:dyDescent="0.2">
      <c r="AB167" s="130"/>
      <c r="AC167" s="130"/>
      <c r="AD167" s="130"/>
      <c r="AE167" s="130"/>
      <c r="AF167" s="130"/>
      <c r="AG167" s="130"/>
      <c r="AH167" s="130"/>
      <c r="AI167" s="130"/>
      <c r="AJ167" s="130"/>
      <c r="AK167" s="130"/>
      <c r="AL167" s="130"/>
      <c r="AM167" s="130"/>
      <c r="AN167" s="130"/>
      <c r="AO167" s="130"/>
      <c r="AP167" s="130"/>
      <c r="AQ167" s="130"/>
      <c r="AR167" s="130"/>
      <c r="AS167" s="130"/>
      <c r="AT167" s="130"/>
      <c r="AU167" s="130"/>
      <c r="AV167" s="130"/>
      <c r="AW167" s="130"/>
      <c r="AX167" s="130"/>
      <c r="AY167" s="130"/>
      <c r="AZ167" s="130"/>
      <c r="BA167" s="130"/>
      <c r="BB167" s="130"/>
      <c r="BC167" s="130"/>
      <c r="BD167" s="130"/>
      <c r="BE167" s="130"/>
      <c r="BF167" s="130"/>
      <c r="BG167" s="130"/>
      <c r="BH167" s="130"/>
      <c r="BI167" s="130"/>
      <c r="BJ167" s="130"/>
      <c r="BK167" s="130"/>
      <c r="BL167" s="130"/>
      <c r="BM167" s="130"/>
      <c r="BN167" s="130"/>
      <c r="BO167" s="130"/>
      <c r="BP167" s="130"/>
      <c r="BQ167" s="130"/>
      <c r="BR167" s="130"/>
      <c r="BS167" s="130"/>
      <c r="BT167" s="130"/>
      <c r="BU167" s="130"/>
      <c r="BV167" s="130"/>
      <c r="BW167" s="130"/>
      <c r="BX167" s="130"/>
      <c r="BY167" s="130"/>
      <c r="BZ167" s="130"/>
    </row>
    <row r="168" spans="28:78" s="32" customFormat="1" x14ac:dyDescent="0.2">
      <c r="AB168" s="130"/>
      <c r="AC168" s="130"/>
      <c r="AD168" s="130"/>
      <c r="AE168" s="130"/>
      <c r="AF168" s="130"/>
      <c r="AG168" s="130"/>
      <c r="AH168" s="130"/>
      <c r="AI168" s="130"/>
      <c r="AJ168" s="130"/>
      <c r="AK168" s="130"/>
      <c r="AL168" s="130"/>
      <c r="AM168" s="130"/>
      <c r="AN168" s="130"/>
      <c r="AO168" s="130"/>
      <c r="AP168" s="130"/>
      <c r="AQ168" s="130"/>
      <c r="AR168" s="130"/>
      <c r="AS168" s="130"/>
      <c r="AT168" s="130"/>
      <c r="AU168" s="130"/>
      <c r="AV168" s="130"/>
      <c r="AW168" s="130"/>
      <c r="AX168" s="130"/>
      <c r="AY168" s="130"/>
      <c r="AZ168" s="130"/>
      <c r="BA168" s="130"/>
      <c r="BB168" s="130"/>
      <c r="BC168" s="130"/>
      <c r="BD168" s="130"/>
      <c r="BE168" s="130"/>
      <c r="BF168" s="130"/>
      <c r="BG168" s="130"/>
      <c r="BH168" s="130"/>
      <c r="BI168" s="130"/>
      <c r="BJ168" s="130"/>
      <c r="BK168" s="130"/>
      <c r="BL168" s="130"/>
      <c r="BM168" s="130"/>
      <c r="BN168" s="130"/>
      <c r="BO168" s="130"/>
      <c r="BP168" s="130"/>
      <c r="BQ168" s="130"/>
      <c r="BR168" s="130"/>
      <c r="BS168" s="130"/>
      <c r="BT168" s="130"/>
      <c r="BU168" s="130"/>
      <c r="BV168" s="130"/>
      <c r="BW168" s="130"/>
      <c r="BX168" s="130"/>
      <c r="BY168" s="130"/>
      <c r="BZ168" s="130"/>
    </row>
    <row r="169" spans="28:78" s="32" customFormat="1" x14ac:dyDescent="0.2">
      <c r="AB169" s="130"/>
      <c r="AC169" s="130"/>
      <c r="AD169" s="130"/>
      <c r="AE169" s="130"/>
      <c r="AF169" s="130"/>
      <c r="AG169" s="130"/>
      <c r="AH169" s="130"/>
      <c r="AI169" s="130"/>
      <c r="AJ169" s="130"/>
      <c r="AK169" s="130"/>
      <c r="AL169" s="130"/>
      <c r="AM169" s="130"/>
      <c r="AN169" s="130"/>
      <c r="AO169" s="130"/>
      <c r="AP169" s="130"/>
      <c r="AQ169" s="130"/>
      <c r="AR169" s="130"/>
      <c r="AS169" s="130"/>
      <c r="AT169" s="130"/>
      <c r="AU169" s="130"/>
      <c r="AV169" s="130"/>
      <c r="AW169" s="130"/>
      <c r="AX169" s="130"/>
      <c r="AY169" s="130"/>
      <c r="AZ169" s="130"/>
      <c r="BA169" s="130"/>
      <c r="BB169" s="130"/>
      <c r="BC169" s="130"/>
      <c r="BD169" s="130"/>
      <c r="BE169" s="130"/>
      <c r="BF169" s="130"/>
      <c r="BG169" s="130"/>
      <c r="BH169" s="130"/>
      <c r="BI169" s="130"/>
      <c r="BJ169" s="130"/>
      <c r="BK169" s="130"/>
      <c r="BL169" s="130"/>
      <c r="BM169" s="130"/>
      <c r="BN169" s="130"/>
      <c r="BO169" s="130"/>
      <c r="BP169" s="130"/>
      <c r="BQ169" s="130"/>
      <c r="BR169" s="130"/>
      <c r="BS169" s="130"/>
      <c r="BT169" s="130"/>
      <c r="BU169" s="130"/>
      <c r="BV169" s="130"/>
      <c r="BW169" s="130"/>
      <c r="BX169" s="130"/>
      <c r="BY169" s="130"/>
      <c r="BZ169" s="130"/>
    </row>
    <row r="170" spans="28:78" s="32" customFormat="1" x14ac:dyDescent="0.2">
      <c r="AB170" s="130"/>
      <c r="AC170" s="130"/>
      <c r="AD170" s="130"/>
      <c r="AE170" s="130"/>
      <c r="AF170" s="130"/>
      <c r="AG170" s="130"/>
      <c r="AH170" s="130"/>
      <c r="AI170" s="130"/>
      <c r="AJ170" s="130"/>
      <c r="AK170" s="130"/>
      <c r="AL170" s="130"/>
      <c r="AM170" s="130"/>
      <c r="AN170" s="130"/>
      <c r="AO170" s="130"/>
      <c r="AP170" s="130"/>
      <c r="AQ170" s="130"/>
      <c r="AR170" s="130"/>
      <c r="AS170" s="130"/>
      <c r="AT170" s="130"/>
      <c r="AU170" s="130"/>
      <c r="AV170" s="130"/>
      <c r="AW170" s="130"/>
      <c r="AX170" s="130"/>
      <c r="AY170" s="130"/>
      <c r="AZ170" s="130"/>
      <c r="BA170" s="130"/>
      <c r="BB170" s="130"/>
      <c r="BC170" s="130"/>
      <c r="BD170" s="130"/>
      <c r="BE170" s="130"/>
      <c r="BF170" s="130"/>
      <c r="BG170" s="130"/>
      <c r="BH170" s="130"/>
      <c r="BI170" s="130"/>
      <c r="BJ170" s="130"/>
      <c r="BK170" s="130"/>
      <c r="BL170" s="130"/>
      <c r="BM170" s="130"/>
      <c r="BN170" s="130"/>
      <c r="BO170" s="130"/>
      <c r="BP170" s="130"/>
      <c r="BQ170" s="130"/>
      <c r="BR170" s="130"/>
      <c r="BS170" s="130"/>
      <c r="BT170" s="130"/>
      <c r="BU170" s="130"/>
      <c r="BV170" s="130"/>
      <c r="BW170" s="130"/>
      <c r="BX170" s="130"/>
      <c r="BY170" s="130"/>
      <c r="BZ170" s="130"/>
    </row>
    <row r="171" spans="28:78" s="32" customFormat="1" x14ac:dyDescent="0.2">
      <c r="AB171" s="130"/>
      <c r="AC171" s="130"/>
      <c r="AD171" s="130"/>
      <c r="AE171" s="130"/>
      <c r="AF171" s="130"/>
      <c r="AG171" s="130"/>
      <c r="AH171" s="130"/>
      <c r="AI171" s="130"/>
      <c r="AJ171" s="130"/>
      <c r="AK171" s="130"/>
      <c r="AL171" s="130"/>
      <c r="AM171" s="130"/>
      <c r="AN171" s="130"/>
      <c r="AO171" s="130"/>
      <c r="AP171" s="130"/>
      <c r="AQ171" s="130"/>
      <c r="AR171" s="130"/>
      <c r="AS171" s="130"/>
      <c r="AT171" s="130"/>
      <c r="AU171" s="130"/>
      <c r="AV171" s="130"/>
      <c r="AW171" s="130"/>
      <c r="AX171" s="130"/>
      <c r="AY171" s="130"/>
      <c r="AZ171" s="130"/>
      <c r="BA171" s="130"/>
      <c r="BB171" s="130"/>
      <c r="BC171" s="130"/>
      <c r="BD171" s="130"/>
      <c r="BE171" s="130"/>
      <c r="BF171" s="130"/>
      <c r="BG171" s="130"/>
      <c r="BH171" s="130"/>
      <c r="BI171" s="130"/>
      <c r="BJ171" s="130"/>
      <c r="BK171" s="130"/>
      <c r="BL171" s="130"/>
      <c r="BM171" s="130"/>
      <c r="BN171" s="130"/>
      <c r="BO171" s="130"/>
      <c r="BP171" s="130"/>
      <c r="BQ171" s="130"/>
      <c r="BR171" s="130"/>
      <c r="BS171" s="130"/>
      <c r="BT171" s="130"/>
      <c r="BU171" s="130"/>
      <c r="BV171" s="130"/>
      <c r="BW171" s="130"/>
      <c r="BX171" s="130"/>
      <c r="BY171" s="130"/>
      <c r="BZ171" s="130"/>
    </row>
    <row r="172" spans="28:78" s="32" customFormat="1" x14ac:dyDescent="0.2">
      <c r="AB172" s="130"/>
      <c r="AC172" s="130"/>
      <c r="AD172" s="130"/>
      <c r="AE172" s="130"/>
      <c r="AF172" s="130"/>
      <c r="AG172" s="130"/>
      <c r="AH172" s="130"/>
      <c r="AI172" s="130"/>
      <c r="AJ172" s="130"/>
      <c r="AK172" s="130"/>
      <c r="AL172" s="130"/>
      <c r="AM172" s="130"/>
      <c r="AN172" s="130"/>
      <c r="AO172" s="130"/>
      <c r="AP172" s="130"/>
      <c r="AQ172" s="130"/>
      <c r="AR172" s="130"/>
      <c r="AS172" s="130"/>
      <c r="AT172" s="130"/>
      <c r="AU172" s="130"/>
      <c r="AV172" s="130"/>
      <c r="AW172" s="130"/>
      <c r="AX172" s="130"/>
      <c r="AY172" s="130"/>
      <c r="AZ172" s="130"/>
      <c r="BA172" s="130"/>
      <c r="BB172" s="130"/>
      <c r="BC172" s="130"/>
      <c r="BD172" s="130"/>
      <c r="BE172" s="130"/>
      <c r="BF172" s="130"/>
      <c r="BG172" s="130"/>
      <c r="BH172" s="130"/>
      <c r="BI172" s="130"/>
      <c r="BJ172" s="130"/>
      <c r="BK172" s="130"/>
      <c r="BL172" s="130"/>
      <c r="BM172" s="130"/>
      <c r="BN172" s="130"/>
      <c r="BO172" s="130"/>
      <c r="BP172" s="130"/>
      <c r="BQ172" s="130"/>
      <c r="BR172" s="130"/>
      <c r="BS172" s="130"/>
      <c r="BT172" s="130"/>
      <c r="BU172" s="130"/>
      <c r="BV172" s="130"/>
      <c r="BW172" s="130"/>
      <c r="BX172" s="130"/>
      <c r="BY172" s="130"/>
      <c r="BZ172" s="130"/>
    </row>
    <row r="173" spans="28:78" s="32" customFormat="1" x14ac:dyDescent="0.2">
      <c r="AB173" s="130"/>
      <c r="AC173" s="130"/>
      <c r="AD173" s="130"/>
      <c r="AE173" s="130"/>
      <c r="AF173" s="130"/>
      <c r="AG173" s="130"/>
      <c r="AH173" s="130"/>
      <c r="AI173" s="130"/>
      <c r="AJ173" s="130"/>
      <c r="AK173" s="130"/>
      <c r="AL173" s="130"/>
      <c r="AM173" s="130"/>
      <c r="AN173" s="130"/>
      <c r="AO173" s="130"/>
      <c r="AP173" s="130"/>
      <c r="AQ173" s="130"/>
      <c r="AR173" s="130"/>
      <c r="AS173" s="130"/>
      <c r="AT173" s="130"/>
      <c r="AU173" s="130"/>
      <c r="AV173" s="130"/>
      <c r="AW173" s="130"/>
      <c r="AX173" s="130"/>
      <c r="AY173" s="130"/>
      <c r="AZ173" s="130"/>
      <c r="BA173" s="130"/>
      <c r="BB173" s="130"/>
      <c r="BC173" s="130"/>
      <c r="BD173" s="130"/>
      <c r="BE173" s="130"/>
      <c r="BF173" s="130"/>
      <c r="BG173" s="130"/>
      <c r="BH173" s="130"/>
      <c r="BI173" s="130"/>
      <c r="BJ173" s="130"/>
      <c r="BK173" s="130"/>
      <c r="BL173" s="130"/>
      <c r="BM173" s="130"/>
      <c r="BN173" s="130"/>
      <c r="BO173" s="130"/>
      <c r="BP173" s="130"/>
      <c r="BQ173" s="130"/>
      <c r="BR173" s="130"/>
      <c r="BS173" s="130"/>
      <c r="BT173" s="130"/>
      <c r="BU173" s="130"/>
      <c r="BV173" s="130"/>
      <c r="BW173" s="130"/>
      <c r="BX173" s="130"/>
      <c r="BY173" s="130"/>
      <c r="BZ173" s="130"/>
    </row>
    <row r="174" spans="28:78" s="32" customFormat="1" x14ac:dyDescent="0.2">
      <c r="AB174" s="130"/>
      <c r="AC174" s="130"/>
      <c r="AD174" s="130"/>
      <c r="AE174" s="130"/>
      <c r="AF174" s="130"/>
      <c r="AG174" s="130"/>
      <c r="AH174" s="130"/>
      <c r="AI174" s="130"/>
      <c r="AJ174" s="130"/>
      <c r="AK174" s="130"/>
      <c r="AL174" s="130"/>
      <c r="AM174" s="130"/>
      <c r="AN174" s="130"/>
      <c r="AO174" s="130"/>
      <c r="AP174" s="130"/>
      <c r="AQ174" s="130"/>
      <c r="AR174" s="130"/>
      <c r="AS174" s="130"/>
      <c r="AT174" s="130"/>
      <c r="AU174" s="130"/>
      <c r="AV174" s="130"/>
      <c r="AW174" s="130"/>
      <c r="AX174" s="130"/>
      <c r="AY174" s="130"/>
      <c r="AZ174" s="130"/>
      <c r="BA174" s="130"/>
      <c r="BB174" s="130"/>
      <c r="BC174" s="130"/>
      <c r="BD174" s="130"/>
      <c r="BE174" s="130"/>
      <c r="BF174" s="130"/>
      <c r="BG174" s="130"/>
      <c r="BH174" s="130"/>
      <c r="BI174" s="130"/>
      <c r="BJ174" s="130"/>
      <c r="BK174" s="130"/>
      <c r="BL174" s="130"/>
      <c r="BM174" s="130"/>
      <c r="BN174" s="130"/>
      <c r="BO174" s="130"/>
      <c r="BP174" s="130"/>
      <c r="BQ174" s="130"/>
      <c r="BR174" s="130"/>
      <c r="BS174" s="130"/>
      <c r="BT174" s="130"/>
      <c r="BU174" s="130"/>
      <c r="BV174" s="130"/>
      <c r="BW174" s="130"/>
      <c r="BX174" s="130"/>
      <c r="BY174" s="130"/>
      <c r="BZ174" s="130"/>
    </row>
    <row r="175" spans="28:78" s="32" customFormat="1" x14ac:dyDescent="0.2">
      <c r="AB175" s="130"/>
      <c r="AC175" s="130"/>
      <c r="AD175" s="130"/>
      <c r="AE175" s="130"/>
      <c r="AF175" s="130"/>
      <c r="AG175" s="130"/>
      <c r="AH175" s="130"/>
      <c r="AI175" s="130"/>
      <c r="AJ175" s="130"/>
      <c r="AK175" s="130"/>
      <c r="AL175" s="130"/>
      <c r="AM175" s="130"/>
      <c r="AN175" s="130"/>
      <c r="AO175" s="130"/>
      <c r="AP175" s="130"/>
      <c r="AQ175" s="130"/>
      <c r="AR175" s="130"/>
      <c r="AS175" s="130"/>
      <c r="AT175" s="130"/>
      <c r="AU175" s="130"/>
      <c r="AV175" s="130"/>
      <c r="AW175" s="130"/>
      <c r="AX175" s="130"/>
      <c r="AY175" s="130"/>
      <c r="AZ175" s="130"/>
      <c r="BA175" s="130"/>
      <c r="BB175" s="130"/>
      <c r="BC175" s="130"/>
      <c r="BD175" s="130"/>
      <c r="BE175" s="130"/>
      <c r="BF175" s="130"/>
      <c r="BG175" s="130"/>
      <c r="BH175" s="130"/>
      <c r="BI175" s="130"/>
      <c r="BJ175" s="130"/>
      <c r="BK175" s="130"/>
      <c r="BL175" s="130"/>
      <c r="BM175" s="130"/>
      <c r="BN175" s="130"/>
      <c r="BO175" s="130"/>
      <c r="BP175" s="130"/>
      <c r="BQ175" s="130"/>
      <c r="BR175" s="130"/>
      <c r="BS175" s="130"/>
      <c r="BT175" s="130"/>
      <c r="BU175" s="130"/>
      <c r="BV175" s="130"/>
      <c r="BW175" s="130"/>
      <c r="BX175" s="130"/>
      <c r="BY175" s="130"/>
      <c r="BZ175" s="130"/>
    </row>
    <row r="176" spans="28:78" s="32" customFormat="1" x14ac:dyDescent="0.2">
      <c r="AB176" s="130"/>
      <c r="AC176" s="130"/>
      <c r="AD176" s="130"/>
      <c r="AE176" s="130"/>
      <c r="AF176" s="130"/>
      <c r="AG176" s="130"/>
      <c r="AH176" s="130"/>
      <c r="AI176" s="130"/>
      <c r="AJ176" s="130"/>
      <c r="AK176" s="130"/>
      <c r="AL176" s="130"/>
      <c r="AM176" s="130"/>
      <c r="AN176" s="130"/>
      <c r="AO176" s="130"/>
      <c r="AP176" s="130"/>
      <c r="AQ176" s="130"/>
      <c r="AR176" s="130"/>
      <c r="AS176" s="130"/>
      <c r="AT176" s="130"/>
      <c r="AU176" s="130"/>
      <c r="AV176" s="130"/>
      <c r="AW176" s="130"/>
      <c r="AX176" s="130"/>
      <c r="AY176" s="130"/>
      <c r="AZ176" s="130"/>
      <c r="BA176" s="130"/>
      <c r="BB176" s="130"/>
      <c r="BC176" s="130"/>
      <c r="BD176" s="130"/>
      <c r="BE176" s="130"/>
      <c r="BF176" s="130"/>
      <c r="BG176" s="130"/>
      <c r="BH176" s="130"/>
      <c r="BI176" s="130"/>
      <c r="BJ176" s="130"/>
      <c r="BK176" s="130"/>
      <c r="BL176" s="130"/>
      <c r="BM176" s="130"/>
      <c r="BN176" s="130"/>
      <c r="BO176" s="130"/>
      <c r="BP176" s="130"/>
      <c r="BQ176" s="130"/>
      <c r="BR176" s="130"/>
      <c r="BS176" s="130"/>
      <c r="BT176" s="130"/>
      <c r="BU176" s="130"/>
      <c r="BV176" s="130"/>
      <c r="BW176" s="130"/>
      <c r="BX176" s="130"/>
      <c r="BY176" s="130"/>
      <c r="BZ176" s="130"/>
    </row>
    <row r="177" spans="28:78" s="32" customFormat="1" x14ac:dyDescent="0.2">
      <c r="AB177" s="130"/>
      <c r="AC177" s="130"/>
      <c r="AD177" s="130"/>
      <c r="AE177" s="130"/>
      <c r="AF177" s="130"/>
      <c r="AG177" s="130"/>
      <c r="AH177" s="130"/>
      <c r="AI177" s="130"/>
      <c r="AJ177" s="130"/>
      <c r="AK177" s="130"/>
      <c r="AL177" s="130"/>
      <c r="AM177" s="130"/>
      <c r="AN177" s="130"/>
      <c r="AO177" s="130"/>
      <c r="AP177" s="130"/>
      <c r="AQ177" s="130"/>
      <c r="AR177" s="130"/>
      <c r="AS177" s="130"/>
      <c r="AT177" s="130"/>
      <c r="AU177" s="130"/>
      <c r="AV177" s="130"/>
      <c r="AW177" s="130"/>
      <c r="AX177" s="130"/>
      <c r="AY177" s="130"/>
      <c r="AZ177" s="130"/>
      <c r="BA177" s="130"/>
      <c r="BB177" s="130"/>
      <c r="BC177" s="130"/>
      <c r="BD177" s="130"/>
      <c r="BE177" s="130"/>
      <c r="BF177" s="130"/>
      <c r="BG177" s="130"/>
      <c r="BH177" s="130"/>
      <c r="BI177" s="130"/>
      <c r="BJ177" s="130"/>
      <c r="BK177" s="130"/>
      <c r="BL177" s="130"/>
      <c r="BM177" s="130"/>
      <c r="BN177" s="130"/>
      <c r="BO177" s="130"/>
      <c r="BP177" s="130"/>
      <c r="BQ177" s="130"/>
      <c r="BR177" s="130"/>
      <c r="BS177" s="130"/>
      <c r="BT177" s="130"/>
      <c r="BU177" s="130"/>
      <c r="BV177" s="130"/>
      <c r="BW177" s="130"/>
      <c r="BX177" s="130"/>
      <c r="BY177" s="130"/>
      <c r="BZ177" s="130"/>
    </row>
    <row r="178" spans="28:78" s="32" customFormat="1" x14ac:dyDescent="0.2">
      <c r="AB178" s="130"/>
      <c r="AC178" s="130"/>
      <c r="AD178" s="130"/>
      <c r="AE178" s="130"/>
      <c r="AF178" s="130"/>
      <c r="AG178" s="130"/>
      <c r="AH178" s="130"/>
      <c r="AI178" s="130"/>
      <c r="AJ178" s="130"/>
      <c r="AK178" s="130"/>
      <c r="AL178" s="130"/>
      <c r="AM178" s="130"/>
      <c r="AN178" s="130"/>
      <c r="AO178" s="130"/>
      <c r="AP178" s="130"/>
      <c r="AQ178" s="130"/>
      <c r="AR178" s="130"/>
      <c r="AS178" s="130"/>
      <c r="AT178" s="130"/>
      <c r="AU178" s="130"/>
      <c r="AV178" s="130"/>
      <c r="AW178" s="130"/>
      <c r="AX178" s="130"/>
      <c r="AY178" s="130"/>
      <c r="AZ178" s="130"/>
      <c r="BA178" s="130"/>
      <c r="BB178" s="130"/>
      <c r="BC178" s="130"/>
      <c r="BD178" s="130"/>
      <c r="BE178" s="130"/>
      <c r="BF178" s="130"/>
      <c r="BG178" s="130"/>
      <c r="BH178" s="130"/>
      <c r="BI178" s="130"/>
      <c r="BJ178" s="130"/>
      <c r="BK178" s="130"/>
      <c r="BL178" s="130"/>
      <c r="BM178" s="130"/>
      <c r="BN178" s="130"/>
      <c r="BO178" s="130"/>
      <c r="BP178" s="130"/>
      <c r="BQ178" s="130"/>
      <c r="BR178" s="130"/>
      <c r="BS178" s="130"/>
      <c r="BT178" s="130"/>
      <c r="BU178" s="130"/>
      <c r="BV178" s="130"/>
      <c r="BW178" s="130"/>
      <c r="BX178" s="130"/>
      <c r="BY178" s="130"/>
      <c r="BZ178" s="130"/>
    </row>
    <row r="179" spans="28:78" s="32" customFormat="1" x14ac:dyDescent="0.2">
      <c r="AB179" s="130"/>
      <c r="AC179" s="130"/>
      <c r="AD179" s="130"/>
      <c r="AE179" s="130"/>
      <c r="AF179" s="130"/>
      <c r="AG179" s="130"/>
      <c r="AH179" s="130"/>
      <c r="AI179" s="130"/>
      <c r="AJ179" s="130"/>
      <c r="AK179" s="130"/>
      <c r="AL179" s="130"/>
      <c r="AM179" s="130"/>
      <c r="AN179" s="130"/>
      <c r="AO179" s="130"/>
      <c r="AP179" s="130"/>
      <c r="AQ179" s="130"/>
      <c r="AR179" s="130"/>
      <c r="AS179" s="130"/>
      <c r="AT179" s="130"/>
      <c r="AU179" s="130"/>
      <c r="AV179" s="130"/>
      <c r="AW179" s="130"/>
      <c r="AX179" s="130"/>
      <c r="AY179" s="130"/>
      <c r="AZ179" s="130"/>
      <c r="BA179" s="130"/>
      <c r="BB179" s="130"/>
      <c r="BC179" s="130"/>
      <c r="BD179" s="130"/>
      <c r="BE179" s="130"/>
      <c r="BF179" s="130"/>
      <c r="BG179" s="130"/>
      <c r="BH179" s="130"/>
      <c r="BI179" s="130"/>
      <c r="BJ179" s="130"/>
      <c r="BK179" s="130"/>
      <c r="BL179" s="130"/>
      <c r="BM179" s="130"/>
      <c r="BN179" s="130"/>
      <c r="BO179" s="130"/>
      <c r="BP179" s="130"/>
      <c r="BQ179" s="130"/>
      <c r="BR179" s="130"/>
      <c r="BS179" s="130"/>
      <c r="BT179" s="130"/>
      <c r="BU179" s="130"/>
      <c r="BV179" s="130"/>
      <c r="BW179" s="130"/>
      <c r="BX179" s="130"/>
      <c r="BY179" s="130"/>
      <c r="BZ179" s="130"/>
    </row>
    <row r="180" spans="28:78" s="32" customFormat="1" x14ac:dyDescent="0.2">
      <c r="AB180" s="130"/>
      <c r="AC180" s="130"/>
      <c r="AD180" s="130"/>
      <c r="AE180" s="130"/>
      <c r="AF180" s="130"/>
      <c r="AG180" s="130"/>
      <c r="AH180" s="130"/>
      <c r="AI180" s="130"/>
      <c r="AJ180" s="130"/>
      <c r="AK180" s="130"/>
      <c r="AL180" s="130"/>
      <c r="AM180" s="130"/>
      <c r="AN180" s="130"/>
      <c r="AO180" s="130"/>
      <c r="AP180" s="130"/>
      <c r="AQ180" s="130"/>
      <c r="AR180" s="130"/>
      <c r="AS180" s="130"/>
      <c r="AT180" s="130"/>
      <c r="AU180" s="130"/>
      <c r="AV180" s="130"/>
      <c r="AW180" s="130"/>
      <c r="AX180" s="130"/>
      <c r="AY180" s="130"/>
      <c r="AZ180" s="130"/>
      <c r="BA180" s="130"/>
      <c r="BB180" s="130"/>
      <c r="BC180" s="130"/>
      <c r="BD180" s="130"/>
      <c r="BE180" s="130"/>
      <c r="BF180" s="130"/>
      <c r="BG180" s="130"/>
      <c r="BH180" s="130"/>
      <c r="BI180" s="130"/>
      <c r="BJ180" s="130"/>
      <c r="BK180" s="130"/>
      <c r="BL180" s="130"/>
      <c r="BM180" s="130"/>
      <c r="BN180" s="130"/>
      <c r="BO180" s="130"/>
      <c r="BP180" s="130"/>
      <c r="BQ180" s="130"/>
      <c r="BR180" s="130"/>
      <c r="BS180" s="130"/>
      <c r="BT180" s="130"/>
      <c r="BU180" s="130"/>
      <c r="BV180" s="130"/>
      <c r="BW180" s="130"/>
      <c r="BX180" s="130"/>
      <c r="BY180" s="130"/>
      <c r="BZ180" s="130"/>
    </row>
    <row r="181" spans="28:78" s="32" customFormat="1" x14ac:dyDescent="0.2">
      <c r="AB181" s="130"/>
      <c r="AC181" s="130"/>
      <c r="AD181" s="130"/>
      <c r="AE181" s="130"/>
      <c r="AF181" s="130"/>
      <c r="AG181" s="130"/>
      <c r="AH181" s="130"/>
      <c r="AI181" s="130"/>
      <c r="AJ181" s="130"/>
      <c r="AK181" s="130"/>
      <c r="AL181" s="130"/>
      <c r="AM181" s="130"/>
      <c r="AN181" s="130"/>
      <c r="AO181" s="130"/>
      <c r="AP181" s="130"/>
      <c r="AQ181" s="130"/>
      <c r="AR181" s="130"/>
      <c r="AS181" s="130"/>
      <c r="AT181" s="130"/>
      <c r="AU181" s="130"/>
      <c r="AV181" s="130"/>
      <c r="AW181" s="130"/>
      <c r="AX181" s="130"/>
      <c r="AY181" s="130"/>
      <c r="AZ181" s="130"/>
      <c r="BA181" s="130"/>
      <c r="BB181" s="130"/>
      <c r="BC181" s="130"/>
      <c r="BD181" s="130"/>
      <c r="BE181" s="130"/>
      <c r="BF181" s="130"/>
      <c r="BG181" s="130"/>
      <c r="BH181" s="130"/>
      <c r="BI181" s="130"/>
      <c r="BJ181" s="130"/>
      <c r="BK181" s="130"/>
      <c r="BL181" s="130"/>
      <c r="BM181" s="130"/>
      <c r="BN181" s="130"/>
      <c r="BO181" s="130"/>
      <c r="BP181" s="130"/>
      <c r="BQ181" s="130"/>
      <c r="BR181" s="130"/>
      <c r="BS181" s="130"/>
      <c r="BT181" s="130"/>
      <c r="BU181" s="130"/>
      <c r="BV181" s="130"/>
      <c r="BW181" s="130"/>
      <c r="BX181" s="130"/>
      <c r="BY181" s="130"/>
      <c r="BZ181" s="130"/>
    </row>
    <row r="182" spans="28:78" s="32" customFormat="1" x14ac:dyDescent="0.2">
      <c r="AB182" s="130"/>
      <c r="AC182" s="130"/>
      <c r="AD182" s="130"/>
      <c r="AE182" s="130"/>
      <c r="AF182" s="130"/>
      <c r="AG182" s="130"/>
      <c r="AH182" s="130"/>
      <c r="AI182" s="130"/>
      <c r="AJ182" s="130"/>
      <c r="AK182" s="130"/>
      <c r="AL182" s="130"/>
      <c r="AM182" s="130"/>
      <c r="AN182" s="130"/>
      <c r="AO182" s="130"/>
      <c r="AP182" s="130"/>
      <c r="AQ182" s="130"/>
      <c r="AR182" s="130"/>
      <c r="AS182" s="130"/>
      <c r="AT182" s="130"/>
      <c r="AU182" s="130"/>
      <c r="AV182" s="130"/>
      <c r="AW182" s="130"/>
      <c r="AX182" s="130"/>
      <c r="AY182" s="130"/>
      <c r="AZ182" s="130"/>
      <c r="BA182" s="130"/>
      <c r="BB182" s="130"/>
      <c r="BC182" s="130"/>
      <c r="BD182" s="130"/>
      <c r="BE182" s="130"/>
      <c r="BF182" s="130"/>
      <c r="BG182" s="130"/>
      <c r="BH182" s="130"/>
      <c r="BI182" s="130"/>
      <c r="BJ182" s="130"/>
      <c r="BK182" s="130"/>
      <c r="BL182" s="130"/>
      <c r="BM182" s="130"/>
      <c r="BN182" s="130"/>
      <c r="BO182" s="130"/>
      <c r="BP182" s="130"/>
      <c r="BQ182" s="130"/>
      <c r="BR182" s="130"/>
      <c r="BS182" s="130"/>
      <c r="BT182" s="130"/>
      <c r="BU182" s="130"/>
      <c r="BV182" s="130"/>
      <c r="BW182" s="130"/>
      <c r="BX182" s="130"/>
      <c r="BY182" s="130"/>
      <c r="BZ182" s="130"/>
    </row>
    <row r="183" spans="28:78" s="32" customFormat="1" x14ac:dyDescent="0.2">
      <c r="AB183" s="130"/>
      <c r="AC183" s="130"/>
      <c r="AD183" s="130"/>
      <c r="AE183" s="130"/>
      <c r="AF183" s="130"/>
      <c r="AG183" s="130"/>
      <c r="AH183" s="130"/>
      <c r="AI183" s="130"/>
      <c r="AJ183" s="130"/>
      <c r="AK183" s="130"/>
      <c r="AL183" s="130"/>
      <c r="AM183" s="130"/>
      <c r="AN183" s="130"/>
      <c r="AO183" s="130"/>
      <c r="AP183" s="130"/>
      <c r="AQ183" s="130"/>
      <c r="AR183" s="130"/>
      <c r="AS183" s="130"/>
      <c r="AT183" s="130"/>
      <c r="AU183" s="130"/>
      <c r="AV183" s="130"/>
      <c r="AW183" s="130"/>
      <c r="AX183" s="130"/>
      <c r="AY183" s="130"/>
      <c r="AZ183" s="130"/>
      <c r="BA183" s="130"/>
      <c r="BB183" s="130"/>
      <c r="BC183" s="130"/>
      <c r="BD183" s="130"/>
      <c r="BE183" s="130"/>
      <c r="BF183" s="130"/>
      <c r="BG183" s="130"/>
      <c r="BH183" s="130"/>
      <c r="BI183" s="130"/>
      <c r="BJ183" s="130"/>
      <c r="BK183" s="130"/>
      <c r="BL183" s="130"/>
      <c r="BM183" s="130"/>
      <c r="BN183" s="130"/>
      <c r="BO183" s="130"/>
      <c r="BP183" s="130"/>
      <c r="BQ183" s="130"/>
      <c r="BR183" s="130"/>
      <c r="BS183" s="130"/>
      <c r="BT183" s="130"/>
      <c r="BU183" s="130"/>
      <c r="BV183" s="130"/>
      <c r="BW183" s="130"/>
      <c r="BX183" s="130"/>
      <c r="BY183" s="130"/>
      <c r="BZ183" s="130"/>
    </row>
    <row r="184" spans="28:78" s="32" customFormat="1" x14ac:dyDescent="0.2">
      <c r="AB184" s="130"/>
      <c r="AC184" s="130"/>
      <c r="AD184" s="130"/>
      <c r="AE184" s="130"/>
      <c r="AF184" s="130"/>
      <c r="AG184" s="130"/>
      <c r="AH184" s="130"/>
      <c r="AI184" s="130"/>
      <c r="AJ184" s="130"/>
      <c r="AK184" s="130"/>
      <c r="AL184" s="130"/>
      <c r="AM184" s="130"/>
      <c r="AN184" s="130"/>
      <c r="AO184" s="130"/>
      <c r="AP184" s="130"/>
      <c r="AQ184" s="130"/>
      <c r="AR184" s="130"/>
      <c r="AS184" s="130"/>
      <c r="AT184" s="130"/>
      <c r="AU184" s="130"/>
      <c r="AV184" s="130"/>
      <c r="AW184" s="130"/>
      <c r="AX184" s="130"/>
      <c r="AY184" s="130"/>
      <c r="AZ184" s="130"/>
      <c r="BA184" s="130"/>
      <c r="BB184" s="130"/>
      <c r="BC184" s="130"/>
      <c r="BD184" s="130"/>
      <c r="BE184" s="130"/>
      <c r="BF184" s="130"/>
      <c r="BG184" s="130"/>
      <c r="BH184" s="130"/>
      <c r="BI184" s="130"/>
      <c r="BJ184" s="130"/>
      <c r="BK184" s="130"/>
      <c r="BL184" s="130"/>
      <c r="BM184" s="130"/>
      <c r="BN184" s="130"/>
      <c r="BO184" s="130"/>
      <c r="BP184" s="130"/>
      <c r="BQ184" s="130"/>
      <c r="BR184" s="130"/>
      <c r="BS184" s="130"/>
      <c r="BT184" s="130"/>
      <c r="BU184" s="130"/>
      <c r="BV184" s="130"/>
      <c r="BW184" s="130"/>
      <c r="BX184" s="130"/>
      <c r="BY184" s="130"/>
      <c r="BZ184" s="130"/>
    </row>
    <row r="185" spans="28:78" s="32" customFormat="1" x14ac:dyDescent="0.2">
      <c r="AB185" s="130"/>
      <c r="AC185" s="130"/>
      <c r="AD185" s="130"/>
      <c r="AE185" s="130"/>
      <c r="AF185" s="130"/>
      <c r="AG185" s="130"/>
      <c r="AH185" s="130"/>
      <c r="AI185" s="130"/>
      <c r="AJ185" s="130"/>
      <c r="AK185" s="130"/>
      <c r="AL185" s="130"/>
      <c r="AM185" s="130"/>
      <c r="AN185" s="130"/>
      <c r="AO185" s="130"/>
      <c r="AP185" s="130"/>
      <c r="AQ185" s="130"/>
      <c r="AR185" s="130"/>
      <c r="AS185" s="130"/>
      <c r="AT185" s="130"/>
      <c r="AU185" s="130"/>
      <c r="AV185" s="130"/>
      <c r="AW185" s="130"/>
      <c r="AX185" s="130"/>
      <c r="AY185" s="130"/>
      <c r="AZ185" s="130"/>
      <c r="BA185" s="130"/>
      <c r="BB185" s="130"/>
      <c r="BC185" s="130"/>
      <c r="BD185" s="130"/>
      <c r="BE185" s="130"/>
      <c r="BF185" s="130"/>
      <c r="BG185" s="130"/>
      <c r="BH185" s="130"/>
      <c r="BI185" s="130"/>
      <c r="BJ185" s="130"/>
      <c r="BK185" s="130"/>
      <c r="BL185" s="130"/>
      <c r="BM185" s="130"/>
      <c r="BN185" s="130"/>
      <c r="BO185" s="130"/>
      <c r="BP185" s="130"/>
      <c r="BQ185" s="130"/>
      <c r="BR185" s="130"/>
      <c r="BS185" s="130"/>
      <c r="BT185" s="130"/>
      <c r="BU185" s="130"/>
      <c r="BV185" s="130"/>
      <c r="BW185" s="130"/>
      <c r="BX185" s="130"/>
      <c r="BY185" s="130"/>
      <c r="BZ185" s="130"/>
    </row>
    <row r="186" spans="28:78" s="32" customFormat="1" x14ac:dyDescent="0.2">
      <c r="AB186" s="130"/>
      <c r="AC186" s="130"/>
      <c r="AD186" s="130"/>
      <c r="AE186" s="130"/>
      <c r="AF186" s="130"/>
      <c r="AG186" s="130"/>
      <c r="AH186" s="130"/>
      <c r="AI186" s="130"/>
      <c r="AJ186" s="130"/>
      <c r="AK186" s="130"/>
      <c r="AL186" s="130"/>
      <c r="AM186" s="130"/>
      <c r="AN186" s="130"/>
      <c r="AO186" s="130"/>
      <c r="AP186" s="130"/>
      <c r="AQ186" s="130"/>
      <c r="AR186" s="130"/>
      <c r="AS186" s="130"/>
      <c r="AT186" s="130"/>
      <c r="AU186" s="130"/>
      <c r="AV186" s="130"/>
      <c r="AW186" s="130"/>
      <c r="AX186" s="130"/>
      <c r="AY186" s="130"/>
      <c r="AZ186" s="130"/>
      <c r="BA186" s="130"/>
      <c r="BB186" s="130"/>
      <c r="BC186" s="130"/>
      <c r="BD186" s="130"/>
      <c r="BE186" s="130"/>
      <c r="BF186" s="130"/>
      <c r="BG186" s="130"/>
      <c r="BH186" s="130"/>
      <c r="BI186" s="130"/>
      <c r="BJ186" s="130"/>
      <c r="BK186" s="130"/>
      <c r="BL186" s="130"/>
      <c r="BM186" s="130"/>
      <c r="BN186" s="130"/>
      <c r="BO186" s="130"/>
      <c r="BP186" s="130"/>
      <c r="BQ186" s="130"/>
      <c r="BR186" s="130"/>
      <c r="BS186" s="130"/>
      <c r="BT186" s="130"/>
      <c r="BU186" s="130"/>
      <c r="BV186" s="130"/>
      <c r="BW186" s="130"/>
      <c r="BX186" s="130"/>
      <c r="BY186" s="130"/>
      <c r="BZ186" s="130"/>
    </row>
    <row r="187" spans="28:78" s="32" customFormat="1" x14ac:dyDescent="0.2">
      <c r="AB187" s="130"/>
      <c r="AC187" s="130"/>
      <c r="AD187" s="130"/>
      <c r="AE187" s="130"/>
      <c r="AF187" s="130"/>
      <c r="AG187" s="130"/>
      <c r="AH187" s="130"/>
      <c r="AI187" s="130"/>
      <c r="AJ187" s="130"/>
      <c r="AK187" s="130"/>
      <c r="AL187" s="130"/>
      <c r="AM187" s="130"/>
      <c r="AN187" s="130"/>
      <c r="AO187" s="130"/>
      <c r="AP187" s="130"/>
      <c r="AQ187" s="130"/>
      <c r="AR187" s="130"/>
      <c r="AS187" s="130"/>
      <c r="AT187" s="130"/>
      <c r="AU187" s="130"/>
      <c r="AV187" s="130"/>
      <c r="AW187" s="130"/>
      <c r="AX187" s="130"/>
      <c r="AY187" s="130"/>
      <c r="AZ187" s="130"/>
      <c r="BA187" s="130"/>
      <c r="BB187" s="130"/>
      <c r="BC187" s="130"/>
      <c r="BD187" s="130"/>
      <c r="BE187" s="130"/>
      <c r="BF187" s="130"/>
      <c r="BG187" s="130"/>
      <c r="BH187" s="130"/>
      <c r="BI187" s="130"/>
      <c r="BJ187" s="130"/>
      <c r="BK187" s="130"/>
      <c r="BL187" s="130"/>
      <c r="BM187" s="130"/>
      <c r="BN187" s="130"/>
      <c r="BO187" s="130"/>
      <c r="BP187" s="130"/>
      <c r="BQ187" s="130"/>
      <c r="BR187" s="130"/>
      <c r="BS187" s="130"/>
      <c r="BT187" s="130"/>
      <c r="BU187" s="130"/>
      <c r="BV187" s="130"/>
      <c r="BW187" s="130"/>
      <c r="BX187" s="130"/>
      <c r="BY187" s="130"/>
      <c r="BZ187" s="130"/>
    </row>
    <row r="188" spans="28:78" s="32" customFormat="1" x14ac:dyDescent="0.2">
      <c r="AB188" s="130"/>
      <c r="AC188" s="130"/>
      <c r="AD188" s="130"/>
      <c r="AE188" s="130"/>
      <c r="AF188" s="130"/>
      <c r="AG188" s="130"/>
      <c r="AH188" s="130"/>
      <c r="AI188" s="130"/>
      <c r="AJ188" s="130"/>
      <c r="AK188" s="130"/>
      <c r="AL188" s="130"/>
      <c r="AM188" s="130"/>
      <c r="AN188" s="130"/>
      <c r="AO188" s="130"/>
      <c r="AP188" s="130"/>
      <c r="AQ188" s="130"/>
      <c r="AR188" s="130"/>
      <c r="AS188" s="130"/>
      <c r="AT188" s="130"/>
      <c r="AU188" s="130"/>
      <c r="AV188" s="130"/>
      <c r="AW188" s="130"/>
      <c r="AX188" s="130"/>
      <c r="AY188" s="130"/>
      <c r="AZ188" s="130"/>
      <c r="BA188" s="130"/>
      <c r="BB188" s="130"/>
      <c r="BC188" s="130"/>
      <c r="BD188" s="130"/>
      <c r="BE188" s="130"/>
      <c r="BF188" s="130"/>
      <c r="BG188" s="130"/>
      <c r="BH188" s="130"/>
      <c r="BI188" s="130"/>
      <c r="BJ188" s="130"/>
      <c r="BK188" s="130"/>
      <c r="BL188" s="130"/>
      <c r="BM188" s="130"/>
      <c r="BN188" s="130"/>
      <c r="BO188" s="130"/>
      <c r="BP188" s="130"/>
      <c r="BQ188" s="130"/>
      <c r="BR188" s="130"/>
      <c r="BS188" s="130"/>
      <c r="BT188" s="130"/>
      <c r="BU188" s="130"/>
      <c r="BV188" s="130"/>
      <c r="BW188" s="130"/>
      <c r="BX188" s="130"/>
      <c r="BY188" s="130"/>
      <c r="BZ188" s="130"/>
    </row>
    <row r="189" spans="28:78" s="32" customFormat="1" x14ac:dyDescent="0.2">
      <c r="AB189" s="130"/>
      <c r="AC189" s="130"/>
      <c r="AD189" s="130"/>
      <c r="AE189" s="130"/>
      <c r="AF189" s="130"/>
      <c r="AG189" s="130"/>
      <c r="AH189" s="130"/>
      <c r="AI189" s="130"/>
      <c r="AJ189" s="130"/>
      <c r="AK189" s="130"/>
      <c r="AL189" s="130"/>
      <c r="AM189" s="130"/>
      <c r="AN189" s="130"/>
      <c r="AO189" s="130"/>
      <c r="AP189" s="130"/>
      <c r="AQ189" s="130"/>
      <c r="AR189" s="130"/>
      <c r="AS189" s="130"/>
      <c r="AT189" s="130"/>
      <c r="AU189" s="130"/>
      <c r="AV189" s="130"/>
      <c r="AW189" s="130"/>
      <c r="AX189" s="130"/>
      <c r="AY189" s="130"/>
      <c r="AZ189" s="130"/>
      <c r="BA189" s="130"/>
      <c r="BB189" s="130"/>
      <c r="BC189" s="130"/>
      <c r="BD189" s="130"/>
      <c r="BE189" s="130"/>
      <c r="BF189" s="130"/>
      <c r="BG189" s="130"/>
      <c r="BH189" s="130"/>
      <c r="BI189" s="130"/>
      <c r="BJ189" s="130"/>
      <c r="BK189" s="130"/>
      <c r="BL189" s="130"/>
      <c r="BM189" s="130"/>
      <c r="BN189" s="130"/>
      <c r="BO189" s="130"/>
      <c r="BP189" s="130"/>
      <c r="BQ189" s="130"/>
      <c r="BR189" s="130"/>
      <c r="BS189" s="130"/>
      <c r="BT189" s="130"/>
      <c r="BU189" s="130"/>
      <c r="BV189" s="130"/>
      <c r="BW189" s="130"/>
      <c r="BX189" s="130"/>
      <c r="BY189" s="130"/>
      <c r="BZ189" s="130"/>
    </row>
    <row r="190" spans="28:78" s="32" customFormat="1" x14ac:dyDescent="0.2">
      <c r="AB190" s="130"/>
      <c r="AC190" s="130"/>
      <c r="AD190" s="130"/>
      <c r="AE190" s="130"/>
      <c r="AF190" s="130"/>
      <c r="AG190" s="130"/>
      <c r="AH190" s="130"/>
      <c r="AI190" s="130"/>
      <c r="AJ190" s="130"/>
      <c r="AK190" s="130"/>
      <c r="AL190" s="130"/>
      <c r="AM190" s="130"/>
      <c r="AN190" s="130"/>
      <c r="AO190" s="130"/>
      <c r="AP190" s="130"/>
      <c r="AQ190" s="130"/>
      <c r="AR190" s="130"/>
      <c r="AS190" s="130"/>
      <c r="AT190" s="130"/>
      <c r="AU190" s="130"/>
      <c r="AV190" s="130"/>
      <c r="AW190" s="130"/>
      <c r="AX190" s="130"/>
      <c r="AY190" s="130"/>
      <c r="AZ190" s="130"/>
      <c r="BA190" s="130"/>
      <c r="BB190" s="130"/>
      <c r="BC190" s="130"/>
      <c r="BD190" s="130"/>
      <c r="BE190" s="130"/>
      <c r="BF190" s="130"/>
      <c r="BG190" s="130"/>
      <c r="BH190" s="130"/>
      <c r="BI190" s="130"/>
      <c r="BJ190" s="130"/>
      <c r="BK190" s="130"/>
      <c r="BL190" s="130"/>
      <c r="BM190" s="130"/>
      <c r="BN190" s="130"/>
      <c r="BO190" s="130"/>
      <c r="BP190" s="130"/>
      <c r="BQ190" s="130"/>
      <c r="BR190" s="130"/>
      <c r="BS190" s="130"/>
      <c r="BT190" s="130"/>
      <c r="BU190" s="130"/>
      <c r="BV190" s="130"/>
      <c r="BW190" s="130"/>
      <c r="BX190" s="130"/>
      <c r="BY190" s="130"/>
      <c r="BZ190" s="130"/>
    </row>
    <row r="191" spans="28:78" s="32" customFormat="1" x14ac:dyDescent="0.2">
      <c r="AB191" s="130"/>
      <c r="AC191" s="130"/>
      <c r="AD191" s="130"/>
      <c r="AE191" s="130"/>
      <c r="AF191" s="130"/>
      <c r="AG191" s="130"/>
      <c r="AH191" s="130"/>
      <c r="AI191" s="130"/>
      <c r="AJ191" s="130"/>
      <c r="AK191" s="130"/>
      <c r="AL191" s="130"/>
      <c r="AM191" s="130"/>
      <c r="AN191" s="130"/>
      <c r="AO191" s="130"/>
      <c r="AP191" s="130"/>
      <c r="AQ191" s="130"/>
      <c r="AR191" s="130"/>
      <c r="AS191" s="130"/>
      <c r="AT191" s="130"/>
      <c r="AU191" s="130"/>
      <c r="AV191" s="130"/>
      <c r="AW191" s="130"/>
      <c r="AX191" s="130"/>
      <c r="AY191" s="130"/>
      <c r="AZ191" s="130"/>
      <c r="BA191" s="130"/>
      <c r="BB191" s="130"/>
      <c r="BC191" s="130"/>
      <c r="BD191" s="130"/>
      <c r="BE191" s="130"/>
      <c r="BF191" s="130"/>
      <c r="BG191" s="130"/>
      <c r="BH191" s="130"/>
      <c r="BI191" s="130"/>
      <c r="BJ191" s="130"/>
      <c r="BK191" s="130"/>
      <c r="BL191" s="130"/>
      <c r="BM191" s="130"/>
      <c r="BN191" s="130"/>
      <c r="BO191" s="130"/>
      <c r="BP191" s="130"/>
      <c r="BQ191" s="130"/>
      <c r="BR191" s="130"/>
      <c r="BS191" s="130"/>
      <c r="BT191" s="130"/>
      <c r="BU191" s="130"/>
      <c r="BV191" s="130"/>
      <c r="BW191" s="130"/>
      <c r="BX191" s="130"/>
      <c r="BY191" s="130"/>
      <c r="BZ191" s="130"/>
    </row>
    <row r="192" spans="28:78" s="32" customFormat="1" x14ac:dyDescent="0.2">
      <c r="AB192" s="130"/>
      <c r="AC192" s="130"/>
      <c r="AD192" s="130"/>
      <c r="AE192" s="130"/>
      <c r="AF192" s="130"/>
      <c r="AG192" s="130"/>
      <c r="AH192" s="130"/>
      <c r="AI192" s="130"/>
      <c r="AJ192" s="130"/>
      <c r="AK192" s="130"/>
      <c r="AL192" s="130"/>
      <c r="AM192" s="130"/>
      <c r="AN192" s="130"/>
      <c r="AO192" s="130"/>
      <c r="AP192" s="130"/>
      <c r="AQ192" s="130"/>
      <c r="AR192" s="130"/>
      <c r="AS192" s="130"/>
      <c r="AT192" s="130"/>
      <c r="AU192" s="130"/>
      <c r="AV192" s="130"/>
      <c r="AW192" s="130"/>
      <c r="AX192" s="130"/>
      <c r="AY192" s="130"/>
      <c r="AZ192" s="130"/>
      <c r="BA192" s="130"/>
      <c r="BB192" s="130"/>
      <c r="BC192" s="130"/>
      <c r="BD192" s="130"/>
      <c r="BE192" s="130"/>
      <c r="BF192" s="130"/>
      <c r="BG192" s="130"/>
      <c r="BH192" s="130"/>
      <c r="BI192" s="130"/>
      <c r="BJ192" s="130"/>
      <c r="BK192" s="130"/>
      <c r="BL192" s="130"/>
      <c r="BM192" s="130"/>
      <c r="BN192" s="130"/>
      <c r="BO192" s="130"/>
      <c r="BP192" s="130"/>
      <c r="BQ192" s="130"/>
      <c r="BR192" s="130"/>
      <c r="BS192" s="130"/>
      <c r="BT192" s="130"/>
      <c r="BU192" s="130"/>
      <c r="BV192" s="130"/>
      <c r="BW192" s="130"/>
      <c r="BX192" s="130"/>
      <c r="BY192" s="130"/>
      <c r="BZ192" s="130"/>
    </row>
    <row r="193" spans="28:78" s="32" customFormat="1" x14ac:dyDescent="0.2">
      <c r="AB193" s="130"/>
      <c r="AC193" s="130"/>
      <c r="AD193" s="130"/>
      <c r="AE193" s="130"/>
      <c r="AF193" s="130"/>
      <c r="AG193" s="130"/>
      <c r="AH193" s="130"/>
      <c r="AI193" s="130"/>
      <c r="AJ193" s="130"/>
      <c r="AK193" s="130"/>
      <c r="AL193" s="130"/>
      <c r="AM193" s="130"/>
      <c r="AN193" s="130"/>
      <c r="AO193" s="130"/>
      <c r="AP193" s="130"/>
      <c r="AQ193" s="130"/>
      <c r="AR193" s="130"/>
      <c r="AS193" s="130"/>
      <c r="AT193" s="130"/>
      <c r="AU193" s="130"/>
      <c r="AV193" s="130"/>
      <c r="AW193" s="130"/>
      <c r="AX193" s="130"/>
      <c r="AY193" s="130"/>
      <c r="AZ193" s="130"/>
      <c r="BA193" s="130"/>
      <c r="BB193" s="130"/>
      <c r="BC193" s="130"/>
      <c r="BD193" s="130"/>
      <c r="BE193" s="130"/>
      <c r="BF193" s="130"/>
      <c r="BG193" s="130"/>
      <c r="BH193" s="130"/>
      <c r="BI193" s="130"/>
      <c r="BJ193" s="130"/>
      <c r="BK193" s="130"/>
      <c r="BL193" s="130"/>
      <c r="BM193" s="130"/>
      <c r="BN193" s="130"/>
      <c r="BO193" s="130"/>
      <c r="BP193" s="130"/>
      <c r="BQ193" s="130"/>
      <c r="BR193" s="130"/>
      <c r="BS193" s="130"/>
      <c r="BT193" s="130"/>
      <c r="BU193" s="130"/>
      <c r="BV193" s="130"/>
      <c r="BW193" s="130"/>
      <c r="BX193" s="130"/>
      <c r="BY193" s="130"/>
      <c r="BZ193" s="130"/>
    </row>
    <row r="194" spans="28:78" s="32" customFormat="1" x14ac:dyDescent="0.2">
      <c r="AB194" s="130"/>
      <c r="AC194" s="130"/>
      <c r="AD194" s="130"/>
      <c r="AE194" s="130"/>
      <c r="AF194" s="130"/>
      <c r="AG194" s="130"/>
      <c r="AH194" s="130"/>
      <c r="AI194" s="130"/>
      <c r="AJ194" s="130"/>
      <c r="AK194" s="130"/>
      <c r="AL194" s="130"/>
      <c r="AM194" s="130"/>
      <c r="AN194" s="130"/>
      <c r="AO194" s="130"/>
      <c r="AP194" s="130"/>
      <c r="AQ194" s="130"/>
      <c r="AR194" s="130"/>
      <c r="AS194" s="130"/>
      <c r="AT194" s="130"/>
      <c r="AU194" s="130"/>
      <c r="AV194" s="130"/>
      <c r="AW194" s="130"/>
      <c r="AX194" s="130"/>
      <c r="AY194" s="130"/>
      <c r="AZ194" s="130"/>
      <c r="BA194" s="130"/>
      <c r="BB194" s="130"/>
      <c r="BC194" s="130"/>
      <c r="BD194" s="130"/>
      <c r="BE194" s="130"/>
      <c r="BF194" s="130"/>
      <c r="BG194" s="130"/>
      <c r="BH194" s="130"/>
      <c r="BI194" s="130"/>
      <c r="BJ194" s="130"/>
      <c r="BK194" s="130"/>
      <c r="BL194" s="130"/>
      <c r="BM194" s="130"/>
      <c r="BN194" s="130"/>
      <c r="BO194" s="130"/>
      <c r="BP194" s="130"/>
      <c r="BQ194" s="130"/>
      <c r="BR194" s="130"/>
      <c r="BS194" s="130"/>
      <c r="BT194" s="130"/>
      <c r="BU194" s="130"/>
      <c r="BV194" s="130"/>
      <c r="BW194" s="130"/>
      <c r="BX194" s="130"/>
      <c r="BY194" s="130"/>
      <c r="BZ194" s="130"/>
    </row>
    <row r="195" spans="28:78" s="32" customFormat="1" x14ac:dyDescent="0.2">
      <c r="AB195" s="130"/>
      <c r="AC195" s="130"/>
      <c r="AD195" s="130"/>
      <c r="AE195" s="130"/>
      <c r="AF195" s="130"/>
      <c r="AG195" s="130"/>
      <c r="AH195" s="130"/>
      <c r="AI195" s="130"/>
      <c r="AJ195" s="130"/>
      <c r="AK195" s="130"/>
      <c r="AL195" s="130"/>
      <c r="AM195" s="130"/>
      <c r="AN195" s="130"/>
      <c r="AO195" s="130"/>
      <c r="AP195" s="130"/>
      <c r="AQ195" s="130"/>
      <c r="AR195" s="130"/>
      <c r="AS195" s="130"/>
      <c r="AT195" s="130"/>
      <c r="AU195" s="130"/>
      <c r="AV195" s="130"/>
      <c r="AW195" s="130"/>
      <c r="AX195" s="130"/>
      <c r="AY195" s="130"/>
      <c r="AZ195" s="130"/>
      <c r="BA195" s="130"/>
      <c r="BB195" s="130"/>
      <c r="BC195" s="130"/>
      <c r="BD195" s="130"/>
      <c r="BE195" s="130"/>
      <c r="BF195" s="130"/>
      <c r="BG195" s="130"/>
      <c r="BH195" s="130"/>
      <c r="BI195" s="130"/>
      <c r="BJ195" s="130"/>
      <c r="BK195" s="130"/>
      <c r="BL195" s="130"/>
      <c r="BM195" s="130"/>
      <c r="BN195" s="130"/>
      <c r="BO195" s="130"/>
      <c r="BP195" s="130"/>
      <c r="BQ195" s="130"/>
      <c r="BR195" s="130"/>
      <c r="BS195" s="130"/>
      <c r="BT195" s="130"/>
      <c r="BU195" s="130"/>
      <c r="BV195" s="130"/>
      <c r="BW195" s="130"/>
      <c r="BX195" s="130"/>
      <c r="BY195" s="130"/>
      <c r="BZ195" s="130"/>
    </row>
    <row r="196" spans="28:78" s="32" customFormat="1" x14ac:dyDescent="0.2">
      <c r="AB196" s="130"/>
      <c r="AC196" s="130"/>
      <c r="AD196" s="130"/>
      <c r="AE196" s="130"/>
      <c r="AF196" s="130"/>
      <c r="AG196" s="130"/>
      <c r="AH196" s="130"/>
      <c r="AI196" s="130"/>
      <c r="AJ196" s="130"/>
      <c r="AK196" s="130"/>
      <c r="AL196" s="130"/>
      <c r="AM196" s="130"/>
      <c r="AN196" s="130"/>
      <c r="AO196" s="130"/>
      <c r="AP196" s="130"/>
      <c r="AQ196" s="130"/>
      <c r="AR196" s="130"/>
      <c r="AS196" s="130"/>
      <c r="AT196" s="130"/>
      <c r="AU196" s="130"/>
      <c r="AV196" s="130"/>
      <c r="AW196" s="130"/>
      <c r="AX196" s="130"/>
      <c r="AY196" s="130"/>
      <c r="AZ196" s="130"/>
      <c r="BA196" s="130"/>
      <c r="BB196" s="130"/>
      <c r="BC196" s="130"/>
      <c r="BD196" s="130"/>
      <c r="BE196" s="130"/>
      <c r="BF196" s="130"/>
      <c r="BG196" s="130"/>
      <c r="BH196" s="130"/>
      <c r="BI196" s="130"/>
      <c r="BJ196" s="130"/>
      <c r="BK196" s="130"/>
      <c r="BL196" s="130"/>
      <c r="BM196" s="130"/>
      <c r="BN196" s="130"/>
      <c r="BO196" s="130"/>
      <c r="BP196" s="130"/>
      <c r="BQ196" s="130"/>
      <c r="BR196" s="130"/>
      <c r="BS196" s="130"/>
      <c r="BT196" s="130"/>
      <c r="BU196" s="130"/>
      <c r="BV196" s="130"/>
      <c r="BW196" s="130"/>
      <c r="BX196" s="130"/>
      <c r="BY196" s="130"/>
      <c r="BZ196" s="130"/>
    </row>
    <row r="197" spans="28:78" s="32" customFormat="1" x14ac:dyDescent="0.2">
      <c r="AB197" s="130"/>
      <c r="AC197" s="130"/>
      <c r="AD197" s="130"/>
      <c r="AE197" s="130"/>
      <c r="AF197" s="130"/>
      <c r="AG197" s="130"/>
      <c r="AH197" s="130"/>
      <c r="AI197" s="130"/>
      <c r="AJ197" s="130"/>
      <c r="AK197" s="130"/>
      <c r="AL197" s="130"/>
      <c r="AM197" s="130"/>
      <c r="AN197" s="130"/>
      <c r="AO197" s="130"/>
      <c r="AP197" s="130"/>
      <c r="AQ197" s="130"/>
      <c r="AR197" s="130"/>
      <c r="AS197" s="130"/>
      <c r="AT197" s="130"/>
      <c r="AU197" s="130"/>
      <c r="AV197" s="130"/>
      <c r="AW197" s="130"/>
      <c r="AX197" s="130"/>
      <c r="AY197" s="130"/>
      <c r="AZ197" s="130"/>
      <c r="BA197" s="130"/>
      <c r="BB197" s="130"/>
      <c r="BC197" s="130"/>
      <c r="BD197" s="130"/>
      <c r="BE197" s="130"/>
      <c r="BF197" s="130"/>
      <c r="BG197" s="130"/>
      <c r="BH197" s="130"/>
      <c r="BI197" s="130"/>
      <c r="BJ197" s="130"/>
      <c r="BK197" s="130"/>
      <c r="BL197" s="130"/>
      <c r="BM197" s="130"/>
      <c r="BN197" s="130"/>
      <c r="BO197" s="130"/>
      <c r="BP197" s="130"/>
      <c r="BQ197" s="130"/>
      <c r="BR197" s="130"/>
      <c r="BS197" s="130"/>
      <c r="BT197" s="130"/>
      <c r="BU197" s="130"/>
      <c r="BV197" s="130"/>
      <c r="BW197" s="130"/>
      <c r="BX197" s="130"/>
      <c r="BY197" s="130"/>
      <c r="BZ197" s="130"/>
    </row>
    <row r="198" spans="28:78" s="32" customFormat="1" x14ac:dyDescent="0.2">
      <c r="AB198" s="130"/>
      <c r="AC198" s="130"/>
      <c r="AD198" s="130"/>
      <c r="AE198" s="130"/>
      <c r="AF198" s="130"/>
      <c r="AG198" s="130"/>
      <c r="AH198" s="130"/>
      <c r="AI198" s="130"/>
      <c r="AJ198" s="130"/>
      <c r="AK198" s="130"/>
      <c r="AL198" s="130"/>
      <c r="AM198" s="130"/>
      <c r="AN198" s="130"/>
      <c r="AO198" s="130"/>
      <c r="AP198" s="130"/>
      <c r="AQ198" s="130"/>
      <c r="AR198" s="130"/>
      <c r="AS198" s="130"/>
      <c r="AT198" s="130"/>
      <c r="AU198" s="130"/>
      <c r="AV198" s="130"/>
      <c r="AW198" s="130"/>
      <c r="AX198" s="130"/>
      <c r="AY198" s="130"/>
      <c r="AZ198" s="130"/>
      <c r="BA198" s="130"/>
      <c r="BB198" s="130"/>
      <c r="BC198" s="130"/>
      <c r="BD198" s="130"/>
      <c r="BE198" s="130"/>
      <c r="BF198" s="130"/>
      <c r="BG198" s="130"/>
      <c r="BH198" s="130"/>
      <c r="BI198" s="130"/>
      <c r="BJ198" s="130"/>
      <c r="BK198" s="130"/>
      <c r="BL198" s="130"/>
      <c r="BM198" s="130"/>
      <c r="BN198" s="130"/>
      <c r="BO198" s="130"/>
      <c r="BP198" s="130"/>
      <c r="BQ198" s="130"/>
      <c r="BR198" s="130"/>
      <c r="BS198" s="130"/>
      <c r="BT198" s="130"/>
      <c r="BU198" s="130"/>
      <c r="BV198" s="130"/>
      <c r="BW198" s="130"/>
      <c r="BX198" s="130"/>
      <c r="BY198" s="130"/>
      <c r="BZ198" s="130"/>
    </row>
    <row r="199" spans="28:78" s="32" customFormat="1" x14ac:dyDescent="0.2">
      <c r="AB199" s="130"/>
      <c r="AC199" s="130"/>
      <c r="AD199" s="130"/>
      <c r="AE199" s="130"/>
      <c r="AF199" s="130"/>
      <c r="AG199" s="130"/>
      <c r="AH199" s="130"/>
      <c r="AI199" s="130"/>
      <c r="AJ199" s="130"/>
      <c r="AK199" s="130"/>
      <c r="AL199" s="130"/>
      <c r="AM199" s="130"/>
      <c r="AN199" s="130"/>
      <c r="AO199" s="130"/>
      <c r="AP199" s="130"/>
      <c r="AQ199" s="130"/>
      <c r="AR199" s="130"/>
      <c r="AS199" s="130"/>
      <c r="AT199" s="130"/>
      <c r="AU199" s="130"/>
      <c r="AV199" s="130"/>
      <c r="AW199" s="130"/>
      <c r="AX199" s="130"/>
      <c r="AY199" s="130"/>
      <c r="AZ199" s="130"/>
      <c r="BA199" s="130"/>
      <c r="BB199" s="130"/>
      <c r="BC199" s="130"/>
      <c r="BD199" s="130"/>
      <c r="BE199" s="130"/>
      <c r="BF199" s="130"/>
      <c r="BG199" s="130"/>
      <c r="BH199" s="130"/>
      <c r="BI199" s="130"/>
      <c r="BJ199" s="130"/>
      <c r="BK199" s="130"/>
      <c r="BL199" s="130"/>
      <c r="BM199" s="130"/>
      <c r="BN199" s="130"/>
      <c r="BO199" s="130"/>
      <c r="BP199" s="130"/>
      <c r="BQ199" s="130"/>
      <c r="BR199" s="130"/>
      <c r="BS199" s="130"/>
      <c r="BT199" s="130"/>
      <c r="BU199" s="130"/>
      <c r="BV199" s="130"/>
      <c r="BW199" s="130"/>
      <c r="BX199" s="130"/>
      <c r="BY199" s="130"/>
      <c r="BZ199" s="130"/>
    </row>
    <row r="200" spans="28:78" s="32" customFormat="1" x14ac:dyDescent="0.2">
      <c r="AB200" s="130"/>
      <c r="AC200" s="130"/>
      <c r="AD200" s="130"/>
      <c r="AE200" s="130"/>
      <c r="AF200" s="130"/>
      <c r="AG200" s="130"/>
      <c r="AH200" s="130"/>
      <c r="AI200" s="130"/>
      <c r="AJ200" s="130"/>
      <c r="AK200" s="130"/>
      <c r="AL200" s="130"/>
      <c r="AM200" s="130"/>
      <c r="AN200" s="130"/>
      <c r="AO200" s="130"/>
      <c r="AP200" s="130"/>
      <c r="AQ200" s="130"/>
      <c r="AR200" s="130"/>
      <c r="AS200" s="130"/>
      <c r="AT200" s="130"/>
      <c r="AU200" s="130"/>
      <c r="AV200" s="130"/>
      <c r="AW200" s="130"/>
      <c r="AX200" s="130"/>
      <c r="AY200" s="130"/>
      <c r="AZ200" s="130"/>
      <c r="BA200" s="130"/>
      <c r="BB200" s="130"/>
      <c r="BC200" s="130"/>
      <c r="BD200" s="130"/>
      <c r="BE200" s="130"/>
      <c r="BF200" s="130"/>
      <c r="BG200" s="130"/>
      <c r="BH200" s="130"/>
      <c r="BI200" s="130"/>
      <c r="BJ200" s="130"/>
      <c r="BK200" s="130"/>
      <c r="BL200" s="130"/>
      <c r="BM200" s="130"/>
      <c r="BN200" s="130"/>
      <c r="BO200" s="130"/>
      <c r="BP200" s="130"/>
      <c r="BQ200" s="130"/>
      <c r="BR200" s="130"/>
      <c r="BS200" s="130"/>
      <c r="BT200" s="130"/>
      <c r="BU200" s="130"/>
      <c r="BV200" s="130"/>
      <c r="BW200" s="130"/>
      <c r="BX200" s="130"/>
      <c r="BY200" s="130"/>
      <c r="BZ200" s="130"/>
    </row>
    <row r="201" spans="28:78" s="32" customFormat="1" x14ac:dyDescent="0.2">
      <c r="AB201" s="130"/>
      <c r="AC201" s="130"/>
      <c r="AD201" s="130"/>
      <c r="AE201" s="130"/>
      <c r="AF201" s="130"/>
      <c r="AG201" s="130"/>
      <c r="AH201" s="130"/>
      <c r="AI201" s="130"/>
      <c r="AJ201" s="130"/>
      <c r="AK201" s="130"/>
      <c r="AL201" s="130"/>
      <c r="AM201" s="130"/>
      <c r="AN201" s="130"/>
      <c r="AO201" s="130"/>
      <c r="AP201" s="130"/>
      <c r="AQ201" s="130"/>
      <c r="AR201" s="130"/>
      <c r="AS201" s="130"/>
      <c r="AT201" s="130"/>
      <c r="AU201" s="130"/>
      <c r="AV201" s="130"/>
      <c r="AW201" s="130"/>
      <c r="AX201" s="130"/>
      <c r="AY201" s="130"/>
      <c r="AZ201" s="130"/>
      <c r="BA201" s="130"/>
      <c r="BB201" s="130"/>
      <c r="BC201" s="130"/>
      <c r="BD201" s="130"/>
      <c r="BE201" s="130"/>
      <c r="BF201" s="130"/>
      <c r="BG201" s="130"/>
      <c r="BH201" s="130"/>
      <c r="BI201" s="130"/>
      <c r="BJ201" s="130"/>
      <c r="BK201" s="130"/>
      <c r="BL201" s="130"/>
      <c r="BM201" s="130"/>
      <c r="BN201" s="130"/>
      <c r="BO201" s="130"/>
      <c r="BP201" s="130"/>
      <c r="BQ201" s="130"/>
      <c r="BR201" s="130"/>
      <c r="BS201" s="130"/>
      <c r="BT201" s="130"/>
      <c r="BU201" s="130"/>
      <c r="BV201" s="130"/>
      <c r="BW201" s="130"/>
      <c r="BX201" s="130"/>
      <c r="BY201" s="130"/>
      <c r="BZ201" s="130"/>
    </row>
    <row r="202" spans="28:78" s="32" customFormat="1" x14ac:dyDescent="0.2">
      <c r="AB202" s="130"/>
      <c r="AC202" s="130"/>
      <c r="AD202" s="130"/>
      <c r="AE202" s="130"/>
      <c r="AF202" s="130"/>
      <c r="AG202" s="130"/>
      <c r="AH202" s="130"/>
      <c r="AI202" s="130"/>
      <c r="AJ202" s="130"/>
      <c r="AK202" s="130"/>
      <c r="AL202" s="130"/>
      <c r="AM202" s="130"/>
      <c r="AN202" s="130"/>
      <c r="AO202" s="130"/>
      <c r="AP202" s="130"/>
      <c r="AQ202" s="130"/>
      <c r="AR202" s="130"/>
      <c r="AS202" s="130"/>
      <c r="AT202" s="130"/>
      <c r="AU202" s="130"/>
      <c r="AV202" s="130"/>
      <c r="AW202" s="130"/>
      <c r="AX202" s="130"/>
      <c r="AY202" s="130"/>
      <c r="AZ202" s="130"/>
      <c r="BA202" s="130"/>
      <c r="BB202" s="130"/>
      <c r="BC202" s="130"/>
      <c r="BD202" s="130"/>
      <c r="BE202" s="130"/>
      <c r="BF202" s="130"/>
      <c r="BG202" s="130"/>
      <c r="BH202" s="130"/>
      <c r="BI202" s="130"/>
      <c r="BJ202" s="130"/>
      <c r="BK202" s="130"/>
      <c r="BL202" s="130"/>
      <c r="BM202" s="130"/>
      <c r="BN202" s="130"/>
      <c r="BO202" s="130"/>
      <c r="BP202" s="130"/>
      <c r="BQ202" s="130"/>
      <c r="BR202" s="130"/>
      <c r="BS202" s="130"/>
      <c r="BT202" s="130"/>
      <c r="BU202" s="130"/>
      <c r="BV202" s="130"/>
      <c r="BW202" s="130"/>
      <c r="BX202" s="130"/>
      <c r="BY202" s="130"/>
      <c r="BZ202" s="130"/>
    </row>
    <row r="203" spans="28:78" s="32" customFormat="1" x14ac:dyDescent="0.2">
      <c r="AB203" s="130"/>
      <c r="AC203" s="130"/>
      <c r="AD203" s="130"/>
      <c r="AE203" s="130"/>
      <c r="AF203" s="130"/>
      <c r="AG203" s="130"/>
      <c r="AH203" s="130"/>
      <c r="AI203" s="130"/>
      <c r="AJ203" s="130"/>
      <c r="AK203" s="130"/>
      <c r="AL203" s="130"/>
      <c r="AM203" s="130"/>
      <c r="AN203" s="130"/>
      <c r="AO203" s="130"/>
      <c r="AP203" s="130"/>
      <c r="AQ203" s="130"/>
      <c r="AR203" s="130"/>
      <c r="AS203" s="130"/>
      <c r="AT203" s="130"/>
      <c r="AU203" s="130"/>
      <c r="AV203" s="130"/>
      <c r="AW203" s="130"/>
      <c r="AX203" s="130"/>
      <c r="AY203" s="130"/>
      <c r="AZ203" s="130"/>
      <c r="BA203" s="130"/>
      <c r="BB203" s="130"/>
      <c r="BC203" s="130"/>
      <c r="BD203" s="130"/>
      <c r="BE203" s="130"/>
      <c r="BF203" s="130"/>
      <c r="BG203" s="130"/>
      <c r="BH203" s="130"/>
      <c r="BI203" s="130"/>
      <c r="BJ203" s="130"/>
      <c r="BK203" s="130"/>
      <c r="BL203" s="130"/>
      <c r="BM203" s="130"/>
      <c r="BN203" s="130"/>
      <c r="BO203" s="130"/>
      <c r="BP203" s="130"/>
      <c r="BQ203" s="130"/>
      <c r="BR203" s="130"/>
      <c r="BS203" s="130"/>
      <c r="BT203" s="130"/>
      <c r="BU203" s="130"/>
      <c r="BV203" s="130"/>
      <c r="BW203" s="130"/>
      <c r="BX203" s="130"/>
      <c r="BY203" s="130"/>
      <c r="BZ203" s="130"/>
    </row>
    <row r="204" spans="28:78" s="32" customFormat="1" x14ac:dyDescent="0.2">
      <c r="AB204" s="130"/>
      <c r="AC204" s="130"/>
      <c r="AD204" s="130"/>
      <c r="AE204" s="130"/>
      <c r="AF204" s="130"/>
      <c r="AG204" s="130"/>
      <c r="AH204" s="130"/>
      <c r="AI204" s="130"/>
      <c r="AJ204" s="130"/>
      <c r="AK204" s="130"/>
      <c r="AL204" s="130"/>
      <c r="AM204" s="130"/>
      <c r="AN204" s="130"/>
      <c r="AO204" s="130"/>
      <c r="AP204" s="130"/>
      <c r="AQ204" s="130"/>
      <c r="AR204" s="130"/>
      <c r="AS204" s="130"/>
      <c r="AT204" s="130"/>
      <c r="AU204" s="130"/>
      <c r="AV204" s="130"/>
      <c r="AW204" s="130"/>
      <c r="AX204" s="130"/>
      <c r="AY204" s="130"/>
      <c r="AZ204" s="130"/>
      <c r="BA204" s="130"/>
      <c r="BB204" s="130"/>
      <c r="BC204" s="130"/>
      <c r="BD204" s="130"/>
      <c r="BE204" s="130"/>
      <c r="BF204" s="130"/>
      <c r="BG204" s="130"/>
      <c r="BH204" s="130"/>
      <c r="BI204" s="130"/>
      <c r="BJ204" s="130"/>
      <c r="BK204" s="130"/>
      <c r="BL204" s="130"/>
      <c r="BM204" s="130"/>
      <c r="BN204" s="130"/>
      <c r="BO204" s="130"/>
      <c r="BP204" s="130"/>
      <c r="BQ204" s="130"/>
      <c r="BR204" s="130"/>
      <c r="BS204" s="130"/>
      <c r="BT204" s="130"/>
      <c r="BU204" s="130"/>
      <c r="BV204" s="130"/>
      <c r="BW204" s="130"/>
      <c r="BX204" s="130"/>
      <c r="BY204" s="130"/>
      <c r="BZ204" s="130"/>
    </row>
    <row r="205" spans="28:78" s="32" customFormat="1" x14ac:dyDescent="0.2">
      <c r="AB205" s="130"/>
      <c r="AC205" s="130"/>
      <c r="AD205" s="130"/>
      <c r="AE205" s="130"/>
      <c r="AF205" s="130"/>
      <c r="AG205" s="130"/>
      <c r="AH205" s="130"/>
      <c r="AI205" s="130"/>
      <c r="AJ205" s="130"/>
      <c r="AK205" s="130"/>
      <c r="AL205" s="130"/>
      <c r="AM205" s="130"/>
      <c r="AN205" s="130"/>
      <c r="AO205" s="130"/>
      <c r="AP205" s="130"/>
      <c r="AQ205" s="130"/>
      <c r="AR205" s="130"/>
      <c r="AS205" s="130"/>
      <c r="AT205" s="130"/>
      <c r="AU205" s="130"/>
      <c r="AV205" s="130"/>
      <c r="AW205" s="130"/>
      <c r="AX205" s="130"/>
      <c r="AY205" s="130"/>
      <c r="AZ205" s="130"/>
      <c r="BA205" s="130"/>
      <c r="BB205" s="130"/>
      <c r="BC205" s="130"/>
      <c r="BD205" s="130"/>
      <c r="BE205" s="130"/>
      <c r="BF205" s="130"/>
      <c r="BG205" s="130"/>
      <c r="BH205" s="130"/>
      <c r="BI205" s="130"/>
      <c r="BJ205" s="130"/>
      <c r="BK205" s="130"/>
      <c r="BL205" s="130"/>
      <c r="BM205" s="130"/>
      <c r="BN205" s="130"/>
      <c r="BO205" s="130"/>
      <c r="BP205" s="130"/>
      <c r="BQ205" s="130"/>
      <c r="BR205" s="130"/>
      <c r="BS205" s="130"/>
      <c r="BT205" s="130"/>
      <c r="BU205" s="130"/>
      <c r="BV205" s="130"/>
      <c r="BW205" s="130"/>
      <c r="BX205" s="130"/>
      <c r="BY205" s="130"/>
      <c r="BZ205" s="130"/>
    </row>
    <row r="206" spans="28:78" s="32" customFormat="1" x14ac:dyDescent="0.2">
      <c r="AB206" s="130"/>
      <c r="AC206" s="130"/>
      <c r="AD206" s="130"/>
      <c r="AE206" s="130"/>
      <c r="AF206" s="130"/>
      <c r="AG206" s="130"/>
      <c r="AH206" s="130"/>
      <c r="AI206" s="130"/>
      <c r="AJ206" s="130"/>
      <c r="AK206" s="130"/>
      <c r="AL206" s="130"/>
      <c r="AM206" s="130"/>
      <c r="AN206" s="130"/>
      <c r="AO206" s="130"/>
      <c r="AP206" s="130"/>
      <c r="AQ206" s="130"/>
      <c r="AR206" s="130"/>
      <c r="AS206" s="130"/>
      <c r="AT206" s="130"/>
      <c r="AU206" s="130"/>
      <c r="AV206" s="130"/>
      <c r="AW206" s="130"/>
      <c r="AX206" s="130"/>
      <c r="AY206" s="130"/>
      <c r="AZ206" s="130"/>
      <c r="BA206" s="130"/>
      <c r="BB206" s="130"/>
      <c r="BC206" s="130"/>
      <c r="BD206" s="130"/>
      <c r="BE206" s="130"/>
      <c r="BF206" s="130"/>
      <c r="BG206" s="130"/>
      <c r="BH206" s="130"/>
      <c r="BI206" s="130"/>
      <c r="BJ206" s="130"/>
      <c r="BK206" s="130"/>
      <c r="BL206" s="130"/>
      <c r="BM206" s="130"/>
      <c r="BN206" s="130"/>
      <c r="BO206" s="130"/>
      <c r="BP206" s="130"/>
      <c r="BQ206" s="130"/>
      <c r="BR206" s="130"/>
      <c r="BS206" s="130"/>
      <c r="BT206" s="130"/>
      <c r="BU206" s="130"/>
      <c r="BV206" s="130"/>
      <c r="BW206" s="130"/>
      <c r="BX206" s="130"/>
      <c r="BY206" s="130"/>
      <c r="BZ206" s="130"/>
    </row>
    <row r="207" spans="28:78" s="32" customFormat="1" x14ac:dyDescent="0.2">
      <c r="AB207" s="130"/>
      <c r="AC207" s="130"/>
      <c r="AD207" s="130"/>
      <c r="AE207" s="130"/>
      <c r="AF207" s="130"/>
      <c r="AG207" s="130"/>
      <c r="AH207" s="130"/>
      <c r="AI207" s="130"/>
      <c r="AJ207" s="130"/>
      <c r="AK207" s="130"/>
      <c r="AL207" s="130"/>
      <c r="AM207" s="130"/>
      <c r="AN207" s="130"/>
      <c r="AO207" s="130"/>
      <c r="AP207" s="130"/>
      <c r="AQ207" s="130"/>
      <c r="AR207" s="130"/>
      <c r="AS207" s="130"/>
      <c r="AT207" s="130"/>
      <c r="AU207" s="130"/>
      <c r="AV207" s="130"/>
      <c r="AW207" s="130"/>
      <c r="AX207" s="130"/>
      <c r="AY207" s="130"/>
      <c r="AZ207" s="130"/>
      <c r="BA207" s="130"/>
      <c r="BB207" s="130"/>
      <c r="BC207" s="130"/>
      <c r="BD207" s="130"/>
      <c r="BE207" s="130"/>
      <c r="BF207" s="130"/>
      <c r="BG207" s="130"/>
      <c r="BH207" s="130"/>
      <c r="BI207" s="130"/>
      <c r="BJ207" s="130"/>
      <c r="BK207" s="130"/>
      <c r="BL207" s="130"/>
      <c r="BM207" s="130"/>
      <c r="BN207" s="130"/>
      <c r="BO207" s="130"/>
      <c r="BP207" s="130"/>
      <c r="BQ207" s="130"/>
      <c r="BR207" s="130"/>
      <c r="BS207" s="130"/>
      <c r="BT207" s="130"/>
      <c r="BU207" s="130"/>
      <c r="BV207" s="130"/>
      <c r="BW207" s="130"/>
      <c r="BX207" s="130"/>
      <c r="BY207" s="130"/>
      <c r="BZ207" s="130"/>
    </row>
    <row r="208" spans="28:78" s="32" customFormat="1" x14ac:dyDescent="0.2">
      <c r="AB208" s="130"/>
      <c r="AC208" s="130"/>
      <c r="AD208" s="130"/>
      <c r="AE208" s="130"/>
      <c r="AF208" s="130"/>
      <c r="AG208" s="130"/>
      <c r="AH208" s="130"/>
      <c r="AI208" s="130"/>
      <c r="AJ208" s="130"/>
      <c r="AK208" s="130"/>
      <c r="AL208" s="130"/>
      <c r="AM208" s="130"/>
      <c r="AN208" s="130"/>
      <c r="AO208" s="130"/>
      <c r="AP208" s="130"/>
      <c r="AQ208" s="130"/>
      <c r="AR208" s="130"/>
      <c r="AS208" s="130"/>
      <c r="AT208" s="130"/>
      <c r="AU208" s="130"/>
      <c r="AV208" s="130"/>
      <c r="AW208" s="130"/>
      <c r="AX208" s="130"/>
      <c r="AY208" s="130"/>
      <c r="AZ208" s="130"/>
      <c r="BA208" s="130"/>
      <c r="BB208" s="130"/>
      <c r="BC208" s="130"/>
      <c r="BD208" s="130"/>
      <c r="BE208" s="130"/>
      <c r="BF208" s="130"/>
      <c r="BG208" s="130"/>
      <c r="BH208" s="130"/>
      <c r="BI208" s="130"/>
      <c r="BJ208" s="130"/>
      <c r="BK208" s="130"/>
      <c r="BL208" s="130"/>
      <c r="BM208" s="130"/>
      <c r="BN208" s="130"/>
      <c r="BO208" s="130"/>
      <c r="BP208" s="130"/>
      <c r="BQ208" s="130"/>
      <c r="BR208" s="130"/>
      <c r="BS208" s="130"/>
      <c r="BT208" s="130"/>
      <c r="BU208" s="130"/>
      <c r="BV208" s="130"/>
      <c r="BW208" s="130"/>
      <c r="BX208" s="130"/>
      <c r="BY208" s="130"/>
      <c r="BZ208" s="130"/>
    </row>
    <row r="209" spans="28:78" s="32" customFormat="1" x14ac:dyDescent="0.2">
      <c r="AB209" s="130"/>
      <c r="AC209" s="130"/>
      <c r="AD209" s="130"/>
      <c r="AE209" s="130"/>
      <c r="AF209" s="130"/>
      <c r="AG209" s="130"/>
      <c r="AH209" s="130"/>
      <c r="AI209" s="130"/>
      <c r="AJ209" s="130"/>
      <c r="AK209" s="130"/>
      <c r="AL209" s="130"/>
      <c r="AM209" s="130"/>
      <c r="AN209" s="130"/>
      <c r="AO209" s="130"/>
      <c r="AP209" s="130"/>
      <c r="AQ209" s="130"/>
      <c r="AR209" s="130"/>
      <c r="AS209" s="130"/>
      <c r="AT209" s="130"/>
      <c r="AU209" s="130"/>
      <c r="AV209" s="130"/>
      <c r="AW209" s="130"/>
      <c r="AX209" s="130"/>
      <c r="AY209" s="130"/>
      <c r="AZ209" s="130"/>
      <c r="BA209" s="130"/>
      <c r="BB209" s="130"/>
      <c r="BC209" s="130"/>
      <c r="BD209" s="130"/>
      <c r="BE209" s="130"/>
      <c r="BF209" s="130"/>
      <c r="BG209" s="130"/>
      <c r="BH209" s="130"/>
      <c r="BI209" s="130"/>
      <c r="BJ209" s="130"/>
      <c r="BK209" s="130"/>
      <c r="BL209" s="130"/>
      <c r="BM209" s="130"/>
      <c r="BN209" s="130"/>
      <c r="BO209" s="130"/>
      <c r="BP209" s="130"/>
      <c r="BQ209" s="130"/>
      <c r="BR209" s="130"/>
      <c r="BS209" s="130"/>
      <c r="BT209" s="130"/>
      <c r="BU209" s="130"/>
      <c r="BV209" s="130"/>
      <c r="BW209" s="130"/>
      <c r="BX209" s="130"/>
      <c r="BY209" s="130"/>
      <c r="BZ209" s="130"/>
    </row>
    <row r="210" spans="28:78" s="32" customFormat="1" x14ac:dyDescent="0.2">
      <c r="AB210" s="130"/>
      <c r="AC210" s="130"/>
      <c r="AD210" s="130"/>
      <c r="AE210" s="130"/>
      <c r="AF210" s="130"/>
      <c r="AG210" s="130"/>
      <c r="AH210" s="130"/>
      <c r="AI210" s="130"/>
      <c r="AJ210" s="130"/>
      <c r="AK210" s="130"/>
      <c r="AL210" s="130"/>
      <c r="AM210" s="130"/>
      <c r="AN210" s="130"/>
      <c r="AO210" s="130"/>
      <c r="AP210" s="130"/>
      <c r="AQ210" s="130"/>
      <c r="AR210" s="130"/>
      <c r="AS210" s="130"/>
      <c r="AT210" s="130"/>
      <c r="AU210" s="130"/>
      <c r="AV210" s="130"/>
      <c r="AW210" s="130"/>
      <c r="AX210" s="130"/>
      <c r="AY210" s="130"/>
      <c r="AZ210" s="130"/>
      <c r="BA210" s="130"/>
      <c r="BB210" s="130"/>
      <c r="BC210" s="130"/>
      <c r="BD210" s="130"/>
      <c r="BE210" s="130"/>
      <c r="BF210" s="130"/>
      <c r="BG210" s="130"/>
      <c r="BH210" s="130"/>
      <c r="BI210" s="130"/>
      <c r="BJ210" s="130"/>
      <c r="BK210" s="130"/>
      <c r="BL210" s="130"/>
      <c r="BM210" s="130"/>
      <c r="BN210" s="130"/>
      <c r="BO210" s="130"/>
      <c r="BP210" s="130"/>
      <c r="BQ210" s="130"/>
      <c r="BR210" s="130"/>
      <c r="BS210" s="130"/>
      <c r="BT210" s="130"/>
      <c r="BU210" s="130"/>
      <c r="BV210" s="130"/>
      <c r="BW210" s="130"/>
      <c r="BX210" s="130"/>
      <c r="BY210" s="130"/>
      <c r="BZ210" s="130"/>
    </row>
    <row r="211" spans="28:78" s="32" customFormat="1" x14ac:dyDescent="0.2">
      <c r="AB211" s="130"/>
      <c r="AC211" s="130"/>
      <c r="AD211" s="130"/>
      <c r="AE211" s="130"/>
      <c r="AF211" s="130"/>
      <c r="AG211" s="130"/>
      <c r="AH211" s="130"/>
      <c r="AI211" s="130"/>
      <c r="AJ211" s="130"/>
      <c r="AK211" s="130"/>
      <c r="AL211" s="130"/>
      <c r="AM211" s="130"/>
      <c r="AN211" s="130"/>
      <c r="AO211" s="130"/>
      <c r="AP211" s="130"/>
      <c r="AQ211" s="130"/>
      <c r="AR211" s="130"/>
      <c r="AS211" s="130"/>
      <c r="AT211" s="130"/>
      <c r="AU211" s="130"/>
      <c r="AV211" s="130"/>
      <c r="AW211" s="130"/>
      <c r="AX211" s="130"/>
      <c r="AY211" s="130"/>
      <c r="AZ211" s="130"/>
      <c r="BA211" s="130"/>
      <c r="BB211" s="130"/>
      <c r="BC211" s="130"/>
      <c r="BD211" s="130"/>
      <c r="BE211" s="130"/>
      <c r="BF211" s="130"/>
      <c r="BG211" s="130"/>
      <c r="BH211" s="130"/>
      <c r="BI211" s="130"/>
      <c r="BJ211" s="130"/>
      <c r="BK211" s="130"/>
      <c r="BL211" s="130"/>
      <c r="BM211" s="130"/>
      <c r="BN211" s="130"/>
      <c r="BO211" s="130"/>
      <c r="BP211" s="130"/>
      <c r="BQ211" s="130"/>
      <c r="BR211" s="130"/>
      <c r="BS211" s="130"/>
      <c r="BT211" s="130"/>
      <c r="BU211" s="130"/>
      <c r="BV211" s="130"/>
      <c r="BW211" s="130"/>
      <c r="BX211" s="130"/>
      <c r="BY211" s="130"/>
      <c r="BZ211" s="130"/>
    </row>
    <row r="212" spans="28:78" s="32" customFormat="1" x14ac:dyDescent="0.2">
      <c r="AB212" s="130"/>
      <c r="AC212" s="130"/>
      <c r="AD212" s="130"/>
      <c r="AE212" s="130"/>
      <c r="AF212" s="130"/>
      <c r="AG212" s="130"/>
      <c r="AH212" s="130"/>
      <c r="AI212" s="130"/>
      <c r="AJ212" s="130"/>
      <c r="AK212" s="130"/>
      <c r="AL212" s="130"/>
      <c r="AM212" s="130"/>
      <c r="AN212" s="130"/>
      <c r="AO212" s="130"/>
      <c r="AP212" s="130"/>
      <c r="AQ212" s="130"/>
      <c r="AR212" s="130"/>
      <c r="AS212" s="130"/>
      <c r="AT212" s="130"/>
      <c r="AU212" s="130"/>
      <c r="AV212" s="130"/>
      <c r="AW212" s="130"/>
      <c r="AX212" s="130"/>
      <c r="AY212" s="130"/>
      <c r="AZ212" s="130"/>
      <c r="BA212" s="130"/>
      <c r="BB212" s="130"/>
      <c r="BC212" s="130"/>
      <c r="BD212" s="130"/>
      <c r="BE212" s="130"/>
      <c r="BF212" s="130"/>
      <c r="BG212" s="130"/>
      <c r="BH212" s="130"/>
      <c r="BI212" s="130"/>
      <c r="BJ212" s="130"/>
      <c r="BK212" s="130"/>
      <c r="BL212" s="130"/>
      <c r="BM212" s="130"/>
      <c r="BN212" s="130"/>
      <c r="BO212" s="130"/>
      <c r="BP212" s="130"/>
      <c r="BQ212" s="130"/>
      <c r="BR212" s="130"/>
      <c r="BS212" s="130"/>
      <c r="BT212" s="130"/>
      <c r="BU212" s="130"/>
      <c r="BV212" s="130"/>
      <c r="BW212" s="130"/>
      <c r="BX212" s="130"/>
      <c r="BY212" s="130"/>
      <c r="BZ212" s="130"/>
    </row>
    <row r="213" spans="28:78" s="32" customFormat="1" x14ac:dyDescent="0.2">
      <c r="AB213" s="130"/>
      <c r="AC213" s="130"/>
      <c r="AD213" s="130"/>
      <c r="AE213" s="130"/>
      <c r="AF213" s="130"/>
      <c r="AG213" s="130"/>
      <c r="AH213" s="130"/>
      <c r="AI213" s="130"/>
      <c r="AJ213" s="130"/>
      <c r="AK213" s="130"/>
      <c r="AL213" s="130"/>
      <c r="AM213" s="130"/>
      <c r="AN213" s="130"/>
      <c r="AO213" s="130"/>
      <c r="AP213" s="130"/>
      <c r="AQ213" s="130"/>
      <c r="AR213" s="130"/>
      <c r="AS213" s="130"/>
      <c r="AT213" s="130"/>
      <c r="AU213" s="130"/>
      <c r="AV213" s="130"/>
      <c r="AW213" s="130"/>
      <c r="AX213" s="130"/>
      <c r="AY213" s="130"/>
      <c r="AZ213" s="130"/>
      <c r="BA213" s="130"/>
      <c r="BB213" s="130"/>
      <c r="BC213" s="130"/>
      <c r="BD213" s="130"/>
      <c r="BE213" s="130"/>
      <c r="BF213" s="130"/>
      <c r="BG213" s="130"/>
      <c r="BH213" s="130"/>
      <c r="BI213" s="130"/>
      <c r="BJ213" s="130"/>
      <c r="BK213" s="130"/>
      <c r="BL213" s="130"/>
      <c r="BM213" s="130"/>
      <c r="BN213" s="130"/>
      <c r="BO213" s="130"/>
      <c r="BP213" s="130"/>
      <c r="BQ213" s="130"/>
      <c r="BR213" s="130"/>
      <c r="BS213" s="130"/>
      <c r="BT213" s="130"/>
      <c r="BU213" s="130"/>
      <c r="BV213" s="130"/>
      <c r="BW213" s="130"/>
      <c r="BX213" s="130"/>
      <c r="BY213" s="130"/>
      <c r="BZ213" s="130"/>
    </row>
    <row r="214" spans="28:78" s="32" customFormat="1" x14ac:dyDescent="0.2">
      <c r="AB214" s="130"/>
      <c r="AC214" s="130"/>
      <c r="AD214" s="130"/>
      <c r="AE214" s="130"/>
      <c r="AF214" s="130"/>
      <c r="AG214" s="130"/>
      <c r="AH214" s="130"/>
      <c r="AI214" s="130"/>
      <c r="AJ214" s="130"/>
      <c r="AK214" s="130"/>
      <c r="AL214" s="130"/>
      <c r="AM214" s="130"/>
      <c r="AN214" s="130"/>
      <c r="AO214" s="130"/>
      <c r="AP214" s="130"/>
      <c r="AQ214" s="130"/>
      <c r="AR214" s="130"/>
      <c r="AS214" s="130"/>
      <c r="AT214" s="130"/>
      <c r="AU214" s="130"/>
      <c r="AV214" s="130"/>
      <c r="AW214" s="130"/>
      <c r="AX214" s="130"/>
      <c r="AY214" s="130"/>
      <c r="AZ214" s="130"/>
      <c r="BA214" s="130"/>
      <c r="BB214" s="130"/>
      <c r="BC214" s="130"/>
      <c r="BD214" s="130"/>
      <c r="BE214" s="130"/>
      <c r="BF214" s="130"/>
      <c r="BG214" s="130"/>
      <c r="BH214" s="130"/>
      <c r="BI214" s="130"/>
      <c r="BJ214" s="130"/>
      <c r="BK214" s="130"/>
      <c r="BL214" s="130"/>
      <c r="BM214" s="130"/>
      <c r="BN214" s="130"/>
      <c r="BO214" s="130"/>
      <c r="BP214" s="130"/>
      <c r="BQ214" s="130"/>
      <c r="BR214" s="130"/>
      <c r="BS214" s="130"/>
      <c r="BT214" s="130"/>
      <c r="BU214" s="130"/>
      <c r="BV214" s="130"/>
      <c r="BW214" s="130"/>
      <c r="BX214" s="130"/>
      <c r="BY214" s="130"/>
      <c r="BZ214" s="130"/>
    </row>
    <row r="215" spans="28:78" s="32" customFormat="1" x14ac:dyDescent="0.2">
      <c r="AB215" s="130"/>
      <c r="AC215" s="130"/>
      <c r="AD215" s="130"/>
      <c r="AE215" s="130"/>
      <c r="AF215" s="130"/>
      <c r="AG215" s="130"/>
      <c r="AH215" s="130"/>
      <c r="AI215" s="130"/>
      <c r="AJ215" s="130"/>
      <c r="AK215" s="130"/>
      <c r="AL215" s="130"/>
      <c r="AM215" s="130"/>
      <c r="AN215" s="130"/>
      <c r="AO215" s="130"/>
      <c r="AP215" s="130"/>
      <c r="AQ215" s="130"/>
      <c r="AR215" s="130"/>
      <c r="AS215" s="130"/>
      <c r="AT215" s="130"/>
      <c r="AU215" s="130"/>
      <c r="AV215" s="130"/>
      <c r="AW215" s="130"/>
      <c r="AX215" s="130"/>
      <c r="AY215" s="130"/>
      <c r="AZ215" s="130"/>
      <c r="BA215" s="130"/>
      <c r="BB215" s="130"/>
      <c r="BC215" s="130"/>
      <c r="BD215" s="130"/>
      <c r="BE215" s="130"/>
      <c r="BF215" s="130"/>
      <c r="BG215" s="130"/>
      <c r="BH215" s="130"/>
      <c r="BI215" s="130"/>
      <c r="BJ215" s="130"/>
      <c r="BK215" s="130"/>
      <c r="BL215" s="130"/>
      <c r="BM215" s="130"/>
      <c r="BN215" s="130"/>
      <c r="BO215" s="130"/>
      <c r="BP215" s="130"/>
      <c r="BQ215" s="130"/>
      <c r="BR215" s="130"/>
      <c r="BS215" s="130"/>
      <c r="BT215" s="130"/>
      <c r="BU215" s="130"/>
      <c r="BV215" s="130"/>
      <c r="BW215" s="130"/>
      <c r="BX215" s="130"/>
      <c r="BY215" s="130"/>
      <c r="BZ215" s="130"/>
    </row>
    <row r="216" spans="28:78" s="32" customFormat="1" x14ac:dyDescent="0.2">
      <c r="AB216" s="130"/>
      <c r="AC216" s="130"/>
      <c r="AD216" s="130"/>
      <c r="AE216" s="130"/>
      <c r="AF216" s="130"/>
      <c r="AG216" s="130"/>
      <c r="AH216" s="130"/>
      <c r="AI216" s="130"/>
      <c r="AJ216" s="130"/>
      <c r="AK216" s="130"/>
      <c r="AL216" s="130"/>
      <c r="AM216" s="130"/>
      <c r="AN216" s="130"/>
      <c r="AO216" s="130"/>
      <c r="AP216" s="130"/>
      <c r="AQ216" s="130"/>
      <c r="AR216" s="130"/>
      <c r="AS216" s="130"/>
      <c r="AT216" s="130"/>
      <c r="AU216" s="130"/>
      <c r="AV216" s="130"/>
      <c r="AW216" s="130"/>
      <c r="AX216" s="130"/>
      <c r="AY216" s="130"/>
      <c r="AZ216" s="130"/>
      <c r="BA216" s="130"/>
      <c r="BB216" s="130"/>
      <c r="BC216" s="130"/>
      <c r="BD216" s="130"/>
      <c r="BE216" s="130"/>
      <c r="BF216" s="130"/>
      <c r="BG216" s="130"/>
      <c r="BH216" s="130"/>
      <c r="BI216" s="130"/>
      <c r="BJ216" s="130"/>
      <c r="BK216" s="130"/>
      <c r="BL216" s="130"/>
      <c r="BM216" s="130"/>
      <c r="BN216" s="130"/>
      <c r="BO216" s="130"/>
      <c r="BP216" s="130"/>
      <c r="BQ216" s="130"/>
      <c r="BR216" s="130"/>
      <c r="BS216" s="130"/>
      <c r="BT216" s="130"/>
      <c r="BU216" s="130"/>
      <c r="BV216" s="130"/>
      <c r="BW216" s="130"/>
      <c r="BX216" s="130"/>
      <c r="BY216" s="130"/>
      <c r="BZ216" s="130"/>
    </row>
    <row r="217" spans="28:78" s="32" customFormat="1" x14ac:dyDescent="0.2">
      <c r="AB217" s="130"/>
      <c r="AC217" s="130"/>
      <c r="AD217" s="130"/>
      <c r="AE217" s="130"/>
      <c r="AF217" s="130"/>
      <c r="AG217" s="130"/>
      <c r="AH217" s="130"/>
      <c r="AI217" s="130"/>
      <c r="AJ217" s="130"/>
      <c r="AK217" s="130"/>
      <c r="AL217" s="130"/>
      <c r="AM217" s="130"/>
      <c r="AN217" s="130"/>
      <c r="AO217" s="130"/>
      <c r="AP217" s="130"/>
      <c r="AQ217" s="130"/>
      <c r="AR217" s="130"/>
      <c r="AS217" s="130"/>
      <c r="AT217" s="130"/>
      <c r="AU217" s="130"/>
      <c r="AV217" s="130"/>
      <c r="AW217" s="130"/>
      <c r="AX217" s="130"/>
      <c r="AY217" s="130"/>
      <c r="AZ217" s="130"/>
      <c r="BA217" s="130"/>
      <c r="BB217" s="130"/>
      <c r="BC217" s="130"/>
      <c r="BD217" s="130"/>
      <c r="BE217" s="130"/>
      <c r="BF217" s="130"/>
      <c r="BG217" s="130"/>
      <c r="BH217" s="130"/>
      <c r="BI217" s="130"/>
      <c r="BJ217" s="130"/>
      <c r="BK217" s="130"/>
      <c r="BL217" s="130"/>
      <c r="BM217" s="130"/>
      <c r="BN217" s="130"/>
      <c r="BO217" s="130"/>
      <c r="BP217" s="130"/>
      <c r="BQ217" s="130"/>
      <c r="BR217" s="130"/>
      <c r="BS217" s="130"/>
      <c r="BT217" s="130"/>
      <c r="BU217" s="130"/>
      <c r="BV217" s="130"/>
      <c r="BW217" s="130"/>
      <c r="BX217" s="130"/>
      <c r="BY217" s="130"/>
      <c r="BZ217" s="130"/>
    </row>
    <row r="218" spans="28:78" s="32" customFormat="1" x14ac:dyDescent="0.2">
      <c r="AB218" s="130"/>
      <c r="AC218" s="130"/>
      <c r="AD218" s="130"/>
      <c r="AE218" s="130"/>
      <c r="AF218" s="130"/>
      <c r="AG218" s="130"/>
      <c r="AH218" s="130"/>
      <c r="AI218" s="130"/>
      <c r="AJ218" s="130"/>
      <c r="AK218" s="130"/>
      <c r="AL218" s="130"/>
      <c r="AM218" s="130"/>
      <c r="AN218" s="130"/>
      <c r="AO218" s="130"/>
      <c r="AP218" s="130"/>
      <c r="AQ218" s="130"/>
      <c r="AR218" s="130"/>
      <c r="AS218" s="130"/>
      <c r="AT218" s="130"/>
      <c r="AU218" s="130"/>
      <c r="AV218" s="130"/>
      <c r="AW218" s="130"/>
      <c r="AX218" s="130"/>
      <c r="AY218" s="130"/>
      <c r="AZ218" s="130"/>
      <c r="BA218" s="130"/>
      <c r="BB218" s="130"/>
      <c r="BC218" s="130"/>
      <c r="BD218" s="130"/>
      <c r="BE218" s="130"/>
      <c r="BF218" s="130"/>
      <c r="BG218" s="130"/>
      <c r="BH218" s="130"/>
      <c r="BI218" s="130"/>
      <c r="BJ218" s="130"/>
      <c r="BK218" s="130"/>
      <c r="BL218" s="130"/>
      <c r="BM218" s="130"/>
      <c r="BN218" s="130"/>
      <c r="BO218" s="130"/>
      <c r="BP218" s="130"/>
      <c r="BQ218" s="130"/>
      <c r="BR218" s="130"/>
      <c r="BS218" s="130"/>
      <c r="BT218" s="130"/>
      <c r="BU218" s="130"/>
      <c r="BV218" s="130"/>
      <c r="BW218" s="130"/>
      <c r="BX218" s="130"/>
      <c r="BY218" s="130"/>
      <c r="BZ218" s="130"/>
    </row>
    <row r="219" spans="28:78" s="32" customFormat="1" x14ac:dyDescent="0.2">
      <c r="AB219" s="130"/>
      <c r="AC219" s="130"/>
      <c r="AD219" s="130"/>
      <c r="AE219" s="130"/>
      <c r="AF219" s="130"/>
      <c r="AG219" s="130"/>
      <c r="AH219" s="130"/>
      <c r="AI219" s="130"/>
      <c r="AJ219" s="130"/>
      <c r="AK219" s="130"/>
      <c r="AL219" s="130"/>
      <c r="AM219" s="130"/>
      <c r="AN219" s="130"/>
      <c r="AO219" s="130"/>
      <c r="AP219" s="130"/>
      <c r="AQ219" s="130"/>
      <c r="AR219" s="130"/>
      <c r="AS219" s="130"/>
      <c r="AT219" s="130"/>
      <c r="AU219" s="130"/>
      <c r="AV219" s="130"/>
      <c r="AW219" s="130"/>
      <c r="AX219" s="130"/>
      <c r="AY219" s="130"/>
      <c r="AZ219" s="130"/>
      <c r="BA219" s="130"/>
      <c r="BB219" s="130"/>
      <c r="BC219" s="130"/>
      <c r="BD219" s="130"/>
      <c r="BE219" s="130"/>
      <c r="BF219" s="130"/>
      <c r="BG219" s="130"/>
      <c r="BH219" s="130"/>
      <c r="BI219" s="130"/>
      <c r="BJ219" s="130"/>
      <c r="BK219" s="130"/>
      <c r="BL219" s="130"/>
      <c r="BM219" s="130"/>
      <c r="BN219" s="130"/>
      <c r="BO219" s="130"/>
      <c r="BP219" s="130"/>
      <c r="BQ219" s="130"/>
      <c r="BR219" s="130"/>
      <c r="BS219" s="130"/>
      <c r="BT219" s="130"/>
      <c r="BU219" s="130"/>
      <c r="BV219" s="130"/>
      <c r="BW219" s="130"/>
      <c r="BX219" s="130"/>
      <c r="BY219" s="130"/>
      <c r="BZ219" s="130"/>
    </row>
    <row r="220" spans="28:78" s="32" customFormat="1" x14ac:dyDescent="0.2">
      <c r="AB220" s="130"/>
      <c r="AC220" s="130"/>
      <c r="AD220" s="130"/>
      <c r="AE220" s="130"/>
      <c r="AF220" s="130"/>
      <c r="AG220" s="130"/>
      <c r="AH220" s="130"/>
      <c r="AI220" s="130"/>
      <c r="AJ220" s="130"/>
      <c r="AK220" s="130"/>
      <c r="AL220" s="130"/>
      <c r="AM220" s="130"/>
      <c r="AN220" s="130"/>
      <c r="AO220" s="130"/>
      <c r="AP220" s="130"/>
      <c r="AQ220" s="130"/>
      <c r="AR220" s="130"/>
      <c r="AS220" s="130"/>
      <c r="AT220" s="130"/>
      <c r="AU220" s="130"/>
      <c r="AV220" s="130"/>
      <c r="AW220" s="130"/>
      <c r="AX220" s="130"/>
      <c r="AY220" s="130"/>
      <c r="AZ220" s="130"/>
      <c r="BA220" s="130"/>
      <c r="BB220" s="130"/>
      <c r="BC220" s="130"/>
      <c r="BD220" s="130"/>
      <c r="BE220" s="130"/>
      <c r="BF220" s="130"/>
      <c r="BG220" s="130"/>
      <c r="BH220" s="130"/>
      <c r="BI220" s="130"/>
      <c r="BJ220" s="130"/>
      <c r="BK220" s="130"/>
      <c r="BL220" s="130"/>
      <c r="BM220" s="130"/>
      <c r="BN220" s="130"/>
      <c r="BO220" s="130"/>
      <c r="BP220" s="130"/>
      <c r="BQ220" s="130"/>
      <c r="BR220" s="130"/>
      <c r="BS220" s="130"/>
      <c r="BT220" s="130"/>
      <c r="BU220" s="130"/>
      <c r="BV220" s="130"/>
      <c r="BW220" s="130"/>
      <c r="BX220" s="130"/>
      <c r="BY220" s="130"/>
      <c r="BZ220" s="130"/>
    </row>
    <row r="221" spans="28:78" s="32" customFormat="1" x14ac:dyDescent="0.2">
      <c r="AB221" s="130"/>
      <c r="AC221" s="130"/>
      <c r="AD221" s="130"/>
      <c r="AE221" s="130"/>
      <c r="AF221" s="130"/>
      <c r="AG221" s="130"/>
      <c r="AH221" s="130"/>
      <c r="AI221" s="130"/>
      <c r="AJ221" s="130"/>
      <c r="AK221" s="130"/>
      <c r="AL221" s="130"/>
      <c r="AM221" s="130"/>
      <c r="AN221" s="130"/>
      <c r="AO221" s="130"/>
      <c r="AP221" s="130"/>
      <c r="AQ221" s="130"/>
      <c r="AR221" s="130"/>
      <c r="AS221" s="130"/>
      <c r="AT221" s="130"/>
      <c r="AU221" s="130"/>
      <c r="AV221" s="130"/>
      <c r="AW221" s="130"/>
      <c r="AX221" s="130"/>
      <c r="AY221" s="130"/>
      <c r="AZ221" s="130"/>
      <c r="BA221" s="130"/>
      <c r="BB221" s="130"/>
      <c r="BC221" s="130"/>
      <c r="BD221" s="130"/>
      <c r="BE221" s="130"/>
      <c r="BF221" s="130"/>
      <c r="BG221" s="130"/>
      <c r="BH221" s="130"/>
      <c r="BI221" s="130"/>
      <c r="BJ221" s="130"/>
      <c r="BK221" s="130"/>
      <c r="BL221" s="130"/>
      <c r="BM221" s="130"/>
      <c r="BN221" s="130"/>
      <c r="BO221" s="130"/>
      <c r="BP221" s="130"/>
      <c r="BQ221" s="130"/>
      <c r="BR221" s="130"/>
      <c r="BS221" s="130"/>
      <c r="BT221" s="130"/>
      <c r="BU221" s="130"/>
      <c r="BV221" s="130"/>
      <c r="BW221" s="130"/>
      <c r="BX221" s="130"/>
      <c r="BY221" s="130"/>
      <c r="BZ221" s="130"/>
    </row>
    <row r="222" spans="28:78" s="32" customFormat="1" x14ac:dyDescent="0.2">
      <c r="AB222" s="130"/>
      <c r="AC222" s="130"/>
      <c r="AD222" s="130"/>
      <c r="AE222" s="130"/>
      <c r="AF222" s="130"/>
      <c r="AG222" s="130"/>
      <c r="AH222" s="130"/>
      <c r="AI222" s="130"/>
      <c r="AJ222" s="130"/>
      <c r="AK222" s="130"/>
      <c r="AL222" s="130"/>
      <c r="AM222" s="130"/>
      <c r="AN222" s="130"/>
      <c r="AO222" s="130"/>
      <c r="AP222" s="130"/>
      <c r="AQ222" s="130"/>
      <c r="AR222" s="130"/>
      <c r="AS222" s="130"/>
      <c r="AT222" s="130"/>
      <c r="AU222" s="130"/>
      <c r="AV222" s="130"/>
      <c r="AW222" s="130"/>
      <c r="AX222" s="130"/>
      <c r="AY222" s="130"/>
      <c r="AZ222" s="130"/>
      <c r="BA222" s="130"/>
      <c r="BB222" s="130"/>
      <c r="BC222" s="130"/>
      <c r="BD222" s="130"/>
      <c r="BE222" s="130"/>
      <c r="BF222" s="130"/>
      <c r="BG222" s="130"/>
      <c r="BH222" s="130"/>
      <c r="BI222" s="130"/>
      <c r="BJ222" s="130"/>
      <c r="BK222" s="130"/>
      <c r="BL222" s="130"/>
      <c r="BM222" s="130"/>
      <c r="BN222" s="130"/>
      <c r="BO222" s="130"/>
      <c r="BP222" s="130"/>
      <c r="BQ222" s="130"/>
      <c r="BR222" s="130"/>
      <c r="BS222" s="130"/>
      <c r="BT222" s="130"/>
      <c r="BU222" s="130"/>
      <c r="BV222" s="130"/>
      <c r="BW222" s="130"/>
      <c r="BX222" s="130"/>
      <c r="BY222" s="130"/>
      <c r="BZ222" s="130"/>
    </row>
    <row r="223" spans="28:78" s="32" customFormat="1" x14ac:dyDescent="0.2">
      <c r="AB223" s="130"/>
      <c r="AC223" s="130"/>
      <c r="AD223" s="130"/>
      <c r="AE223" s="130"/>
      <c r="AF223" s="130"/>
      <c r="AG223" s="130"/>
      <c r="AH223" s="130"/>
      <c r="AI223" s="130"/>
      <c r="AJ223" s="130"/>
      <c r="AK223" s="130"/>
      <c r="AL223" s="130"/>
      <c r="AM223" s="130"/>
      <c r="AN223" s="130"/>
      <c r="AO223" s="130"/>
      <c r="AP223" s="130"/>
      <c r="AQ223" s="130"/>
      <c r="AR223" s="130"/>
      <c r="AS223" s="130"/>
      <c r="AT223" s="130"/>
      <c r="AU223" s="130"/>
      <c r="AV223" s="130"/>
      <c r="AW223" s="130"/>
      <c r="AX223" s="130"/>
      <c r="AY223" s="130"/>
      <c r="AZ223" s="130"/>
      <c r="BA223" s="130"/>
      <c r="BB223" s="130"/>
      <c r="BC223" s="130"/>
      <c r="BD223" s="130"/>
      <c r="BE223" s="130"/>
      <c r="BF223" s="130"/>
      <c r="BG223" s="130"/>
      <c r="BH223" s="130"/>
      <c r="BI223" s="130"/>
      <c r="BJ223" s="130"/>
      <c r="BK223" s="130"/>
      <c r="BL223" s="130"/>
      <c r="BM223" s="130"/>
      <c r="BN223" s="130"/>
      <c r="BO223" s="130"/>
      <c r="BP223" s="130"/>
      <c r="BQ223" s="130"/>
      <c r="BR223" s="130"/>
      <c r="BS223" s="130"/>
      <c r="BT223" s="130"/>
      <c r="BU223" s="130"/>
      <c r="BV223" s="130"/>
      <c r="BW223" s="130"/>
      <c r="BX223" s="130"/>
      <c r="BY223" s="130"/>
      <c r="BZ223" s="130"/>
    </row>
    <row r="224" spans="28:78" s="32" customFormat="1" x14ac:dyDescent="0.2">
      <c r="AB224" s="130"/>
      <c r="AC224" s="130"/>
      <c r="AD224" s="130"/>
      <c r="AE224" s="130"/>
      <c r="AF224" s="130"/>
      <c r="AG224" s="130"/>
      <c r="AH224" s="130"/>
      <c r="AI224" s="130"/>
      <c r="AJ224" s="130"/>
      <c r="AK224" s="130"/>
      <c r="AL224" s="130"/>
      <c r="AM224" s="130"/>
      <c r="AN224" s="130"/>
      <c r="AO224" s="130"/>
      <c r="AP224" s="130"/>
      <c r="AQ224" s="130"/>
      <c r="AR224" s="130"/>
      <c r="AS224" s="130"/>
      <c r="AT224" s="130"/>
      <c r="AU224" s="130"/>
      <c r="AV224" s="130"/>
      <c r="AW224" s="130"/>
      <c r="AX224" s="130"/>
      <c r="AY224" s="130"/>
      <c r="AZ224" s="130"/>
      <c r="BA224" s="130"/>
      <c r="BB224" s="130"/>
      <c r="BC224" s="130"/>
      <c r="BD224" s="130"/>
      <c r="BE224" s="130"/>
      <c r="BF224" s="130"/>
      <c r="BG224" s="130"/>
      <c r="BH224" s="130"/>
      <c r="BI224" s="130"/>
      <c r="BJ224" s="130"/>
      <c r="BK224" s="130"/>
      <c r="BL224" s="130"/>
      <c r="BM224" s="130"/>
      <c r="BN224" s="130"/>
      <c r="BO224" s="130"/>
      <c r="BP224" s="130"/>
      <c r="BQ224" s="130"/>
      <c r="BR224" s="130"/>
      <c r="BS224" s="130"/>
      <c r="BT224" s="130"/>
      <c r="BU224" s="130"/>
      <c r="BV224" s="130"/>
      <c r="BW224" s="130"/>
      <c r="BX224" s="130"/>
      <c r="BY224" s="130"/>
      <c r="BZ224" s="130"/>
    </row>
    <row r="225" spans="28:78" s="32" customFormat="1" x14ac:dyDescent="0.2">
      <c r="AB225" s="130"/>
      <c r="AC225" s="130"/>
      <c r="AD225" s="130"/>
      <c r="AE225" s="130"/>
      <c r="AF225" s="130"/>
      <c r="AG225" s="130"/>
      <c r="AH225" s="130"/>
      <c r="AI225" s="130"/>
      <c r="AJ225" s="130"/>
      <c r="AK225" s="130"/>
      <c r="AL225" s="130"/>
      <c r="AM225" s="130"/>
      <c r="AN225" s="130"/>
      <c r="AO225" s="130"/>
      <c r="AP225" s="130"/>
      <c r="AQ225" s="130"/>
      <c r="AR225" s="130"/>
      <c r="AS225" s="130"/>
      <c r="AT225" s="130"/>
      <c r="AU225" s="130"/>
      <c r="AV225" s="130"/>
      <c r="AW225" s="130"/>
      <c r="AX225" s="130"/>
      <c r="AY225" s="130"/>
      <c r="AZ225" s="130"/>
      <c r="BA225" s="130"/>
      <c r="BB225" s="130"/>
      <c r="BC225" s="130"/>
      <c r="BD225" s="130"/>
      <c r="BE225" s="130"/>
      <c r="BF225" s="130"/>
      <c r="BG225" s="130"/>
      <c r="BH225" s="130"/>
      <c r="BI225" s="130"/>
      <c r="BJ225" s="130"/>
      <c r="BK225" s="130"/>
      <c r="BL225" s="130"/>
      <c r="BM225" s="130"/>
      <c r="BN225" s="130"/>
      <c r="BO225" s="130"/>
      <c r="BP225" s="130"/>
      <c r="BQ225" s="130"/>
      <c r="BR225" s="130"/>
      <c r="BS225" s="130"/>
      <c r="BT225" s="130"/>
      <c r="BU225" s="130"/>
      <c r="BV225" s="130"/>
      <c r="BW225" s="130"/>
      <c r="BX225" s="130"/>
      <c r="BY225" s="130"/>
      <c r="BZ225" s="130"/>
    </row>
    <row r="226" spans="28:78" s="32" customFormat="1" x14ac:dyDescent="0.2">
      <c r="AB226" s="130"/>
      <c r="AC226" s="130"/>
      <c r="AD226" s="130"/>
      <c r="AE226" s="130"/>
      <c r="AF226" s="130"/>
      <c r="AG226" s="130"/>
      <c r="AH226" s="130"/>
      <c r="AI226" s="130"/>
      <c r="AJ226" s="130"/>
      <c r="AK226" s="130"/>
      <c r="AL226" s="130"/>
      <c r="AM226" s="130"/>
      <c r="AN226" s="130"/>
      <c r="AO226" s="130"/>
      <c r="AP226" s="130"/>
      <c r="AQ226" s="130"/>
      <c r="AR226" s="130"/>
      <c r="AS226" s="130"/>
      <c r="AT226" s="130"/>
      <c r="AU226" s="130"/>
      <c r="AV226" s="130"/>
      <c r="AW226" s="130"/>
      <c r="AX226" s="130"/>
      <c r="AY226" s="130"/>
      <c r="AZ226" s="130"/>
      <c r="BA226" s="130"/>
      <c r="BB226" s="130"/>
      <c r="BC226" s="130"/>
      <c r="BD226" s="130"/>
      <c r="BE226" s="130"/>
      <c r="BF226" s="130"/>
      <c r="BG226" s="130"/>
      <c r="BH226" s="130"/>
      <c r="BI226" s="130"/>
      <c r="BJ226" s="130"/>
      <c r="BK226" s="130"/>
      <c r="BL226" s="130"/>
      <c r="BM226" s="130"/>
      <c r="BN226" s="130"/>
      <c r="BO226" s="130"/>
      <c r="BP226" s="130"/>
      <c r="BQ226" s="130"/>
      <c r="BR226" s="130"/>
      <c r="BS226" s="130"/>
      <c r="BT226" s="130"/>
      <c r="BU226" s="130"/>
      <c r="BV226" s="130"/>
      <c r="BW226" s="130"/>
      <c r="BX226" s="130"/>
      <c r="BY226" s="130"/>
      <c r="BZ226" s="130"/>
    </row>
    <row r="227" spans="28:78" s="32" customFormat="1" x14ac:dyDescent="0.2">
      <c r="AB227" s="130"/>
      <c r="AC227" s="130"/>
      <c r="AD227" s="130"/>
      <c r="AE227" s="130"/>
      <c r="AF227" s="130"/>
      <c r="AG227" s="130"/>
      <c r="AH227" s="130"/>
      <c r="AI227" s="130"/>
      <c r="AJ227" s="130"/>
      <c r="AK227" s="130"/>
      <c r="AL227" s="130"/>
      <c r="AM227" s="130"/>
      <c r="AN227" s="130"/>
      <c r="AO227" s="130"/>
      <c r="AP227" s="130"/>
      <c r="AQ227" s="130"/>
      <c r="AR227" s="130"/>
      <c r="AS227" s="130"/>
      <c r="AT227" s="130"/>
      <c r="AU227" s="130"/>
      <c r="AV227" s="130"/>
      <c r="AW227" s="130"/>
      <c r="AX227" s="130"/>
      <c r="AY227" s="130"/>
      <c r="AZ227" s="130"/>
      <c r="BA227" s="130"/>
      <c r="BB227" s="130"/>
      <c r="BC227" s="130"/>
      <c r="BD227" s="130"/>
      <c r="BE227" s="130"/>
      <c r="BF227" s="130"/>
      <c r="BG227" s="130"/>
      <c r="BH227" s="130"/>
      <c r="BI227" s="130"/>
      <c r="BJ227" s="130"/>
      <c r="BK227" s="130"/>
      <c r="BL227" s="130"/>
      <c r="BM227" s="130"/>
      <c r="BN227" s="130"/>
      <c r="BO227" s="130"/>
      <c r="BP227" s="130"/>
      <c r="BQ227" s="130"/>
      <c r="BR227" s="130"/>
      <c r="BS227" s="130"/>
      <c r="BT227" s="130"/>
      <c r="BU227" s="130"/>
      <c r="BV227" s="130"/>
      <c r="BW227" s="130"/>
      <c r="BX227" s="130"/>
      <c r="BY227" s="130"/>
      <c r="BZ227" s="130"/>
    </row>
    <row r="228" spans="28:78" s="32" customFormat="1" x14ac:dyDescent="0.2">
      <c r="AB228" s="130"/>
      <c r="AC228" s="130"/>
      <c r="AD228" s="130"/>
      <c r="AE228" s="130"/>
      <c r="AF228" s="130"/>
      <c r="AG228" s="130"/>
      <c r="AH228" s="130"/>
      <c r="AI228" s="130"/>
      <c r="AJ228" s="130"/>
      <c r="AK228" s="130"/>
      <c r="AL228" s="130"/>
      <c r="AM228" s="130"/>
      <c r="AN228" s="130"/>
      <c r="AO228" s="130"/>
      <c r="AP228" s="130"/>
      <c r="AQ228" s="130"/>
      <c r="AR228" s="130"/>
      <c r="AS228" s="130"/>
      <c r="AT228" s="130"/>
      <c r="AU228" s="130"/>
      <c r="AV228" s="130"/>
      <c r="AW228" s="130"/>
      <c r="AX228" s="130"/>
      <c r="AY228" s="130"/>
      <c r="AZ228" s="130"/>
      <c r="BA228" s="130"/>
      <c r="BB228" s="130"/>
      <c r="BC228" s="130"/>
      <c r="BD228" s="130"/>
      <c r="BE228" s="130"/>
      <c r="BF228" s="130"/>
      <c r="BG228" s="130"/>
      <c r="BH228" s="130"/>
      <c r="BI228" s="130"/>
      <c r="BJ228" s="130"/>
      <c r="BK228" s="130"/>
      <c r="BL228" s="130"/>
      <c r="BM228" s="130"/>
      <c r="BN228" s="130"/>
      <c r="BO228" s="130"/>
      <c r="BP228" s="130"/>
      <c r="BQ228" s="130"/>
      <c r="BR228" s="130"/>
      <c r="BS228" s="130"/>
      <c r="BT228" s="130"/>
      <c r="BU228" s="130"/>
      <c r="BV228" s="130"/>
      <c r="BW228" s="130"/>
      <c r="BX228" s="130"/>
      <c r="BY228" s="130"/>
      <c r="BZ228" s="130"/>
    </row>
    <row r="229" spans="28:78" s="32" customFormat="1" x14ac:dyDescent="0.2">
      <c r="AB229" s="130"/>
      <c r="AC229" s="130"/>
      <c r="AD229" s="130"/>
      <c r="AE229" s="130"/>
      <c r="AF229" s="130"/>
      <c r="AG229" s="130"/>
      <c r="AH229" s="130"/>
      <c r="AI229" s="130"/>
      <c r="AJ229" s="130"/>
      <c r="AK229" s="130"/>
      <c r="AL229" s="130"/>
      <c r="AM229" s="130"/>
      <c r="AN229" s="130"/>
      <c r="AO229" s="130"/>
      <c r="AP229" s="130"/>
      <c r="AQ229" s="130"/>
      <c r="AR229" s="130"/>
      <c r="AS229" s="130"/>
      <c r="AT229" s="130"/>
      <c r="AU229" s="130"/>
      <c r="AV229" s="130"/>
      <c r="AW229" s="130"/>
      <c r="AX229" s="130"/>
      <c r="AY229" s="130"/>
      <c r="AZ229" s="130"/>
      <c r="BA229" s="130"/>
      <c r="BB229" s="130"/>
      <c r="BC229" s="130"/>
      <c r="BD229" s="130"/>
      <c r="BE229" s="130"/>
      <c r="BF229" s="130"/>
      <c r="BG229" s="130"/>
      <c r="BH229" s="130"/>
      <c r="BI229" s="130"/>
      <c r="BJ229" s="130"/>
      <c r="BK229" s="130"/>
      <c r="BL229" s="130"/>
      <c r="BM229" s="130"/>
      <c r="BN229" s="130"/>
      <c r="BO229" s="130"/>
      <c r="BP229" s="130"/>
      <c r="BQ229" s="130"/>
      <c r="BR229" s="130"/>
      <c r="BS229" s="130"/>
      <c r="BT229" s="130"/>
      <c r="BU229" s="130"/>
      <c r="BV229" s="130"/>
      <c r="BW229" s="130"/>
      <c r="BX229" s="130"/>
      <c r="BY229" s="130"/>
      <c r="BZ229" s="130"/>
    </row>
    <row r="230" spans="28:78" s="32" customFormat="1" x14ac:dyDescent="0.2">
      <c r="AB230" s="130"/>
      <c r="AC230" s="130"/>
      <c r="AD230" s="130"/>
      <c r="AE230" s="130"/>
      <c r="AF230" s="130"/>
      <c r="AG230" s="130"/>
      <c r="AH230" s="130"/>
      <c r="AI230" s="130"/>
      <c r="AJ230" s="130"/>
      <c r="AK230" s="130"/>
      <c r="AL230" s="130"/>
      <c r="AM230" s="130"/>
      <c r="AN230" s="130"/>
      <c r="AO230" s="130"/>
      <c r="AP230" s="130"/>
      <c r="AQ230" s="130"/>
      <c r="AR230" s="130"/>
      <c r="AS230" s="130"/>
      <c r="AT230" s="130"/>
      <c r="AU230" s="130"/>
      <c r="AV230" s="130"/>
      <c r="AW230" s="130"/>
      <c r="AX230" s="130"/>
      <c r="AY230" s="130"/>
      <c r="AZ230" s="130"/>
      <c r="BA230" s="130"/>
      <c r="BB230" s="130"/>
      <c r="BC230" s="130"/>
      <c r="BD230" s="130"/>
      <c r="BE230" s="130"/>
      <c r="BF230" s="130"/>
      <c r="BG230" s="130"/>
      <c r="BH230" s="130"/>
      <c r="BI230" s="130"/>
      <c r="BJ230" s="130"/>
      <c r="BK230" s="130"/>
      <c r="BL230" s="130"/>
      <c r="BM230" s="130"/>
      <c r="BN230" s="130"/>
      <c r="BO230" s="130"/>
      <c r="BP230" s="130"/>
      <c r="BQ230" s="130"/>
      <c r="BR230" s="130"/>
      <c r="BS230" s="130"/>
      <c r="BT230" s="130"/>
      <c r="BU230" s="130"/>
      <c r="BV230" s="130"/>
      <c r="BW230" s="130"/>
      <c r="BX230" s="130"/>
      <c r="BY230" s="130"/>
      <c r="BZ230" s="130"/>
    </row>
    <row r="231" spans="28:78" s="32" customFormat="1" x14ac:dyDescent="0.2">
      <c r="AB231" s="130"/>
      <c r="AC231" s="130"/>
      <c r="AD231" s="130"/>
      <c r="AE231" s="130"/>
      <c r="AF231" s="130"/>
      <c r="AG231" s="130"/>
      <c r="AH231" s="130"/>
      <c r="AI231" s="130"/>
      <c r="AJ231" s="130"/>
      <c r="AK231" s="130"/>
      <c r="AL231" s="130"/>
      <c r="AM231" s="130"/>
      <c r="AN231" s="130"/>
      <c r="AO231" s="130"/>
      <c r="AP231" s="130"/>
      <c r="AQ231" s="130"/>
      <c r="AR231" s="130"/>
      <c r="AS231" s="130"/>
      <c r="AT231" s="130"/>
      <c r="AU231" s="130"/>
      <c r="AV231" s="130"/>
      <c r="AW231" s="130"/>
      <c r="AX231" s="130"/>
      <c r="AY231" s="130"/>
      <c r="AZ231" s="130"/>
      <c r="BA231" s="130"/>
      <c r="BB231" s="130"/>
      <c r="BC231" s="130"/>
      <c r="BD231" s="130"/>
      <c r="BE231" s="130"/>
      <c r="BF231" s="130"/>
      <c r="BG231" s="130"/>
      <c r="BH231" s="130"/>
      <c r="BI231" s="130"/>
      <c r="BJ231" s="130"/>
      <c r="BK231" s="130"/>
      <c r="BL231" s="130"/>
      <c r="BM231" s="130"/>
      <c r="BN231" s="130"/>
      <c r="BO231" s="130"/>
      <c r="BP231" s="130"/>
      <c r="BQ231" s="130"/>
      <c r="BR231" s="130"/>
      <c r="BS231" s="130"/>
      <c r="BT231" s="130"/>
      <c r="BU231" s="130"/>
      <c r="BV231" s="130"/>
      <c r="BW231" s="130"/>
      <c r="BX231" s="130"/>
      <c r="BY231" s="130"/>
      <c r="BZ231" s="130"/>
    </row>
    <row r="232" spans="28:78" s="32" customFormat="1" x14ac:dyDescent="0.2">
      <c r="AB232" s="130"/>
      <c r="AC232" s="130"/>
      <c r="AD232" s="130"/>
      <c r="AE232" s="130"/>
      <c r="AF232" s="130"/>
      <c r="AG232" s="130"/>
      <c r="AH232" s="130"/>
      <c r="AI232" s="130"/>
      <c r="AJ232" s="130"/>
      <c r="AK232" s="130"/>
      <c r="AL232" s="130"/>
      <c r="AM232" s="130"/>
      <c r="AN232" s="130"/>
      <c r="AO232" s="130"/>
      <c r="AP232" s="130"/>
      <c r="AQ232" s="130"/>
      <c r="AR232" s="130"/>
      <c r="AS232" s="130"/>
      <c r="AT232" s="130"/>
      <c r="AU232" s="130"/>
      <c r="AV232" s="130"/>
      <c r="AW232" s="130"/>
      <c r="AX232" s="130"/>
      <c r="AY232" s="130"/>
      <c r="AZ232" s="130"/>
      <c r="BA232" s="130"/>
      <c r="BB232" s="130"/>
      <c r="BC232" s="130"/>
      <c r="BD232" s="130"/>
      <c r="BE232" s="130"/>
      <c r="BF232" s="130"/>
      <c r="BG232" s="130"/>
      <c r="BH232" s="130"/>
      <c r="BI232" s="130"/>
      <c r="BJ232" s="130"/>
      <c r="BK232" s="130"/>
      <c r="BL232" s="130"/>
      <c r="BM232" s="130"/>
      <c r="BN232" s="130"/>
      <c r="BO232" s="130"/>
      <c r="BP232" s="130"/>
      <c r="BQ232" s="130"/>
      <c r="BR232" s="130"/>
      <c r="BS232" s="130"/>
      <c r="BT232" s="130"/>
      <c r="BU232" s="130"/>
      <c r="BV232" s="130"/>
      <c r="BW232" s="130"/>
      <c r="BX232" s="130"/>
      <c r="BY232" s="130"/>
      <c r="BZ232" s="130"/>
    </row>
    <row r="233" spans="28:78" s="32" customFormat="1" x14ac:dyDescent="0.2">
      <c r="AB233" s="130"/>
      <c r="AC233" s="130"/>
      <c r="AD233" s="130"/>
      <c r="AE233" s="130"/>
      <c r="AF233" s="130"/>
      <c r="AG233" s="130"/>
      <c r="AH233" s="130"/>
      <c r="AI233" s="130"/>
      <c r="AJ233" s="130"/>
      <c r="AK233" s="130"/>
      <c r="AL233" s="130"/>
      <c r="AM233" s="130"/>
      <c r="AN233" s="130"/>
      <c r="AO233" s="130"/>
      <c r="AP233" s="130"/>
      <c r="AQ233" s="130"/>
      <c r="AR233" s="130"/>
      <c r="AS233" s="130"/>
      <c r="AT233" s="130"/>
      <c r="AU233" s="130"/>
      <c r="AV233" s="130"/>
      <c r="AW233" s="130"/>
      <c r="AX233" s="130"/>
      <c r="AY233" s="130"/>
      <c r="AZ233" s="130"/>
      <c r="BA233" s="130"/>
      <c r="BB233" s="130"/>
      <c r="BC233" s="130"/>
      <c r="BD233" s="130"/>
      <c r="BE233" s="130"/>
      <c r="BF233" s="130"/>
      <c r="BG233" s="130"/>
      <c r="BH233" s="130"/>
      <c r="BI233" s="130"/>
      <c r="BJ233" s="130"/>
      <c r="BK233" s="130"/>
      <c r="BL233" s="130"/>
      <c r="BM233" s="130"/>
      <c r="BN233" s="130"/>
      <c r="BO233" s="130"/>
      <c r="BP233" s="130"/>
      <c r="BQ233" s="130"/>
      <c r="BR233" s="130"/>
      <c r="BS233" s="130"/>
      <c r="BT233" s="130"/>
      <c r="BU233" s="130"/>
      <c r="BV233" s="130"/>
      <c r="BW233" s="130"/>
      <c r="BX233" s="130"/>
      <c r="BY233" s="130"/>
      <c r="BZ233" s="130"/>
    </row>
    <row r="234" spans="28:78" s="32" customFormat="1" x14ac:dyDescent="0.2">
      <c r="AB234" s="130"/>
      <c r="AC234" s="130"/>
      <c r="AD234" s="130"/>
      <c r="AE234" s="130"/>
      <c r="AF234" s="130"/>
      <c r="AG234" s="130"/>
      <c r="AH234" s="130"/>
      <c r="AI234" s="130"/>
      <c r="AJ234" s="130"/>
      <c r="AK234" s="130"/>
      <c r="AL234" s="130"/>
      <c r="AM234" s="130"/>
      <c r="AN234" s="130"/>
      <c r="AO234" s="130"/>
      <c r="AP234" s="130"/>
      <c r="AQ234" s="130"/>
      <c r="AR234" s="130"/>
      <c r="AS234" s="130"/>
      <c r="AT234" s="130"/>
      <c r="AU234" s="130"/>
      <c r="AV234" s="130"/>
      <c r="AW234" s="130"/>
      <c r="AX234" s="130"/>
      <c r="AY234" s="130"/>
      <c r="AZ234" s="130"/>
      <c r="BA234" s="130"/>
      <c r="BB234" s="130"/>
      <c r="BC234" s="130"/>
      <c r="BD234" s="130"/>
      <c r="BE234" s="130"/>
      <c r="BF234" s="130"/>
      <c r="BG234" s="130"/>
      <c r="BH234" s="130"/>
      <c r="BI234" s="130"/>
      <c r="BJ234" s="130"/>
      <c r="BK234" s="130"/>
      <c r="BL234" s="130"/>
      <c r="BM234" s="130"/>
      <c r="BN234" s="130"/>
      <c r="BO234" s="130"/>
      <c r="BP234" s="130"/>
      <c r="BQ234" s="130"/>
      <c r="BR234" s="130"/>
      <c r="BS234" s="130"/>
      <c r="BT234" s="130"/>
      <c r="BU234" s="130"/>
      <c r="BV234" s="130"/>
      <c r="BW234" s="130"/>
      <c r="BX234" s="130"/>
      <c r="BY234" s="130"/>
      <c r="BZ234" s="130"/>
    </row>
    <row r="235" spans="28:78" s="32" customFormat="1" x14ac:dyDescent="0.2">
      <c r="AB235" s="130"/>
      <c r="AC235" s="130"/>
      <c r="AD235" s="130"/>
      <c r="AE235" s="130"/>
      <c r="AF235" s="130"/>
      <c r="AG235" s="130"/>
      <c r="AH235" s="130"/>
      <c r="AI235" s="130"/>
      <c r="AJ235" s="130"/>
      <c r="AK235" s="130"/>
      <c r="AL235" s="130"/>
      <c r="AM235" s="130"/>
      <c r="AN235" s="130"/>
      <c r="AO235" s="130"/>
      <c r="AP235" s="130"/>
      <c r="AQ235" s="130"/>
      <c r="AR235" s="130"/>
      <c r="AS235" s="130"/>
      <c r="AT235" s="130"/>
      <c r="AU235" s="130"/>
      <c r="AV235" s="130"/>
      <c r="AW235" s="130"/>
      <c r="AX235" s="130"/>
      <c r="AY235" s="130"/>
      <c r="AZ235" s="130"/>
      <c r="BA235" s="130"/>
      <c r="BB235" s="130"/>
      <c r="BC235" s="130"/>
      <c r="BD235" s="130"/>
      <c r="BE235" s="130"/>
      <c r="BF235" s="130"/>
      <c r="BG235" s="130"/>
      <c r="BH235" s="130"/>
      <c r="BI235" s="130"/>
      <c r="BJ235" s="130"/>
      <c r="BK235" s="130"/>
      <c r="BL235" s="130"/>
      <c r="BM235" s="130"/>
      <c r="BN235" s="130"/>
      <c r="BO235" s="130"/>
      <c r="BP235" s="130"/>
      <c r="BQ235" s="130"/>
      <c r="BR235" s="130"/>
      <c r="BS235" s="130"/>
      <c r="BT235" s="130"/>
      <c r="BU235" s="130"/>
      <c r="BV235" s="130"/>
      <c r="BW235" s="130"/>
      <c r="BX235" s="130"/>
      <c r="BY235" s="130"/>
      <c r="BZ235" s="130"/>
    </row>
    <row r="236" spans="28:78" s="32" customFormat="1" x14ac:dyDescent="0.2">
      <c r="AB236" s="130"/>
      <c r="AC236" s="130"/>
      <c r="AD236" s="130"/>
      <c r="AE236" s="130"/>
      <c r="AF236" s="130"/>
      <c r="AG236" s="130"/>
      <c r="AH236" s="130"/>
      <c r="AI236" s="130"/>
      <c r="AJ236" s="130"/>
      <c r="AK236" s="130"/>
      <c r="AL236" s="130"/>
      <c r="AM236" s="130"/>
      <c r="AN236" s="130"/>
      <c r="AO236" s="130"/>
      <c r="AP236" s="130"/>
      <c r="AQ236" s="130"/>
      <c r="AR236" s="130"/>
      <c r="AS236" s="130"/>
      <c r="AT236" s="130"/>
      <c r="AU236" s="130"/>
      <c r="AV236" s="130"/>
      <c r="AW236" s="130"/>
      <c r="AX236" s="130"/>
      <c r="AY236" s="130"/>
      <c r="AZ236" s="130"/>
      <c r="BA236" s="130"/>
      <c r="BB236" s="130"/>
      <c r="BC236" s="130"/>
      <c r="BD236" s="130"/>
      <c r="BE236" s="130"/>
      <c r="BF236" s="130"/>
      <c r="BG236" s="130"/>
      <c r="BH236" s="130"/>
      <c r="BI236" s="130"/>
      <c r="BJ236" s="130"/>
      <c r="BK236" s="130"/>
      <c r="BL236" s="130"/>
      <c r="BM236" s="130"/>
      <c r="BN236" s="130"/>
      <c r="BO236" s="130"/>
      <c r="BP236" s="130"/>
      <c r="BQ236" s="130"/>
      <c r="BR236" s="130"/>
      <c r="BS236" s="130"/>
      <c r="BT236" s="130"/>
      <c r="BU236" s="130"/>
      <c r="BV236" s="130"/>
      <c r="BW236" s="130"/>
      <c r="BX236" s="130"/>
      <c r="BY236" s="130"/>
      <c r="BZ236" s="130"/>
    </row>
    <row r="237" spans="28:78" s="32" customFormat="1" x14ac:dyDescent="0.2">
      <c r="AB237" s="130"/>
      <c r="AC237" s="130"/>
      <c r="AD237" s="130"/>
      <c r="AE237" s="130"/>
      <c r="AF237" s="130"/>
      <c r="AG237" s="130"/>
      <c r="AH237" s="130"/>
      <c r="AI237" s="130"/>
      <c r="AJ237" s="130"/>
      <c r="AK237" s="130"/>
      <c r="AL237" s="130"/>
      <c r="AM237" s="130"/>
      <c r="AN237" s="130"/>
      <c r="AO237" s="130"/>
      <c r="AP237" s="130"/>
      <c r="AQ237" s="130"/>
      <c r="AR237" s="130"/>
      <c r="AS237" s="130"/>
      <c r="AT237" s="130"/>
      <c r="AU237" s="130"/>
      <c r="AV237" s="130"/>
      <c r="AW237" s="130"/>
      <c r="AX237" s="130"/>
      <c r="AY237" s="130"/>
      <c r="AZ237" s="130"/>
      <c r="BA237" s="130"/>
      <c r="BB237" s="130"/>
      <c r="BC237" s="130"/>
      <c r="BD237" s="130"/>
      <c r="BE237" s="130"/>
      <c r="BF237" s="130"/>
      <c r="BG237" s="130"/>
      <c r="BH237" s="130"/>
      <c r="BI237" s="130"/>
      <c r="BJ237" s="130"/>
      <c r="BK237" s="130"/>
      <c r="BL237" s="130"/>
      <c r="BM237" s="130"/>
      <c r="BN237" s="130"/>
      <c r="BO237" s="130"/>
      <c r="BP237" s="130"/>
      <c r="BQ237" s="130"/>
      <c r="BR237" s="130"/>
      <c r="BS237" s="130"/>
      <c r="BT237" s="130"/>
      <c r="BU237" s="130"/>
      <c r="BV237" s="130"/>
      <c r="BW237" s="130"/>
      <c r="BX237" s="130"/>
      <c r="BY237" s="130"/>
      <c r="BZ237" s="130"/>
    </row>
    <row r="238" spans="28:78" s="32" customFormat="1" x14ac:dyDescent="0.2">
      <c r="AB238" s="130"/>
      <c r="AC238" s="130"/>
      <c r="AD238" s="130"/>
      <c r="AE238" s="130"/>
      <c r="AF238" s="130"/>
      <c r="AG238" s="130"/>
      <c r="AH238" s="130"/>
      <c r="AI238" s="130"/>
      <c r="AJ238" s="130"/>
      <c r="AK238" s="130"/>
      <c r="AL238" s="130"/>
      <c r="AM238" s="130"/>
      <c r="AN238" s="130"/>
      <c r="AO238" s="130"/>
      <c r="AP238" s="130"/>
      <c r="AQ238" s="130"/>
      <c r="AR238" s="130"/>
      <c r="AS238" s="130"/>
      <c r="AT238" s="130"/>
      <c r="AU238" s="130"/>
      <c r="AV238" s="130"/>
      <c r="AW238" s="130"/>
      <c r="AX238" s="130"/>
      <c r="AY238" s="130"/>
      <c r="AZ238" s="130"/>
      <c r="BA238" s="130"/>
      <c r="BB238" s="130"/>
      <c r="BC238" s="130"/>
      <c r="BD238" s="130"/>
      <c r="BE238" s="130"/>
      <c r="BF238" s="130"/>
      <c r="BG238" s="130"/>
      <c r="BH238" s="130"/>
      <c r="BI238" s="130"/>
      <c r="BJ238" s="130"/>
      <c r="BK238" s="130"/>
      <c r="BL238" s="130"/>
      <c r="BM238" s="130"/>
      <c r="BN238" s="130"/>
      <c r="BO238" s="130"/>
      <c r="BP238" s="130"/>
      <c r="BQ238" s="130"/>
      <c r="BR238" s="130"/>
      <c r="BS238" s="130"/>
      <c r="BT238" s="130"/>
      <c r="BU238" s="130"/>
      <c r="BV238" s="130"/>
      <c r="BW238" s="130"/>
      <c r="BX238" s="130"/>
      <c r="BY238" s="130"/>
      <c r="BZ238" s="130"/>
    </row>
    <row r="239" spans="28:78" s="32" customFormat="1" x14ac:dyDescent="0.2">
      <c r="AB239" s="130"/>
      <c r="AC239" s="130"/>
      <c r="AD239" s="130"/>
      <c r="AE239" s="130"/>
      <c r="AF239" s="130"/>
      <c r="AG239" s="130"/>
      <c r="AH239" s="130"/>
      <c r="AI239" s="130"/>
      <c r="AJ239" s="130"/>
      <c r="AK239" s="130"/>
      <c r="AL239" s="130"/>
      <c r="AM239" s="130"/>
      <c r="AN239" s="130"/>
      <c r="AO239" s="130"/>
      <c r="AP239" s="130"/>
      <c r="AQ239" s="130"/>
      <c r="AR239" s="130"/>
      <c r="AS239" s="130"/>
      <c r="AT239" s="130"/>
      <c r="AU239" s="130"/>
      <c r="AV239" s="130"/>
      <c r="AW239" s="130"/>
      <c r="AX239" s="130"/>
      <c r="AY239" s="130"/>
      <c r="AZ239" s="130"/>
      <c r="BA239" s="130"/>
      <c r="BB239" s="130"/>
      <c r="BC239" s="130"/>
      <c r="BD239" s="130"/>
      <c r="BE239" s="130"/>
      <c r="BF239" s="130"/>
      <c r="BG239" s="130"/>
      <c r="BH239" s="130"/>
      <c r="BI239" s="130"/>
      <c r="BJ239" s="130"/>
      <c r="BK239" s="130"/>
      <c r="BL239" s="130"/>
      <c r="BM239" s="130"/>
      <c r="BN239" s="130"/>
      <c r="BO239" s="130"/>
      <c r="BP239" s="130"/>
      <c r="BQ239" s="130"/>
      <c r="BR239" s="130"/>
      <c r="BS239" s="130"/>
      <c r="BT239" s="130"/>
      <c r="BU239" s="130"/>
      <c r="BV239" s="130"/>
      <c r="BW239" s="130"/>
      <c r="BX239" s="130"/>
      <c r="BY239" s="130"/>
      <c r="BZ239" s="130"/>
    </row>
    <row r="240" spans="28:78" s="32" customFormat="1" x14ac:dyDescent="0.2">
      <c r="AB240" s="130"/>
      <c r="AC240" s="130"/>
      <c r="AD240" s="130"/>
      <c r="AE240" s="130"/>
      <c r="AF240" s="130"/>
      <c r="AG240" s="130"/>
      <c r="AH240" s="130"/>
      <c r="AI240" s="130"/>
      <c r="AJ240" s="130"/>
      <c r="AK240" s="130"/>
      <c r="AL240" s="130"/>
      <c r="AM240" s="130"/>
      <c r="AN240" s="130"/>
      <c r="AO240" s="130"/>
      <c r="AP240" s="130"/>
      <c r="AQ240" s="130"/>
      <c r="AR240" s="130"/>
      <c r="AS240" s="130"/>
      <c r="AT240" s="130"/>
      <c r="AU240" s="130"/>
      <c r="AV240" s="130"/>
      <c r="AW240" s="130"/>
      <c r="AX240" s="130"/>
      <c r="AY240" s="130"/>
      <c r="AZ240" s="130"/>
      <c r="BA240" s="130"/>
      <c r="BB240" s="130"/>
      <c r="BC240" s="130"/>
      <c r="BD240" s="130"/>
      <c r="BE240" s="130"/>
      <c r="BF240" s="130"/>
      <c r="BG240" s="130"/>
      <c r="BH240" s="130"/>
      <c r="BI240" s="130"/>
      <c r="BJ240" s="130"/>
      <c r="BK240" s="130"/>
      <c r="BL240" s="130"/>
      <c r="BM240" s="130"/>
      <c r="BN240" s="130"/>
      <c r="BO240" s="130"/>
      <c r="BP240" s="130"/>
      <c r="BQ240" s="130"/>
      <c r="BR240" s="130"/>
      <c r="BS240" s="130"/>
      <c r="BT240" s="130"/>
      <c r="BU240" s="130"/>
      <c r="BV240" s="130"/>
      <c r="BW240" s="130"/>
      <c r="BX240" s="130"/>
      <c r="BY240" s="130"/>
      <c r="BZ240" s="130"/>
    </row>
    <row r="241" spans="28:78" s="32" customFormat="1" x14ac:dyDescent="0.2">
      <c r="AB241" s="130"/>
      <c r="AC241" s="130"/>
      <c r="AD241" s="130"/>
      <c r="AE241" s="130"/>
      <c r="AF241" s="130"/>
      <c r="AG241" s="130"/>
      <c r="AH241" s="130"/>
      <c r="AI241" s="130"/>
      <c r="AJ241" s="130"/>
      <c r="AK241" s="130"/>
      <c r="AL241" s="130"/>
      <c r="AM241" s="130"/>
      <c r="AN241" s="130"/>
      <c r="AO241" s="130"/>
      <c r="AP241" s="130"/>
      <c r="AQ241" s="130"/>
      <c r="AR241" s="130"/>
      <c r="AS241" s="130"/>
      <c r="AT241" s="130"/>
      <c r="AU241" s="130"/>
      <c r="AV241" s="130"/>
      <c r="AW241" s="130"/>
      <c r="AX241" s="130"/>
      <c r="AY241" s="130"/>
      <c r="AZ241" s="130"/>
      <c r="BA241" s="130"/>
      <c r="BB241" s="130"/>
      <c r="BC241" s="130"/>
      <c r="BD241" s="130"/>
      <c r="BE241" s="130"/>
      <c r="BF241" s="130"/>
      <c r="BG241" s="130"/>
      <c r="BH241" s="130"/>
      <c r="BI241" s="130"/>
      <c r="BJ241" s="130"/>
      <c r="BK241" s="130"/>
      <c r="BL241" s="130"/>
      <c r="BM241" s="130"/>
      <c r="BN241" s="130"/>
      <c r="BO241" s="130"/>
      <c r="BP241" s="130"/>
      <c r="BQ241" s="130"/>
      <c r="BR241" s="130"/>
      <c r="BS241" s="130"/>
      <c r="BT241" s="130"/>
      <c r="BU241" s="130"/>
      <c r="BV241" s="130"/>
      <c r="BW241" s="130"/>
      <c r="BX241" s="130"/>
      <c r="BY241" s="130"/>
      <c r="BZ241" s="130"/>
    </row>
    <row r="242" spans="28:78" s="32" customFormat="1" x14ac:dyDescent="0.2">
      <c r="AB242" s="130"/>
      <c r="AC242" s="130"/>
      <c r="AD242" s="130"/>
      <c r="AE242" s="130"/>
      <c r="AF242" s="130"/>
      <c r="AG242" s="130"/>
      <c r="AH242" s="130"/>
      <c r="AI242" s="130"/>
      <c r="AJ242" s="130"/>
      <c r="AK242" s="130"/>
      <c r="AL242" s="130"/>
      <c r="AM242" s="130"/>
      <c r="AN242" s="130"/>
      <c r="AO242" s="130"/>
      <c r="AP242" s="130"/>
      <c r="AQ242" s="130"/>
      <c r="AR242" s="130"/>
      <c r="AS242" s="130"/>
      <c r="AT242" s="130"/>
      <c r="AU242" s="130"/>
      <c r="AV242" s="130"/>
      <c r="AW242" s="130"/>
      <c r="AX242" s="130"/>
      <c r="AY242" s="130"/>
      <c r="AZ242" s="130"/>
      <c r="BA242" s="130"/>
      <c r="BB242" s="130"/>
      <c r="BC242" s="130"/>
      <c r="BD242" s="130"/>
      <c r="BE242" s="130"/>
      <c r="BF242" s="130"/>
      <c r="BG242" s="130"/>
      <c r="BH242" s="130"/>
      <c r="BI242" s="130"/>
      <c r="BJ242" s="130"/>
      <c r="BK242" s="130"/>
      <c r="BL242" s="130"/>
      <c r="BM242" s="130"/>
      <c r="BN242" s="130"/>
      <c r="BO242" s="130"/>
      <c r="BP242" s="130"/>
      <c r="BQ242" s="130"/>
      <c r="BR242" s="130"/>
      <c r="BS242" s="130"/>
      <c r="BT242" s="130"/>
      <c r="BU242" s="130"/>
      <c r="BV242" s="130"/>
      <c r="BW242" s="130"/>
      <c r="BX242" s="130"/>
      <c r="BY242" s="130"/>
      <c r="BZ242" s="130"/>
    </row>
    <row r="243" spans="28:78" s="32" customFormat="1" x14ac:dyDescent="0.2">
      <c r="AB243" s="130"/>
      <c r="AC243" s="130"/>
      <c r="AD243" s="130"/>
      <c r="AE243" s="130"/>
      <c r="AF243" s="130"/>
      <c r="AG243" s="130"/>
      <c r="AH243" s="130"/>
      <c r="AI243" s="130"/>
      <c r="AJ243" s="130"/>
      <c r="AK243" s="130"/>
      <c r="AL243" s="130"/>
      <c r="AM243" s="130"/>
      <c r="AN243" s="130"/>
      <c r="AO243" s="130"/>
      <c r="AP243" s="130"/>
      <c r="AQ243" s="130"/>
      <c r="AR243" s="130"/>
      <c r="AS243" s="130"/>
      <c r="AT243" s="130"/>
      <c r="AU243" s="130"/>
      <c r="AV243" s="130"/>
      <c r="AW243" s="130"/>
      <c r="AX243" s="130"/>
      <c r="AY243" s="130"/>
      <c r="AZ243" s="130"/>
      <c r="BA243" s="130"/>
      <c r="BB243" s="130"/>
      <c r="BC243" s="130"/>
      <c r="BD243" s="130"/>
      <c r="BE243" s="130"/>
      <c r="BF243" s="130"/>
      <c r="BG243" s="130"/>
      <c r="BH243" s="130"/>
      <c r="BI243" s="130"/>
      <c r="BJ243" s="130"/>
      <c r="BK243" s="130"/>
      <c r="BL243" s="130"/>
      <c r="BM243" s="130"/>
      <c r="BN243" s="130"/>
      <c r="BO243" s="130"/>
      <c r="BP243" s="130"/>
      <c r="BQ243" s="130"/>
      <c r="BR243" s="130"/>
      <c r="BS243" s="130"/>
      <c r="BT243" s="130"/>
      <c r="BU243" s="130"/>
      <c r="BV243" s="130"/>
      <c r="BW243" s="130"/>
      <c r="BX243" s="130"/>
      <c r="BY243" s="130"/>
      <c r="BZ243" s="130"/>
    </row>
    <row r="244" spans="28:78" s="32" customFormat="1" x14ac:dyDescent="0.2">
      <c r="AB244" s="130"/>
      <c r="AC244" s="130"/>
      <c r="AD244" s="130"/>
      <c r="AE244" s="130"/>
      <c r="AF244" s="130"/>
      <c r="AG244" s="130"/>
      <c r="AH244" s="130"/>
      <c r="AI244" s="130"/>
      <c r="AJ244" s="130"/>
      <c r="AK244" s="130"/>
      <c r="AL244" s="130"/>
      <c r="AM244" s="130"/>
      <c r="AN244" s="130"/>
      <c r="AO244" s="130"/>
      <c r="AP244" s="130"/>
      <c r="AQ244" s="130"/>
      <c r="AR244" s="130"/>
      <c r="AS244" s="130"/>
      <c r="AT244" s="130"/>
      <c r="AU244" s="130"/>
      <c r="AV244" s="130"/>
      <c r="AW244" s="130"/>
      <c r="AX244" s="130"/>
      <c r="AY244" s="130"/>
      <c r="AZ244" s="130"/>
      <c r="BA244" s="130"/>
      <c r="BB244" s="130"/>
      <c r="BC244" s="130"/>
      <c r="BD244" s="130"/>
      <c r="BE244" s="130"/>
      <c r="BF244" s="130"/>
      <c r="BG244" s="130"/>
      <c r="BH244" s="130"/>
      <c r="BI244" s="130"/>
      <c r="BJ244" s="130"/>
      <c r="BK244" s="130"/>
      <c r="BL244" s="130"/>
      <c r="BM244" s="130"/>
      <c r="BN244" s="130"/>
      <c r="BO244" s="130"/>
      <c r="BP244" s="130"/>
      <c r="BQ244" s="130"/>
      <c r="BR244" s="130"/>
      <c r="BS244" s="130"/>
      <c r="BT244" s="130"/>
      <c r="BU244" s="130"/>
      <c r="BV244" s="130"/>
      <c r="BW244" s="130"/>
      <c r="BX244" s="130"/>
      <c r="BY244" s="130"/>
      <c r="BZ244" s="130"/>
    </row>
    <row r="245" spans="28:78" s="32" customFormat="1" x14ac:dyDescent="0.2">
      <c r="AB245" s="130"/>
      <c r="AC245" s="130"/>
      <c r="AD245" s="130"/>
      <c r="AE245" s="130"/>
      <c r="AF245" s="130"/>
      <c r="AG245" s="130"/>
      <c r="AH245" s="130"/>
      <c r="AI245" s="130"/>
      <c r="AJ245" s="130"/>
      <c r="AK245" s="130"/>
      <c r="AL245" s="130"/>
      <c r="AM245" s="130"/>
      <c r="AN245" s="130"/>
      <c r="AO245" s="130"/>
      <c r="AP245" s="130"/>
      <c r="AQ245" s="130"/>
      <c r="AR245" s="130"/>
      <c r="AS245" s="130"/>
      <c r="AT245" s="130"/>
      <c r="AU245" s="130"/>
      <c r="AV245" s="130"/>
      <c r="AW245" s="130"/>
      <c r="AX245" s="130"/>
      <c r="AY245" s="130"/>
      <c r="AZ245" s="130"/>
      <c r="BA245" s="130"/>
      <c r="BB245" s="130"/>
      <c r="BC245" s="130"/>
      <c r="BD245" s="130"/>
      <c r="BE245" s="130"/>
      <c r="BF245" s="130"/>
      <c r="BG245" s="130"/>
      <c r="BH245" s="130"/>
      <c r="BI245" s="130"/>
      <c r="BJ245" s="130"/>
      <c r="BK245" s="130"/>
      <c r="BL245" s="130"/>
      <c r="BM245" s="130"/>
      <c r="BN245" s="130"/>
      <c r="BO245" s="130"/>
      <c r="BP245" s="130"/>
      <c r="BQ245" s="130"/>
      <c r="BR245" s="130"/>
      <c r="BS245" s="130"/>
      <c r="BT245" s="130"/>
      <c r="BU245" s="130"/>
      <c r="BV245" s="130"/>
      <c r="BW245" s="130"/>
      <c r="BX245" s="130"/>
      <c r="BY245" s="130"/>
      <c r="BZ245" s="130"/>
    </row>
    <row r="246" spans="28:78" s="32" customFormat="1" x14ac:dyDescent="0.2">
      <c r="AB246" s="130"/>
      <c r="AC246" s="130"/>
      <c r="AD246" s="130"/>
      <c r="AE246" s="130"/>
      <c r="AF246" s="130"/>
      <c r="AG246" s="130"/>
      <c r="AH246" s="130"/>
      <c r="AI246" s="130"/>
      <c r="AJ246" s="130"/>
      <c r="AK246" s="130"/>
      <c r="AL246" s="130"/>
      <c r="AM246" s="130"/>
      <c r="AN246" s="130"/>
      <c r="AO246" s="130"/>
      <c r="AP246" s="130"/>
      <c r="AQ246" s="130"/>
      <c r="AR246" s="130"/>
      <c r="AS246" s="130"/>
      <c r="AT246" s="130"/>
      <c r="AU246" s="130"/>
      <c r="AV246" s="130"/>
      <c r="AW246" s="130"/>
      <c r="AX246" s="130"/>
      <c r="AY246" s="130"/>
      <c r="AZ246" s="130"/>
      <c r="BA246" s="130"/>
      <c r="BB246" s="130"/>
      <c r="BC246" s="130"/>
      <c r="BD246" s="130"/>
      <c r="BE246" s="130"/>
      <c r="BF246" s="130"/>
      <c r="BG246" s="130"/>
      <c r="BH246" s="130"/>
      <c r="BI246" s="130"/>
      <c r="BJ246" s="130"/>
      <c r="BK246" s="130"/>
      <c r="BL246" s="130"/>
      <c r="BM246" s="130"/>
      <c r="BN246" s="130"/>
      <c r="BO246" s="130"/>
      <c r="BP246" s="130"/>
      <c r="BQ246" s="130"/>
      <c r="BR246" s="130"/>
      <c r="BS246" s="130"/>
      <c r="BT246" s="130"/>
      <c r="BU246" s="130"/>
      <c r="BV246" s="130"/>
      <c r="BW246" s="130"/>
      <c r="BX246" s="130"/>
      <c r="BY246" s="130"/>
      <c r="BZ246" s="130"/>
    </row>
    <row r="247" spans="28:78" s="32" customFormat="1" x14ac:dyDescent="0.2">
      <c r="AB247" s="130"/>
      <c r="AC247" s="130"/>
      <c r="AD247" s="130"/>
      <c r="AE247" s="130"/>
      <c r="AF247" s="130"/>
      <c r="AG247" s="130"/>
      <c r="AH247" s="130"/>
      <c r="AI247" s="130"/>
      <c r="AJ247" s="130"/>
      <c r="AK247" s="130"/>
      <c r="AL247" s="130"/>
      <c r="AM247" s="130"/>
      <c r="AN247" s="130"/>
      <c r="AO247" s="130"/>
      <c r="AP247" s="130"/>
      <c r="AQ247" s="130"/>
      <c r="AR247" s="130"/>
      <c r="AS247" s="130"/>
      <c r="AT247" s="130"/>
      <c r="AU247" s="130"/>
      <c r="AV247" s="130"/>
      <c r="AW247" s="130"/>
      <c r="AX247" s="130"/>
      <c r="AY247" s="130"/>
      <c r="AZ247" s="130"/>
      <c r="BA247" s="130"/>
      <c r="BB247" s="130"/>
      <c r="BC247" s="130"/>
      <c r="BD247" s="130"/>
      <c r="BE247" s="130"/>
      <c r="BF247" s="130"/>
      <c r="BG247" s="130"/>
      <c r="BH247" s="130"/>
      <c r="BI247" s="130"/>
      <c r="BJ247" s="130"/>
      <c r="BK247" s="130"/>
      <c r="BL247" s="130"/>
      <c r="BM247" s="130"/>
      <c r="BN247" s="130"/>
      <c r="BO247" s="130"/>
      <c r="BP247" s="130"/>
      <c r="BQ247" s="130"/>
      <c r="BR247" s="130"/>
      <c r="BS247" s="130"/>
      <c r="BT247" s="130"/>
      <c r="BU247" s="130"/>
      <c r="BV247" s="130"/>
      <c r="BW247" s="130"/>
      <c r="BX247" s="130"/>
      <c r="BY247" s="130"/>
      <c r="BZ247" s="130"/>
    </row>
    <row r="248" spans="28:78" s="32" customFormat="1" x14ac:dyDescent="0.2">
      <c r="AB248" s="130"/>
      <c r="AC248" s="130"/>
      <c r="AD248" s="130"/>
      <c r="AE248" s="130"/>
      <c r="AF248" s="130"/>
      <c r="AG248" s="130"/>
      <c r="AH248" s="130"/>
      <c r="AI248" s="130"/>
      <c r="AJ248" s="130"/>
      <c r="AK248" s="130"/>
      <c r="AL248" s="130"/>
      <c r="AM248" s="130"/>
      <c r="AN248" s="130"/>
      <c r="AO248" s="130"/>
      <c r="AP248" s="130"/>
      <c r="AQ248" s="130"/>
      <c r="AR248" s="130"/>
      <c r="AS248" s="130"/>
      <c r="AT248" s="130"/>
      <c r="AU248" s="130"/>
      <c r="AV248" s="130"/>
      <c r="AW248" s="130"/>
      <c r="AX248" s="130"/>
      <c r="AY248" s="130"/>
      <c r="AZ248" s="130"/>
      <c r="BA248" s="130"/>
      <c r="BB248" s="130"/>
      <c r="BC248" s="130"/>
      <c r="BD248" s="130"/>
      <c r="BE248" s="130"/>
      <c r="BF248" s="130"/>
      <c r="BG248" s="130"/>
      <c r="BH248" s="130"/>
      <c r="BI248" s="130"/>
      <c r="BJ248" s="130"/>
      <c r="BK248" s="130"/>
      <c r="BL248" s="130"/>
      <c r="BM248" s="130"/>
      <c r="BN248" s="130"/>
      <c r="BO248" s="130"/>
      <c r="BP248" s="130"/>
      <c r="BQ248" s="130"/>
      <c r="BR248" s="130"/>
      <c r="BS248" s="130"/>
      <c r="BT248" s="130"/>
      <c r="BU248" s="130"/>
      <c r="BV248" s="130"/>
      <c r="BW248" s="130"/>
      <c r="BX248" s="130"/>
      <c r="BY248" s="130"/>
      <c r="BZ248" s="130"/>
    </row>
    <row r="249" spans="28:78" s="32" customFormat="1" x14ac:dyDescent="0.2">
      <c r="AB249" s="130"/>
      <c r="AC249" s="130"/>
      <c r="AD249" s="130"/>
      <c r="AE249" s="130"/>
      <c r="AF249" s="130"/>
      <c r="AG249" s="130"/>
      <c r="AH249" s="130"/>
      <c r="AI249" s="130"/>
      <c r="AJ249" s="130"/>
      <c r="AK249" s="130"/>
      <c r="AL249" s="130"/>
      <c r="AM249" s="130"/>
      <c r="AN249" s="130"/>
      <c r="AO249" s="130"/>
      <c r="AP249" s="130"/>
      <c r="AQ249" s="130"/>
      <c r="AR249" s="130"/>
      <c r="AS249" s="130"/>
      <c r="AT249" s="130"/>
      <c r="AU249" s="130"/>
      <c r="AV249" s="130"/>
      <c r="AW249" s="130"/>
      <c r="AX249" s="130"/>
      <c r="AY249" s="130"/>
      <c r="AZ249" s="130"/>
      <c r="BA249" s="130"/>
      <c r="BB249" s="130"/>
      <c r="BC249" s="130"/>
      <c r="BD249" s="130"/>
      <c r="BE249" s="130"/>
      <c r="BF249" s="130"/>
      <c r="BG249" s="130"/>
      <c r="BH249" s="130"/>
      <c r="BI249" s="130"/>
      <c r="BJ249" s="130"/>
      <c r="BK249" s="130"/>
      <c r="BL249" s="130"/>
      <c r="BM249" s="130"/>
      <c r="BN249" s="130"/>
      <c r="BO249" s="130"/>
      <c r="BP249" s="130"/>
      <c r="BQ249" s="130"/>
      <c r="BR249" s="130"/>
      <c r="BS249" s="130"/>
      <c r="BT249" s="130"/>
      <c r="BU249" s="130"/>
      <c r="BV249" s="130"/>
      <c r="BW249" s="130"/>
      <c r="BX249" s="130"/>
      <c r="BY249" s="130"/>
      <c r="BZ249" s="130"/>
    </row>
    <row r="250" spans="28:78" s="32" customFormat="1" x14ac:dyDescent="0.2">
      <c r="AB250" s="130"/>
      <c r="AC250" s="130"/>
      <c r="AD250" s="130"/>
      <c r="AE250" s="130"/>
      <c r="AF250" s="130"/>
      <c r="AG250" s="130"/>
      <c r="AH250" s="130"/>
      <c r="AI250" s="130"/>
      <c r="AJ250" s="130"/>
      <c r="AK250" s="130"/>
      <c r="AL250" s="130"/>
      <c r="AM250" s="130"/>
      <c r="AN250" s="130"/>
      <c r="AO250" s="130"/>
      <c r="AP250" s="130"/>
      <c r="AQ250" s="130"/>
      <c r="AR250" s="130"/>
      <c r="AS250" s="130"/>
      <c r="AT250" s="130"/>
      <c r="AU250" s="130"/>
      <c r="AV250" s="130"/>
      <c r="AW250" s="130"/>
      <c r="AX250" s="130"/>
      <c r="AY250" s="130"/>
      <c r="AZ250" s="130"/>
      <c r="BA250" s="130"/>
      <c r="BB250" s="130"/>
      <c r="BC250" s="130"/>
      <c r="BD250" s="130"/>
      <c r="BE250" s="130"/>
      <c r="BF250" s="130"/>
      <c r="BG250" s="130"/>
      <c r="BH250" s="130"/>
      <c r="BI250" s="130"/>
      <c r="BJ250" s="130"/>
      <c r="BK250" s="130"/>
      <c r="BL250" s="130"/>
      <c r="BM250" s="130"/>
      <c r="BN250" s="130"/>
      <c r="BO250" s="130"/>
      <c r="BP250" s="130"/>
      <c r="BQ250" s="130"/>
      <c r="BR250" s="130"/>
      <c r="BS250" s="130"/>
      <c r="BT250" s="130"/>
      <c r="BU250" s="130"/>
      <c r="BV250" s="130"/>
      <c r="BW250" s="130"/>
      <c r="BX250" s="130"/>
      <c r="BY250" s="130"/>
      <c r="BZ250" s="130"/>
    </row>
    <row r="251" spans="28:78" s="32" customFormat="1" x14ac:dyDescent="0.2">
      <c r="AB251" s="130"/>
      <c r="AC251" s="130"/>
      <c r="AD251" s="130"/>
      <c r="AE251" s="130"/>
      <c r="AF251" s="130"/>
      <c r="AG251" s="130"/>
      <c r="AH251" s="130"/>
      <c r="AI251" s="130"/>
      <c r="AJ251" s="130"/>
      <c r="AK251" s="130"/>
      <c r="AL251" s="130"/>
      <c r="AM251" s="130"/>
      <c r="AN251" s="130"/>
      <c r="AO251" s="130"/>
      <c r="AP251" s="130"/>
      <c r="AQ251" s="130"/>
      <c r="AR251" s="130"/>
      <c r="AS251" s="130"/>
      <c r="AT251" s="130"/>
      <c r="AU251" s="130"/>
      <c r="AV251" s="130"/>
      <c r="AW251" s="130"/>
      <c r="AX251" s="130"/>
      <c r="AY251" s="130"/>
      <c r="AZ251" s="130"/>
      <c r="BA251" s="130"/>
      <c r="BB251" s="130"/>
      <c r="BC251" s="130"/>
      <c r="BD251" s="130"/>
      <c r="BE251" s="130"/>
      <c r="BF251" s="130"/>
      <c r="BG251" s="130"/>
      <c r="BH251" s="130"/>
      <c r="BI251" s="130"/>
      <c r="BJ251" s="130"/>
      <c r="BK251" s="130"/>
      <c r="BL251" s="130"/>
      <c r="BM251" s="130"/>
      <c r="BN251" s="130"/>
      <c r="BO251" s="130"/>
      <c r="BP251" s="130"/>
      <c r="BQ251" s="130"/>
      <c r="BR251" s="130"/>
      <c r="BS251" s="130"/>
      <c r="BT251" s="130"/>
      <c r="BU251" s="130"/>
      <c r="BV251" s="130"/>
      <c r="BW251" s="130"/>
      <c r="BX251" s="130"/>
      <c r="BY251" s="130"/>
      <c r="BZ251" s="130"/>
    </row>
    <row r="252" spans="28:78" s="32" customFormat="1" x14ac:dyDescent="0.2">
      <c r="AB252" s="130"/>
      <c r="AC252" s="130"/>
      <c r="AD252" s="130"/>
      <c r="AE252" s="130"/>
      <c r="AF252" s="130"/>
      <c r="AG252" s="130"/>
      <c r="AH252" s="130"/>
      <c r="AI252" s="130"/>
      <c r="AJ252" s="130"/>
      <c r="AK252" s="130"/>
      <c r="AL252" s="130"/>
      <c r="AM252" s="130"/>
      <c r="AN252" s="130"/>
      <c r="AO252" s="130"/>
      <c r="AP252" s="130"/>
      <c r="AQ252" s="130"/>
      <c r="AR252" s="130"/>
      <c r="AS252" s="130"/>
      <c r="AT252" s="130"/>
      <c r="AU252" s="130"/>
      <c r="AV252" s="130"/>
      <c r="AW252" s="130"/>
      <c r="AX252" s="130"/>
      <c r="AY252" s="130"/>
      <c r="AZ252" s="130"/>
      <c r="BA252" s="130"/>
      <c r="BB252" s="130"/>
      <c r="BC252" s="130"/>
      <c r="BD252" s="130"/>
      <c r="BE252" s="130"/>
      <c r="BF252" s="130"/>
      <c r="BG252" s="130"/>
      <c r="BH252" s="130"/>
      <c r="BI252" s="130"/>
      <c r="BJ252" s="130"/>
      <c r="BK252" s="130"/>
      <c r="BL252" s="130"/>
      <c r="BM252" s="130"/>
      <c r="BN252" s="130"/>
      <c r="BO252" s="130"/>
      <c r="BP252" s="130"/>
      <c r="BQ252" s="130"/>
      <c r="BR252" s="130"/>
      <c r="BS252" s="130"/>
      <c r="BT252" s="130"/>
      <c r="BU252" s="130"/>
      <c r="BV252" s="130"/>
      <c r="BW252" s="130"/>
      <c r="BX252" s="130"/>
      <c r="BY252" s="130"/>
      <c r="BZ252" s="130"/>
    </row>
    <row r="253" spans="28:78" s="32" customFormat="1" x14ac:dyDescent="0.2">
      <c r="AB253" s="130"/>
      <c r="AC253" s="130"/>
      <c r="AD253" s="130"/>
      <c r="AE253" s="130"/>
      <c r="AF253" s="130"/>
      <c r="AG253" s="130"/>
      <c r="AH253" s="130"/>
      <c r="AI253" s="130"/>
      <c r="AJ253" s="130"/>
      <c r="AK253" s="130"/>
      <c r="AL253" s="130"/>
      <c r="AM253" s="130"/>
      <c r="AN253" s="130"/>
      <c r="AO253" s="130"/>
      <c r="AP253" s="130"/>
      <c r="AQ253" s="130"/>
      <c r="AR253" s="130"/>
      <c r="AS253" s="130"/>
      <c r="AT253" s="130"/>
      <c r="AU253" s="130"/>
      <c r="AV253" s="130"/>
      <c r="AW253" s="130"/>
      <c r="AX253" s="130"/>
      <c r="AY253" s="130"/>
      <c r="AZ253" s="130"/>
      <c r="BA253" s="130"/>
      <c r="BB253" s="130"/>
      <c r="BC253" s="130"/>
      <c r="BD253" s="130"/>
      <c r="BE253" s="130"/>
      <c r="BF253" s="130"/>
      <c r="BG253" s="130"/>
      <c r="BH253" s="130"/>
      <c r="BI253" s="130"/>
      <c r="BJ253" s="130"/>
      <c r="BK253" s="130"/>
      <c r="BL253" s="130"/>
      <c r="BM253" s="130"/>
      <c r="BN253" s="130"/>
      <c r="BO253" s="130"/>
      <c r="BP253" s="130"/>
      <c r="BQ253" s="130"/>
      <c r="BR253" s="130"/>
      <c r="BS253" s="130"/>
      <c r="BT253" s="130"/>
      <c r="BU253" s="130"/>
      <c r="BV253" s="130"/>
      <c r="BW253" s="130"/>
      <c r="BX253" s="130"/>
      <c r="BY253" s="130"/>
      <c r="BZ253" s="130"/>
    </row>
    <row r="254" spans="28:78" s="32" customFormat="1" x14ac:dyDescent="0.2">
      <c r="AB254" s="130"/>
      <c r="AC254" s="130"/>
      <c r="AD254" s="130"/>
      <c r="AE254" s="130"/>
      <c r="AF254" s="130"/>
      <c r="AG254" s="130"/>
      <c r="AH254" s="130"/>
      <c r="AI254" s="130"/>
      <c r="AJ254" s="130"/>
      <c r="AK254" s="130"/>
      <c r="AL254" s="130"/>
      <c r="AM254" s="130"/>
      <c r="AN254" s="130"/>
      <c r="AO254" s="130"/>
      <c r="AP254" s="130"/>
      <c r="AQ254" s="130"/>
      <c r="AR254" s="130"/>
      <c r="AS254" s="130"/>
      <c r="AT254" s="130"/>
      <c r="AU254" s="130"/>
      <c r="AV254" s="130"/>
      <c r="AW254" s="130"/>
      <c r="AX254" s="130"/>
      <c r="AY254" s="130"/>
      <c r="AZ254" s="130"/>
      <c r="BA254" s="130"/>
      <c r="BB254" s="130"/>
      <c r="BC254" s="130"/>
      <c r="BD254" s="130"/>
      <c r="BE254" s="130"/>
      <c r="BF254" s="130"/>
      <c r="BG254" s="130"/>
      <c r="BH254" s="130"/>
      <c r="BI254" s="130"/>
      <c r="BJ254" s="130"/>
      <c r="BK254" s="130"/>
      <c r="BL254" s="130"/>
      <c r="BM254" s="130"/>
      <c r="BN254" s="130"/>
      <c r="BO254" s="130"/>
      <c r="BP254" s="130"/>
      <c r="BQ254" s="130"/>
      <c r="BR254" s="130"/>
      <c r="BS254" s="130"/>
      <c r="BT254" s="130"/>
      <c r="BU254" s="130"/>
      <c r="BV254" s="130"/>
      <c r="BW254" s="130"/>
      <c r="BX254" s="130"/>
      <c r="BY254" s="130"/>
      <c r="BZ254" s="130"/>
    </row>
    <row r="255" spans="28:78" s="32" customFormat="1" x14ac:dyDescent="0.2">
      <c r="AB255" s="130"/>
      <c r="AC255" s="130"/>
      <c r="AD255" s="130"/>
      <c r="AE255" s="130"/>
      <c r="AF255" s="130"/>
      <c r="AG255" s="130"/>
      <c r="AH255" s="130"/>
      <c r="AI255" s="130"/>
      <c r="AJ255" s="130"/>
      <c r="AK255" s="130"/>
      <c r="AL255" s="130"/>
      <c r="AM255" s="130"/>
      <c r="AN255" s="130"/>
      <c r="AO255" s="130"/>
      <c r="AP255" s="130"/>
      <c r="AQ255" s="130"/>
      <c r="AR255" s="130"/>
      <c r="AS255" s="130"/>
      <c r="AT255" s="130"/>
      <c r="AU255" s="130"/>
      <c r="AV255" s="130"/>
      <c r="AW255" s="130"/>
      <c r="AX255" s="130"/>
      <c r="AY255" s="130"/>
      <c r="AZ255" s="130"/>
      <c r="BA255" s="130"/>
      <c r="BB255" s="130"/>
      <c r="BC255" s="130"/>
      <c r="BD255" s="130"/>
      <c r="BE255" s="130"/>
      <c r="BF255" s="130"/>
      <c r="BG255" s="130"/>
      <c r="BH255" s="130"/>
      <c r="BI255" s="130"/>
      <c r="BJ255" s="130"/>
      <c r="BK255" s="130"/>
      <c r="BL255" s="130"/>
      <c r="BM255" s="130"/>
      <c r="BN255" s="130"/>
      <c r="BO255" s="130"/>
      <c r="BP255" s="130"/>
      <c r="BQ255" s="130"/>
      <c r="BR255" s="130"/>
      <c r="BS255" s="130"/>
      <c r="BT255" s="130"/>
      <c r="BU255" s="130"/>
      <c r="BV255" s="130"/>
      <c r="BW255" s="130"/>
      <c r="BX255" s="130"/>
      <c r="BY255" s="130"/>
      <c r="BZ255" s="130"/>
    </row>
    <row r="256" spans="28:78" s="32" customFormat="1" x14ac:dyDescent="0.2">
      <c r="AB256" s="130"/>
      <c r="AC256" s="130"/>
      <c r="AD256" s="130"/>
      <c r="AE256" s="130"/>
      <c r="AF256" s="130"/>
      <c r="AG256" s="130"/>
      <c r="AH256" s="130"/>
      <c r="AI256" s="130"/>
      <c r="AJ256" s="130"/>
      <c r="AK256" s="130"/>
      <c r="AL256" s="130"/>
      <c r="AM256" s="130"/>
      <c r="AN256" s="130"/>
      <c r="AO256" s="130"/>
      <c r="AP256" s="130"/>
      <c r="AQ256" s="130"/>
      <c r="AR256" s="130"/>
      <c r="AS256" s="130"/>
      <c r="AT256" s="130"/>
      <c r="AU256" s="130"/>
      <c r="AV256" s="130"/>
      <c r="AW256" s="130"/>
      <c r="AX256" s="130"/>
      <c r="AY256" s="130"/>
      <c r="AZ256" s="130"/>
      <c r="BA256" s="130"/>
      <c r="BB256" s="130"/>
      <c r="BC256" s="130"/>
      <c r="BD256" s="130"/>
      <c r="BE256" s="130"/>
      <c r="BF256" s="130"/>
      <c r="BG256" s="130"/>
      <c r="BH256" s="130"/>
      <c r="BI256" s="130"/>
      <c r="BJ256" s="130"/>
      <c r="BK256" s="130"/>
      <c r="BL256" s="130"/>
      <c r="BM256" s="130"/>
      <c r="BN256" s="130"/>
      <c r="BO256" s="130"/>
      <c r="BP256" s="130"/>
      <c r="BQ256" s="130"/>
      <c r="BR256" s="130"/>
      <c r="BS256" s="130"/>
      <c r="BT256" s="130"/>
      <c r="BU256" s="130"/>
      <c r="BV256" s="130"/>
      <c r="BW256" s="130"/>
      <c r="BX256" s="130"/>
      <c r="BY256" s="130"/>
      <c r="BZ256" s="130"/>
    </row>
    <row r="257" spans="28:78" s="32" customFormat="1" x14ac:dyDescent="0.2">
      <c r="AB257" s="130"/>
      <c r="AC257" s="130"/>
      <c r="AD257" s="130"/>
      <c r="AE257" s="130"/>
      <c r="AF257" s="130"/>
      <c r="AG257" s="130"/>
      <c r="AH257" s="130"/>
      <c r="AI257" s="130"/>
      <c r="AJ257" s="130"/>
      <c r="AK257" s="130"/>
      <c r="AL257" s="130"/>
      <c r="AM257" s="130"/>
      <c r="AN257" s="130"/>
      <c r="AO257" s="130"/>
      <c r="AP257" s="130"/>
      <c r="AQ257" s="130"/>
      <c r="AR257" s="130"/>
      <c r="AS257" s="130"/>
      <c r="AT257" s="130"/>
      <c r="AU257" s="130"/>
      <c r="AV257" s="130"/>
      <c r="AW257" s="130"/>
      <c r="AX257" s="130"/>
      <c r="AY257" s="130"/>
      <c r="AZ257" s="130"/>
      <c r="BA257" s="130"/>
      <c r="BB257" s="130"/>
      <c r="BC257" s="130"/>
      <c r="BD257" s="130"/>
      <c r="BE257" s="130"/>
      <c r="BF257" s="130"/>
      <c r="BG257" s="130"/>
      <c r="BH257" s="130"/>
      <c r="BI257" s="130"/>
      <c r="BJ257" s="130"/>
      <c r="BK257" s="130"/>
      <c r="BL257" s="130"/>
      <c r="BM257" s="130"/>
      <c r="BN257" s="130"/>
      <c r="BO257" s="130"/>
      <c r="BP257" s="130"/>
      <c r="BQ257" s="130"/>
      <c r="BR257" s="130"/>
      <c r="BS257" s="130"/>
      <c r="BT257" s="130"/>
      <c r="BU257" s="130"/>
      <c r="BV257" s="130"/>
      <c r="BW257" s="130"/>
      <c r="BX257" s="130"/>
      <c r="BY257" s="130"/>
      <c r="BZ257" s="130"/>
    </row>
    <row r="258" spans="28:78" s="32" customFormat="1" x14ac:dyDescent="0.2">
      <c r="AB258" s="130"/>
      <c r="AC258" s="130"/>
      <c r="AD258" s="130"/>
      <c r="AE258" s="130"/>
      <c r="AF258" s="130"/>
      <c r="AG258" s="130"/>
      <c r="AH258" s="130"/>
      <c r="AI258" s="130"/>
      <c r="AJ258" s="130"/>
      <c r="AK258" s="130"/>
      <c r="AL258" s="130"/>
      <c r="AM258" s="130"/>
      <c r="AN258" s="130"/>
      <c r="AO258" s="130"/>
      <c r="AP258" s="130"/>
      <c r="AQ258" s="130"/>
      <c r="AR258" s="130"/>
      <c r="AS258" s="130"/>
      <c r="AT258" s="130"/>
      <c r="AU258" s="130"/>
      <c r="AV258" s="130"/>
      <c r="AW258" s="130"/>
      <c r="AX258" s="130"/>
      <c r="AY258" s="130"/>
      <c r="AZ258" s="130"/>
      <c r="BA258" s="130"/>
      <c r="BB258" s="130"/>
      <c r="BC258" s="130"/>
      <c r="BD258" s="130"/>
      <c r="BE258" s="130"/>
      <c r="BF258" s="130"/>
      <c r="BG258" s="130"/>
      <c r="BH258" s="130"/>
      <c r="BI258" s="130"/>
      <c r="BJ258" s="130"/>
      <c r="BK258" s="130"/>
      <c r="BL258" s="130"/>
      <c r="BM258" s="130"/>
      <c r="BN258" s="130"/>
      <c r="BO258" s="130"/>
      <c r="BP258" s="130"/>
      <c r="BQ258" s="130"/>
      <c r="BR258" s="130"/>
      <c r="BS258" s="130"/>
      <c r="BT258" s="130"/>
      <c r="BU258" s="130"/>
      <c r="BV258" s="130"/>
      <c r="BW258" s="130"/>
      <c r="BX258" s="130"/>
      <c r="BY258" s="130"/>
      <c r="BZ258" s="130"/>
    </row>
    <row r="259" spans="28:78" s="32" customFormat="1" x14ac:dyDescent="0.2">
      <c r="AB259" s="130"/>
      <c r="AC259" s="130"/>
      <c r="AD259" s="130"/>
      <c r="AE259" s="130"/>
      <c r="AF259" s="130"/>
      <c r="AG259" s="130"/>
      <c r="AH259" s="130"/>
      <c r="AI259" s="130"/>
      <c r="AJ259" s="130"/>
      <c r="AK259" s="130"/>
      <c r="AL259" s="130"/>
      <c r="AM259" s="130"/>
      <c r="AN259" s="130"/>
      <c r="AO259" s="130"/>
      <c r="AP259" s="130"/>
      <c r="AQ259" s="130"/>
      <c r="AR259" s="130"/>
      <c r="AS259" s="130"/>
      <c r="AT259" s="130"/>
      <c r="AU259" s="130"/>
      <c r="AV259" s="130"/>
      <c r="AW259" s="130"/>
      <c r="AX259" s="130"/>
      <c r="AY259" s="130"/>
      <c r="AZ259" s="130"/>
      <c r="BA259" s="130"/>
      <c r="BB259" s="130"/>
      <c r="BC259" s="130"/>
      <c r="BD259" s="130"/>
      <c r="BE259" s="130"/>
      <c r="BF259" s="130"/>
      <c r="BG259" s="130"/>
      <c r="BH259" s="130"/>
      <c r="BI259" s="130"/>
      <c r="BJ259" s="130"/>
      <c r="BK259" s="130"/>
      <c r="BL259" s="130"/>
      <c r="BM259" s="130"/>
      <c r="BN259" s="130"/>
      <c r="BO259" s="130"/>
      <c r="BP259" s="130"/>
      <c r="BQ259" s="130"/>
      <c r="BR259" s="130"/>
      <c r="BS259" s="130"/>
      <c r="BT259" s="130"/>
      <c r="BU259" s="130"/>
      <c r="BV259" s="130"/>
      <c r="BW259" s="130"/>
      <c r="BX259" s="130"/>
      <c r="BY259" s="130"/>
      <c r="BZ259" s="130"/>
    </row>
    <row r="260" spans="28:78" s="32" customFormat="1" x14ac:dyDescent="0.2">
      <c r="AB260" s="130"/>
      <c r="AC260" s="130"/>
      <c r="AD260" s="130"/>
      <c r="AE260" s="130"/>
      <c r="AF260" s="130"/>
      <c r="AG260" s="130"/>
      <c r="AH260" s="130"/>
      <c r="AI260" s="130"/>
      <c r="AJ260" s="130"/>
      <c r="AK260" s="130"/>
      <c r="AL260" s="130"/>
      <c r="AM260" s="130"/>
      <c r="AN260" s="130"/>
      <c r="AO260" s="130"/>
      <c r="AP260" s="130"/>
      <c r="AQ260" s="130"/>
      <c r="AR260" s="130"/>
      <c r="AS260" s="130"/>
      <c r="AT260" s="130"/>
      <c r="AU260" s="130"/>
      <c r="AV260" s="130"/>
      <c r="AW260" s="130"/>
      <c r="AX260" s="130"/>
      <c r="AY260" s="130"/>
      <c r="AZ260" s="130"/>
      <c r="BA260" s="130"/>
      <c r="BB260" s="130"/>
      <c r="BC260" s="130"/>
      <c r="BD260" s="130"/>
      <c r="BE260" s="130"/>
      <c r="BF260" s="130"/>
      <c r="BG260" s="130"/>
      <c r="BH260" s="130"/>
      <c r="BI260" s="130"/>
      <c r="BJ260" s="130"/>
      <c r="BK260" s="130"/>
      <c r="BL260" s="130"/>
      <c r="BM260" s="130"/>
      <c r="BN260" s="130"/>
      <c r="BO260" s="130"/>
      <c r="BP260" s="130"/>
      <c r="BQ260" s="130"/>
      <c r="BR260" s="130"/>
      <c r="BS260" s="130"/>
      <c r="BT260" s="130"/>
      <c r="BU260" s="130"/>
      <c r="BV260" s="130"/>
      <c r="BW260" s="130"/>
      <c r="BX260" s="130"/>
      <c r="BY260" s="130"/>
      <c r="BZ260" s="130"/>
    </row>
    <row r="261" spans="28:78" s="32" customFormat="1" x14ac:dyDescent="0.2">
      <c r="AB261" s="130"/>
      <c r="AC261" s="130"/>
      <c r="AD261" s="130"/>
      <c r="AE261" s="130"/>
      <c r="AF261" s="130"/>
      <c r="AG261" s="130"/>
      <c r="AH261" s="130"/>
      <c r="AI261" s="130"/>
      <c r="AJ261" s="130"/>
      <c r="AK261" s="130"/>
      <c r="AL261" s="130"/>
      <c r="AM261" s="130"/>
      <c r="AN261" s="130"/>
      <c r="AO261" s="130"/>
      <c r="AP261" s="130"/>
      <c r="AQ261" s="130"/>
      <c r="AR261" s="130"/>
      <c r="AS261" s="130"/>
      <c r="AT261" s="130"/>
      <c r="AU261" s="130"/>
      <c r="AV261" s="130"/>
      <c r="AW261" s="130"/>
      <c r="AX261" s="130"/>
      <c r="AY261" s="130"/>
      <c r="AZ261" s="130"/>
      <c r="BA261" s="130"/>
      <c r="BB261" s="130"/>
      <c r="BC261" s="130"/>
      <c r="BD261" s="130"/>
      <c r="BE261" s="130"/>
      <c r="BF261" s="130"/>
      <c r="BG261" s="130"/>
      <c r="BH261" s="130"/>
      <c r="BI261" s="130"/>
      <c r="BJ261" s="130"/>
      <c r="BK261" s="130"/>
      <c r="BL261" s="130"/>
      <c r="BM261" s="130"/>
      <c r="BN261" s="130"/>
      <c r="BO261" s="130"/>
      <c r="BP261" s="130"/>
      <c r="BQ261" s="130"/>
      <c r="BR261" s="130"/>
      <c r="BS261" s="130"/>
      <c r="BT261" s="130"/>
      <c r="BU261" s="130"/>
      <c r="BV261" s="130"/>
      <c r="BW261" s="130"/>
      <c r="BX261" s="130"/>
      <c r="BY261" s="130"/>
      <c r="BZ261" s="130"/>
    </row>
    <row r="262" spans="28:78" s="32" customFormat="1" x14ac:dyDescent="0.2">
      <c r="AB262" s="130"/>
      <c r="AC262" s="130"/>
      <c r="AD262" s="130"/>
      <c r="AE262" s="130"/>
      <c r="AF262" s="130"/>
      <c r="AG262" s="130"/>
      <c r="AH262" s="130"/>
      <c r="AI262" s="130"/>
      <c r="AJ262" s="130"/>
      <c r="AK262" s="130"/>
      <c r="AL262" s="130"/>
      <c r="AM262" s="130"/>
      <c r="AN262" s="130"/>
      <c r="AO262" s="130"/>
      <c r="AP262" s="130"/>
      <c r="AQ262" s="130"/>
      <c r="AR262" s="130"/>
      <c r="AS262" s="130"/>
      <c r="AT262" s="130"/>
      <c r="AU262" s="130"/>
      <c r="AV262" s="130"/>
      <c r="AW262" s="130"/>
      <c r="AX262" s="130"/>
      <c r="AY262" s="130"/>
      <c r="AZ262" s="130"/>
      <c r="BA262" s="130"/>
      <c r="BB262" s="130"/>
      <c r="BC262" s="130"/>
      <c r="BD262" s="130"/>
      <c r="BE262" s="130"/>
      <c r="BF262" s="130"/>
      <c r="BG262" s="130"/>
      <c r="BH262" s="130"/>
      <c r="BI262" s="130"/>
      <c r="BJ262" s="130"/>
      <c r="BK262" s="130"/>
      <c r="BL262" s="130"/>
      <c r="BM262" s="130"/>
      <c r="BN262" s="130"/>
      <c r="BO262" s="130"/>
      <c r="BP262" s="130"/>
      <c r="BQ262" s="130"/>
      <c r="BR262" s="130"/>
      <c r="BS262" s="130"/>
      <c r="BT262" s="130"/>
      <c r="BU262" s="130"/>
      <c r="BV262" s="130"/>
      <c r="BW262" s="130"/>
      <c r="BX262" s="130"/>
      <c r="BY262" s="130"/>
      <c r="BZ262" s="130"/>
    </row>
    <row r="263" spans="28:78" s="32" customFormat="1" x14ac:dyDescent="0.2">
      <c r="AB263" s="130"/>
      <c r="AC263" s="130"/>
      <c r="AD263" s="130"/>
      <c r="AE263" s="130"/>
      <c r="AF263" s="130"/>
      <c r="AG263" s="130"/>
      <c r="AH263" s="130"/>
      <c r="AI263" s="130"/>
      <c r="AJ263" s="130"/>
      <c r="AK263" s="130"/>
      <c r="AL263" s="130"/>
      <c r="AM263" s="130"/>
      <c r="AN263" s="130"/>
      <c r="AO263" s="130"/>
      <c r="AP263" s="130"/>
      <c r="AQ263" s="130"/>
      <c r="AR263" s="130"/>
      <c r="AS263" s="130"/>
      <c r="AT263" s="130"/>
      <c r="AU263" s="130"/>
      <c r="AV263" s="130"/>
      <c r="AW263" s="130"/>
      <c r="AX263" s="130"/>
      <c r="AY263" s="130"/>
      <c r="AZ263" s="130"/>
      <c r="BA263" s="130"/>
      <c r="BB263" s="130"/>
      <c r="BC263" s="130"/>
      <c r="BD263" s="130"/>
      <c r="BE263" s="130"/>
      <c r="BF263" s="130"/>
      <c r="BG263" s="130"/>
      <c r="BH263" s="130"/>
      <c r="BI263" s="130"/>
      <c r="BJ263" s="130"/>
      <c r="BK263" s="130"/>
      <c r="BL263" s="130"/>
      <c r="BM263" s="130"/>
      <c r="BN263" s="130"/>
      <c r="BO263" s="130"/>
      <c r="BP263" s="130"/>
      <c r="BQ263" s="130"/>
      <c r="BR263" s="130"/>
      <c r="BS263" s="130"/>
      <c r="BT263" s="130"/>
      <c r="BU263" s="130"/>
      <c r="BV263" s="130"/>
      <c r="BW263" s="130"/>
      <c r="BX263" s="130"/>
      <c r="BY263" s="130"/>
      <c r="BZ263" s="130"/>
    </row>
    <row r="264" spans="28:78" s="32" customFormat="1" x14ac:dyDescent="0.2">
      <c r="AB264" s="130"/>
      <c r="AC264" s="130"/>
      <c r="AD264" s="130"/>
      <c r="AE264" s="130"/>
      <c r="AF264" s="130"/>
      <c r="AG264" s="130"/>
      <c r="AH264" s="130"/>
      <c r="AI264" s="130"/>
      <c r="AJ264" s="130"/>
      <c r="AK264" s="130"/>
      <c r="AL264" s="130"/>
      <c r="AM264" s="130"/>
      <c r="AN264" s="130"/>
      <c r="AO264" s="130"/>
      <c r="AP264" s="130"/>
      <c r="AQ264" s="130"/>
      <c r="AR264" s="130"/>
      <c r="AS264" s="130"/>
      <c r="AT264" s="130"/>
      <c r="AU264" s="130"/>
      <c r="AV264" s="130"/>
      <c r="AW264" s="130"/>
      <c r="AX264" s="130"/>
      <c r="AY264" s="130"/>
      <c r="AZ264" s="130"/>
      <c r="BA264" s="130"/>
      <c r="BB264" s="130"/>
      <c r="BC264" s="130"/>
      <c r="BD264" s="130"/>
      <c r="BE264" s="130"/>
      <c r="BF264" s="130"/>
      <c r="BG264" s="130"/>
      <c r="BH264" s="130"/>
      <c r="BI264" s="130"/>
      <c r="BJ264" s="130"/>
      <c r="BK264" s="130"/>
      <c r="BL264" s="130"/>
      <c r="BM264" s="130"/>
      <c r="BN264" s="130"/>
      <c r="BO264" s="130"/>
      <c r="BP264" s="130"/>
      <c r="BQ264" s="130"/>
      <c r="BR264" s="130"/>
      <c r="BS264" s="130"/>
      <c r="BT264" s="130"/>
      <c r="BU264" s="130"/>
      <c r="BV264" s="130"/>
      <c r="BW264" s="130"/>
      <c r="BX264" s="130"/>
      <c r="BY264" s="130"/>
      <c r="BZ264" s="130"/>
    </row>
    <row r="265" spans="28:78" s="32" customFormat="1" x14ac:dyDescent="0.2">
      <c r="AB265" s="130"/>
      <c r="AC265" s="130"/>
      <c r="AD265" s="130"/>
      <c r="AE265" s="130"/>
      <c r="AF265" s="130"/>
      <c r="AG265" s="130"/>
      <c r="AH265" s="130"/>
      <c r="AI265" s="130"/>
      <c r="AJ265" s="130"/>
      <c r="AK265" s="130"/>
      <c r="AL265" s="130"/>
      <c r="AM265" s="130"/>
      <c r="AN265" s="130"/>
      <c r="AO265" s="130"/>
      <c r="AP265" s="130"/>
      <c r="AQ265" s="130"/>
      <c r="AR265" s="130"/>
      <c r="AS265" s="130"/>
      <c r="AT265" s="130"/>
      <c r="AU265" s="130"/>
      <c r="AV265" s="130"/>
      <c r="AW265" s="130"/>
      <c r="AX265" s="130"/>
      <c r="AY265" s="130"/>
      <c r="AZ265" s="130"/>
      <c r="BA265" s="130"/>
      <c r="BB265" s="130"/>
      <c r="BC265" s="130"/>
      <c r="BD265" s="130"/>
      <c r="BE265" s="130"/>
      <c r="BF265" s="130"/>
      <c r="BG265" s="130"/>
      <c r="BH265" s="130"/>
      <c r="BI265" s="130"/>
      <c r="BJ265" s="130"/>
      <c r="BK265" s="130"/>
      <c r="BL265" s="130"/>
      <c r="BM265" s="130"/>
      <c r="BN265" s="130"/>
      <c r="BO265" s="130"/>
      <c r="BP265" s="130"/>
      <c r="BQ265" s="130"/>
      <c r="BR265" s="130"/>
      <c r="BS265" s="130"/>
      <c r="BT265" s="130"/>
      <c r="BU265" s="130"/>
      <c r="BV265" s="130"/>
      <c r="BW265" s="130"/>
      <c r="BX265" s="130"/>
      <c r="BY265" s="130"/>
      <c r="BZ265" s="130"/>
    </row>
    <row r="266" spans="28:78" s="32" customFormat="1" x14ac:dyDescent="0.2">
      <c r="AB266" s="130"/>
      <c r="AC266" s="130"/>
      <c r="AD266" s="130"/>
      <c r="AE266" s="130"/>
      <c r="AF266" s="130"/>
      <c r="AG266" s="130"/>
      <c r="AH266" s="130"/>
      <c r="AI266" s="130"/>
      <c r="AJ266" s="130"/>
      <c r="AK266" s="130"/>
      <c r="AL266" s="130"/>
      <c r="AM266" s="130"/>
      <c r="AN266" s="130"/>
      <c r="AO266" s="130"/>
      <c r="AP266" s="130"/>
      <c r="AQ266" s="130"/>
      <c r="AR266" s="130"/>
      <c r="AS266" s="130"/>
      <c r="AT266" s="130"/>
      <c r="AU266" s="130"/>
      <c r="AV266" s="130"/>
      <c r="AW266" s="130"/>
      <c r="AX266" s="130"/>
      <c r="AY266" s="130"/>
      <c r="AZ266" s="130"/>
      <c r="BA266" s="130"/>
      <c r="BB266" s="130"/>
      <c r="BC266" s="130"/>
      <c r="BD266" s="130"/>
      <c r="BE266" s="130"/>
      <c r="BF266" s="130"/>
      <c r="BG266" s="130"/>
      <c r="BH266" s="130"/>
      <c r="BI266" s="130"/>
      <c r="BJ266" s="130"/>
      <c r="BK266" s="130"/>
      <c r="BL266" s="130"/>
      <c r="BM266" s="130"/>
      <c r="BN266" s="130"/>
      <c r="BO266" s="130"/>
      <c r="BP266" s="130"/>
      <c r="BQ266" s="130"/>
      <c r="BR266" s="130"/>
      <c r="BS266" s="130"/>
      <c r="BT266" s="130"/>
      <c r="BU266" s="130"/>
      <c r="BV266" s="130"/>
      <c r="BW266" s="130"/>
      <c r="BX266" s="130"/>
      <c r="BY266" s="130"/>
      <c r="BZ266" s="130"/>
    </row>
    <row r="267" spans="28:78" s="32" customFormat="1" x14ac:dyDescent="0.2">
      <c r="AB267" s="130"/>
      <c r="AC267" s="130"/>
      <c r="AD267" s="130"/>
      <c r="AE267" s="130"/>
      <c r="AF267" s="130"/>
      <c r="AG267" s="130"/>
      <c r="AH267" s="130"/>
      <c r="AI267" s="130"/>
      <c r="AJ267" s="130"/>
      <c r="AK267" s="130"/>
      <c r="AL267" s="130"/>
      <c r="AM267" s="130"/>
      <c r="AN267" s="130"/>
      <c r="AO267" s="130"/>
      <c r="AP267" s="130"/>
      <c r="AQ267" s="130"/>
      <c r="AR267" s="130"/>
      <c r="AS267" s="130"/>
      <c r="AT267" s="130"/>
      <c r="AU267" s="130"/>
      <c r="AV267" s="130"/>
      <c r="AW267" s="130"/>
      <c r="AX267" s="130"/>
      <c r="AY267" s="130"/>
      <c r="AZ267" s="130"/>
      <c r="BA267" s="130"/>
      <c r="BB267" s="130"/>
      <c r="BC267" s="130"/>
      <c r="BD267" s="130"/>
      <c r="BE267" s="130"/>
      <c r="BF267" s="130"/>
      <c r="BG267" s="130"/>
      <c r="BH267" s="130"/>
      <c r="BI267" s="130"/>
      <c r="BJ267" s="130"/>
      <c r="BK267" s="130"/>
      <c r="BL267" s="130"/>
      <c r="BM267" s="130"/>
      <c r="BN267" s="130"/>
      <c r="BO267" s="130"/>
      <c r="BP267" s="130"/>
      <c r="BQ267" s="130"/>
      <c r="BR267" s="130"/>
      <c r="BS267" s="130"/>
      <c r="BT267" s="130"/>
      <c r="BU267" s="130"/>
      <c r="BV267" s="130"/>
      <c r="BW267" s="130"/>
      <c r="BX267" s="130"/>
      <c r="BY267" s="130"/>
      <c r="BZ267" s="130"/>
    </row>
    <row r="268" spans="28:78" s="32" customFormat="1" x14ac:dyDescent="0.2">
      <c r="AB268" s="130"/>
      <c r="AC268" s="130"/>
      <c r="AD268" s="130"/>
      <c r="AE268" s="130"/>
      <c r="AF268" s="130"/>
      <c r="AG268" s="130"/>
      <c r="AH268" s="130"/>
      <c r="AI268" s="130"/>
      <c r="AJ268" s="130"/>
      <c r="AK268" s="130"/>
      <c r="AL268" s="130"/>
      <c r="AM268" s="130"/>
      <c r="AN268" s="130"/>
      <c r="AO268" s="130"/>
      <c r="AP268" s="130"/>
      <c r="AQ268" s="130"/>
      <c r="AR268" s="130"/>
      <c r="AS268" s="130"/>
      <c r="AT268" s="130"/>
      <c r="AU268" s="130"/>
      <c r="AV268" s="130"/>
      <c r="AW268" s="130"/>
      <c r="AX268" s="130"/>
      <c r="AY268" s="130"/>
      <c r="AZ268" s="130"/>
      <c r="BA268" s="130"/>
      <c r="BB268" s="130"/>
      <c r="BC268" s="130"/>
      <c r="BD268" s="130"/>
      <c r="BE268" s="130"/>
      <c r="BF268" s="130"/>
      <c r="BG268" s="130"/>
      <c r="BH268" s="130"/>
      <c r="BI268" s="130"/>
      <c r="BJ268" s="130"/>
      <c r="BK268" s="130"/>
      <c r="BL268" s="130"/>
      <c r="BM268" s="130"/>
      <c r="BN268" s="130"/>
      <c r="BO268" s="130"/>
      <c r="BP268" s="130"/>
      <c r="BQ268" s="130"/>
      <c r="BR268" s="130"/>
      <c r="BS268" s="130"/>
      <c r="BT268" s="130"/>
      <c r="BU268" s="130"/>
      <c r="BV268" s="130"/>
      <c r="BW268" s="130"/>
      <c r="BX268" s="130"/>
      <c r="BY268" s="130"/>
      <c r="BZ268" s="130"/>
    </row>
    <row r="269" spans="28:78" s="32" customFormat="1" x14ac:dyDescent="0.2">
      <c r="AB269" s="130"/>
      <c r="AC269" s="130"/>
      <c r="AD269" s="130"/>
      <c r="AE269" s="130"/>
      <c r="AF269" s="130"/>
      <c r="AG269" s="130"/>
      <c r="AH269" s="130"/>
      <c r="AI269" s="130"/>
      <c r="AJ269" s="130"/>
      <c r="AK269" s="130"/>
      <c r="AL269" s="130"/>
      <c r="AM269" s="130"/>
      <c r="AN269" s="130"/>
      <c r="AO269" s="130"/>
      <c r="AP269" s="130"/>
      <c r="AQ269" s="130"/>
      <c r="AR269" s="130"/>
      <c r="AS269" s="130"/>
      <c r="AT269" s="130"/>
      <c r="AU269" s="130"/>
      <c r="AV269" s="130"/>
      <c r="AW269" s="130"/>
      <c r="AX269" s="130"/>
      <c r="AY269" s="130"/>
      <c r="AZ269" s="130"/>
      <c r="BA269" s="130"/>
      <c r="BB269" s="130"/>
      <c r="BC269" s="130"/>
      <c r="BD269" s="130"/>
      <c r="BE269" s="130"/>
      <c r="BF269" s="130"/>
      <c r="BG269" s="130"/>
      <c r="BH269" s="130"/>
      <c r="BI269" s="130"/>
      <c r="BJ269" s="130"/>
      <c r="BK269" s="130"/>
      <c r="BL269" s="130"/>
      <c r="BM269" s="130"/>
      <c r="BN269" s="130"/>
      <c r="BO269" s="130"/>
      <c r="BP269" s="130"/>
      <c r="BQ269" s="130"/>
      <c r="BR269" s="130"/>
      <c r="BS269" s="130"/>
      <c r="BT269" s="130"/>
      <c r="BU269" s="130"/>
      <c r="BV269" s="130"/>
      <c r="BW269" s="130"/>
      <c r="BX269" s="130"/>
      <c r="BY269" s="130"/>
      <c r="BZ269" s="130"/>
    </row>
    <row r="270" spans="28:78" s="32" customFormat="1" x14ac:dyDescent="0.2">
      <c r="AB270" s="130"/>
      <c r="AC270" s="130"/>
      <c r="AD270" s="130"/>
      <c r="AE270" s="130"/>
      <c r="AF270" s="130"/>
      <c r="AG270" s="130"/>
      <c r="AH270" s="130"/>
      <c r="AI270" s="130"/>
      <c r="AJ270" s="130"/>
      <c r="AK270" s="130"/>
      <c r="AL270" s="130"/>
      <c r="AM270" s="130"/>
      <c r="AN270" s="130"/>
      <c r="AO270" s="130"/>
      <c r="AP270" s="130"/>
      <c r="AQ270" s="130"/>
      <c r="AR270" s="130"/>
      <c r="AS270" s="130"/>
      <c r="AT270" s="130"/>
      <c r="AU270" s="130"/>
      <c r="AV270" s="130"/>
      <c r="AW270" s="130"/>
      <c r="AX270" s="130"/>
      <c r="AY270" s="130"/>
      <c r="AZ270" s="130"/>
      <c r="BA270" s="130"/>
      <c r="BB270" s="130"/>
      <c r="BC270" s="130"/>
      <c r="BD270" s="130"/>
      <c r="BE270" s="130"/>
      <c r="BF270" s="130"/>
      <c r="BG270" s="130"/>
      <c r="BH270" s="130"/>
      <c r="BI270" s="130"/>
      <c r="BJ270" s="130"/>
      <c r="BK270" s="130"/>
      <c r="BL270" s="130"/>
      <c r="BM270" s="130"/>
      <c r="BN270" s="130"/>
      <c r="BO270" s="130"/>
      <c r="BP270" s="130"/>
      <c r="BQ270" s="130"/>
      <c r="BR270" s="130"/>
      <c r="BS270" s="130"/>
      <c r="BT270" s="130"/>
      <c r="BU270" s="130"/>
      <c r="BV270" s="130"/>
      <c r="BW270" s="130"/>
      <c r="BX270" s="130"/>
      <c r="BY270" s="130"/>
      <c r="BZ270" s="130"/>
    </row>
    <row r="271" spans="28:78" s="32" customFormat="1" x14ac:dyDescent="0.2">
      <c r="AB271" s="130"/>
      <c r="AC271" s="130"/>
      <c r="AD271" s="130"/>
      <c r="AE271" s="130"/>
      <c r="AF271" s="130"/>
      <c r="AG271" s="130"/>
      <c r="AH271" s="130"/>
      <c r="AI271" s="130"/>
      <c r="AJ271" s="130"/>
      <c r="AK271" s="130"/>
      <c r="AL271" s="130"/>
      <c r="AM271" s="130"/>
      <c r="AN271" s="130"/>
      <c r="AO271" s="130"/>
      <c r="AP271" s="130"/>
      <c r="AQ271" s="130"/>
      <c r="AR271" s="130"/>
      <c r="AS271" s="130"/>
      <c r="AT271" s="130"/>
      <c r="AU271" s="130"/>
      <c r="AV271" s="130"/>
      <c r="AW271" s="130"/>
      <c r="AX271" s="130"/>
      <c r="AY271" s="130"/>
      <c r="AZ271" s="130"/>
      <c r="BA271" s="130"/>
      <c r="BB271" s="130"/>
      <c r="BC271" s="130"/>
      <c r="BD271" s="130"/>
      <c r="BE271" s="130"/>
      <c r="BF271" s="130"/>
      <c r="BG271" s="130"/>
      <c r="BH271" s="130"/>
      <c r="BI271" s="130"/>
      <c r="BJ271" s="130"/>
      <c r="BK271" s="130"/>
      <c r="BL271" s="130"/>
      <c r="BM271" s="130"/>
      <c r="BN271" s="130"/>
      <c r="BO271" s="130"/>
      <c r="BP271" s="130"/>
      <c r="BQ271" s="130"/>
      <c r="BR271" s="130"/>
      <c r="BS271" s="130"/>
      <c r="BT271" s="130"/>
      <c r="BU271" s="130"/>
      <c r="BV271" s="130"/>
      <c r="BW271" s="130"/>
      <c r="BX271" s="130"/>
      <c r="BY271" s="130"/>
      <c r="BZ271" s="130"/>
    </row>
    <row r="272" spans="28:78" s="32" customFormat="1" x14ac:dyDescent="0.2">
      <c r="AB272" s="130"/>
      <c r="AC272" s="130"/>
      <c r="AD272" s="130"/>
      <c r="AE272" s="130"/>
      <c r="AF272" s="130"/>
      <c r="AG272" s="130"/>
      <c r="AH272" s="130"/>
      <c r="AI272" s="130"/>
      <c r="AJ272" s="130"/>
      <c r="AK272" s="130"/>
      <c r="AL272" s="130"/>
      <c r="AM272" s="130"/>
      <c r="AN272" s="130"/>
      <c r="AO272" s="130"/>
      <c r="AP272" s="130"/>
      <c r="AQ272" s="130"/>
      <c r="AR272" s="130"/>
      <c r="AS272" s="130"/>
      <c r="AT272" s="130"/>
      <c r="AU272" s="130"/>
      <c r="AV272" s="130"/>
      <c r="AW272" s="130"/>
      <c r="AX272" s="130"/>
      <c r="AY272" s="130"/>
      <c r="AZ272" s="130"/>
      <c r="BA272" s="130"/>
      <c r="BB272" s="130"/>
      <c r="BC272" s="130"/>
      <c r="BD272" s="130"/>
      <c r="BE272" s="130"/>
      <c r="BF272" s="130"/>
      <c r="BG272" s="130"/>
      <c r="BH272" s="130"/>
      <c r="BI272" s="130"/>
      <c r="BJ272" s="130"/>
      <c r="BK272" s="130"/>
      <c r="BL272" s="130"/>
      <c r="BM272" s="130"/>
      <c r="BN272" s="130"/>
      <c r="BO272" s="130"/>
      <c r="BP272" s="130"/>
      <c r="BQ272" s="130"/>
      <c r="BR272" s="130"/>
      <c r="BS272" s="130"/>
      <c r="BT272" s="130"/>
      <c r="BU272" s="130"/>
      <c r="BV272" s="130"/>
      <c r="BW272" s="130"/>
      <c r="BX272" s="130"/>
      <c r="BY272" s="130"/>
      <c r="BZ272" s="130"/>
    </row>
    <row r="273" spans="28:78" s="32" customFormat="1" x14ac:dyDescent="0.2">
      <c r="AB273" s="130"/>
      <c r="AC273" s="130"/>
      <c r="AD273" s="130"/>
      <c r="AE273" s="130"/>
      <c r="AF273" s="130"/>
      <c r="AG273" s="130"/>
      <c r="AH273" s="130"/>
      <c r="AI273" s="130"/>
      <c r="AJ273" s="130"/>
      <c r="AK273" s="130"/>
      <c r="AL273" s="130"/>
      <c r="AM273" s="130"/>
      <c r="AN273" s="130"/>
      <c r="AO273" s="130"/>
      <c r="AP273" s="130"/>
      <c r="AQ273" s="130"/>
      <c r="AR273" s="130"/>
      <c r="AS273" s="130"/>
      <c r="AT273" s="130"/>
      <c r="AU273" s="130"/>
      <c r="AV273" s="130"/>
      <c r="AW273" s="130"/>
      <c r="AX273" s="130"/>
      <c r="AY273" s="130"/>
      <c r="AZ273" s="130"/>
      <c r="BA273" s="130"/>
      <c r="BB273" s="130"/>
      <c r="BC273" s="130"/>
      <c r="BD273" s="130"/>
      <c r="BE273" s="130"/>
      <c r="BF273" s="130"/>
      <c r="BG273" s="130"/>
      <c r="BH273" s="130"/>
      <c r="BI273" s="130"/>
      <c r="BJ273" s="130"/>
      <c r="BK273" s="130"/>
      <c r="BL273" s="130"/>
      <c r="BM273" s="130"/>
      <c r="BN273" s="130"/>
      <c r="BO273" s="130"/>
      <c r="BP273" s="130"/>
      <c r="BQ273" s="130"/>
      <c r="BR273" s="130"/>
      <c r="BS273" s="130"/>
      <c r="BT273" s="130"/>
      <c r="BU273" s="130"/>
      <c r="BV273" s="130"/>
      <c r="BW273" s="130"/>
      <c r="BX273" s="130"/>
      <c r="BY273" s="130"/>
      <c r="BZ273" s="130"/>
    </row>
    <row r="274" spans="28:78" s="32" customFormat="1" x14ac:dyDescent="0.2">
      <c r="AB274" s="130"/>
      <c r="AC274" s="130"/>
      <c r="AD274" s="130"/>
      <c r="AE274" s="130"/>
      <c r="AF274" s="130"/>
      <c r="AG274" s="130"/>
      <c r="AH274" s="130"/>
      <c r="AI274" s="130"/>
      <c r="AJ274" s="130"/>
      <c r="AK274" s="130"/>
      <c r="AL274" s="130"/>
      <c r="AM274" s="130"/>
      <c r="AN274" s="130"/>
      <c r="AO274" s="130"/>
      <c r="AP274" s="130"/>
      <c r="AQ274" s="130"/>
      <c r="AR274" s="130"/>
      <c r="AS274" s="130"/>
      <c r="AT274" s="130"/>
      <c r="AU274" s="130"/>
      <c r="AV274" s="130"/>
      <c r="AW274" s="130"/>
      <c r="AX274" s="130"/>
      <c r="AY274" s="130"/>
      <c r="AZ274" s="130"/>
      <c r="BA274" s="130"/>
      <c r="BB274" s="130"/>
      <c r="BC274" s="130"/>
      <c r="BD274" s="130"/>
      <c r="BE274" s="130"/>
      <c r="BF274" s="130"/>
      <c r="BG274" s="130"/>
      <c r="BH274" s="130"/>
      <c r="BI274" s="130"/>
      <c r="BJ274" s="130"/>
      <c r="BK274" s="130"/>
      <c r="BL274" s="130"/>
      <c r="BM274" s="130"/>
      <c r="BN274" s="130"/>
      <c r="BO274" s="130"/>
      <c r="BP274" s="130"/>
      <c r="BQ274" s="130"/>
      <c r="BR274" s="130"/>
      <c r="BS274" s="130"/>
      <c r="BT274" s="130"/>
      <c r="BU274" s="130"/>
      <c r="BV274" s="130"/>
      <c r="BW274" s="130"/>
      <c r="BX274" s="130"/>
      <c r="BY274" s="130"/>
      <c r="BZ274" s="130"/>
    </row>
    <row r="275" spans="28:78" s="32" customFormat="1" x14ac:dyDescent="0.2">
      <c r="AB275" s="130"/>
      <c r="AC275" s="130"/>
      <c r="AD275" s="130"/>
      <c r="AE275" s="130"/>
      <c r="AF275" s="130"/>
      <c r="AG275" s="130"/>
      <c r="AH275" s="130"/>
      <c r="AI275" s="130"/>
      <c r="AJ275" s="130"/>
      <c r="AK275" s="130"/>
      <c r="AL275" s="130"/>
      <c r="AM275" s="130"/>
      <c r="AN275" s="130"/>
      <c r="AO275" s="130"/>
      <c r="AP275" s="130"/>
      <c r="AQ275" s="130"/>
      <c r="AR275" s="130"/>
      <c r="AS275" s="130"/>
      <c r="AT275" s="130"/>
      <c r="AU275" s="130"/>
      <c r="AV275" s="130"/>
      <c r="AW275" s="130"/>
      <c r="AX275" s="130"/>
      <c r="AY275" s="130"/>
      <c r="AZ275" s="130"/>
      <c r="BA275" s="130"/>
      <c r="BB275" s="130"/>
      <c r="BC275" s="130"/>
      <c r="BD275" s="130"/>
      <c r="BE275" s="130"/>
      <c r="BF275" s="130"/>
      <c r="BG275" s="130"/>
      <c r="BH275" s="130"/>
      <c r="BI275" s="130"/>
      <c r="BJ275" s="130"/>
      <c r="BK275" s="130"/>
      <c r="BL275" s="130"/>
      <c r="BM275" s="130"/>
      <c r="BN275" s="130"/>
      <c r="BO275" s="130"/>
      <c r="BP275" s="130"/>
      <c r="BQ275" s="130"/>
      <c r="BR275" s="130"/>
      <c r="BS275" s="130"/>
      <c r="BT275" s="130"/>
      <c r="BU275" s="130"/>
      <c r="BV275" s="130"/>
      <c r="BW275" s="130"/>
      <c r="BX275" s="130"/>
      <c r="BY275" s="130"/>
      <c r="BZ275" s="130"/>
    </row>
    <row r="276" spans="28:78" s="32" customFormat="1" x14ac:dyDescent="0.2">
      <c r="AB276" s="130"/>
      <c r="AC276" s="130"/>
      <c r="AD276" s="130"/>
      <c r="AE276" s="130"/>
      <c r="AF276" s="130"/>
      <c r="AG276" s="130"/>
      <c r="AH276" s="130"/>
      <c r="AI276" s="130"/>
      <c r="AJ276" s="130"/>
      <c r="AK276" s="130"/>
      <c r="AL276" s="130"/>
      <c r="AM276" s="130"/>
      <c r="AN276" s="130"/>
      <c r="AO276" s="130"/>
      <c r="AP276" s="130"/>
      <c r="AQ276" s="130"/>
      <c r="AR276" s="130"/>
      <c r="AS276" s="130"/>
      <c r="AT276" s="130"/>
      <c r="AU276" s="130"/>
      <c r="AV276" s="130"/>
      <c r="AW276" s="130"/>
      <c r="AX276" s="130"/>
      <c r="AY276" s="130"/>
      <c r="AZ276" s="130"/>
      <c r="BA276" s="130"/>
      <c r="BB276" s="130"/>
      <c r="BC276" s="130"/>
      <c r="BD276" s="130"/>
      <c r="BE276" s="130"/>
      <c r="BF276" s="130"/>
      <c r="BG276" s="130"/>
      <c r="BH276" s="130"/>
      <c r="BI276" s="130"/>
      <c r="BJ276" s="130"/>
      <c r="BK276" s="130"/>
      <c r="BL276" s="130"/>
      <c r="BM276" s="130"/>
      <c r="BN276" s="130"/>
      <c r="BO276" s="130"/>
      <c r="BP276" s="130"/>
      <c r="BQ276" s="130"/>
      <c r="BR276" s="130"/>
      <c r="BS276" s="130"/>
      <c r="BT276" s="130"/>
      <c r="BU276" s="130"/>
      <c r="BV276" s="130"/>
      <c r="BW276" s="130"/>
      <c r="BX276" s="130"/>
      <c r="BY276" s="130"/>
      <c r="BZ276" s="130"/>
    </row>
    <row r="277" spans="28:78" s="32" customFormat="1" x14ac:dyDescent="0.2">
      <c r="AB277" s="130"/>
      <c r="AC277" s="130"/>
      <c r="AD277" s="130"/>
      <c r="AE277" s="130"/>
      <c r="AF277" s="130"/>
      <c r="AG277" s="130"/>
      <c r="AH277" s="130"/>
      <c r="AI277" s="130"/>
      <c r="AJ277" s="130"/>
      <c r="AK277" s="130"/>
      <c r="AL277" s="130"/>
      <c r="AM277" s="130"/>
      <c r="AN277" s="130"/>
      <c r="AO277" s="130"/>
      <c r="AP277" s="130"/>
      <c r="AQ277" s="130"/>
      <c r="AR277" s="130"/>
      <c r="AS277" s="130"/>
      <c r="AT277" s="130"/>
      <c r="AU277" s="130"/>
      <c r="AV277" s="130"/>
      <c r="AW277" s="130"/>
      <c r="AX277" s="130"/>
      <c r="AY277" s="130"/>
      <c r="AZ277" s="130"/>
      <c r="BA277" s="130"/>
      <c r="BB277" s="130"/>
      <c r="BC277" s="130"/>
      <c r="BD277" s="130"/>
      <c r="BE277" s="130"/>
      <c r="BF277" s="130"/>
      <c r="BG277" s="130"/>
      <c r="BH277" s="130"/>
      <c r="BI277" s="130"/>
      <c r="BJ277" s="130"/>
      <c r="BK277" s="130"/>
      <c r="BL277" s="130"/>
      <c r="BM277" s="130"/>
      <c r="BN277" s="130"/>
      <c r="BO277" s="130"/>
      <c r="BP277" s="130"/>
      <c r="BQ277" s="130"/>
      <c r="BR277" s="130"/>
      <c r="BS277" s="130"/>
      <c r="BT277" s="130"/>
      <c r="BU277" s="130"/>
      <c r="BV277" s="130"/>
      <c r="BW277" s="130"/>
      <c r="BX277" s="130"/>
      <c r="BY277" s="130"/>
      <c r="BZ277" s="130"/>
    </row>
    <row r="278" spans="28:78" s="32" customFormat="1" x14ac:dyDescent="0.2">
      <c r="AB278" s="130"/>
      <c r="AC278" s="130"/>
      <c r="AD278" s="130"/>
      <c r="AE278" s="130"/>
      <c r="AF278" s="130"/>
      <c r="AG278" s="130"/>
      <c r="AH278" s="130"/>
      <c r="AI278" s="130"/>
      <c r="AJ278" s="130"/>
      <c r="AK278" s="130"/>
      <c r="AL278" s="130"/>
      <c r="AM278" s="130"/>
      <c r="AN278" s="130"/>
      <c r="AO278" s="130"/>
      <c r="AP278" s="130"/>
      <c r="AQ278" s="130"/>
      <c r="AR278" s="130"/>
      <c r="AS278" s="130"/>
      <c r="AT278" s="130"/>
      <c r="AU278" s="130"/>
      <c r="AV278" s="130"/>
      <c r="AW278" s="130"/>
      <c r="AX278" s="130"/>
      <c r="AY278" s="130"/>
      <c r="AZ278" s="130"/>
      <c r="BA278" s="130"/>
      <c r="BB278" s="130"/>
      <c r="BC278" s="130"/>
      <c r="BD278" s="130"/>
      <c r="BE278" s="130"/>
      <c r="BF278" s="130"/>
      <c r="BG278" s="130"/>
      <c r="BH278" s="130"/>
      <c r="BI278" s="130"/>
      <c r="BJ278" s="130"/>
      <c r="BK278" s="130"/>
      <c r="BL278" s="130"/>
      <c r="BM278" s="130"/>
      <c r="BN278" s="130"/>
      <c r="BO278" s="130"/>
      <c r="BP278" s="130"/>
      <c r="BQ278" s="130"/>
      <c r="BR278" s="130"/>
      <c r="BS278" s="130"/>
      <c r="BT278" s="130"/>
      <c r="BU278" s="130"/>
      <c r="BV278" s="130"/>
      <c r="BW278" s="130"/>
      <c r="BX278" s="130"/>
      <c r="BY278" s="130"/>
      <c r="BZ278" s="130"/>
    </row>
    <row r="279" spans="28:78" s="32" customFormat="1" x14ac:dyDescent="0.2">
      <c r="AB279" s="130"/>
      <c r="AC279" s="130"/>
      <c r="AD279" s="130"/>
      <c r="AE279" s="130"/>
      <c r="AF279" s="130"/>
      <c r="AG279" s="130"/>
      <c r="AH279" s="130"/>
      <c r="AI279" s="130"/>
      <c r="AJ279" s="130"/>
      <c r="AK279" s="130"/>
      <c r="AL279" s="130"/>
      <c r="AM279" s="130"/>
      <c r="AN279" s="130"/>
      <c r="AO279" s="130"/>
      <c r="AP279" s="130"/>
      <c r="AQ279" s="130"/>
      <c r="AR279" s="130"/>
      <c r="AS279" s="130"/>
      <c r="AT279" s="130"/>
      <c r="AU279" s="130"/>
      <c r="AV279" s="130"/>
      <c r="AW279" s="130"/>
      <c r="AX279" s="130"/>
      <c r="AY279" s="130"/>
      <c r="AZ279" s="130"/>
      <c r="BA279" s="130"/>
      <c r="BB279" s="130"/>
      <c r="BC279" s="130"/>
      <c r="BD279" s="130"/>
      <c r="BE279" s="130"/>
      <c r="BF279" s="130"/>
      <c r="BG279" s="130"/>
      <c r="BH279" s="130"/>
      <c r="BI279" s="130"/>
      <c r="BJ279" s="130"/>
      <c r="BK279" s="130"/>
      <c r="BL279" s="130"/>
      <c r="BM279" s="130"/>
      <c r="BN279" s="130"/>
      <c r="BO279" s="130"/>
      <c r="BP279" s="130"/>
      <c r="BQ279" s="130"/>
      <c r="BR279" s="130"/>
      <c r="BS279" s="130"/>
      <c r="BT279" s="130"/>
      <c r="BU279" s="130"/>
      <c r="BV279" s="130"/>
      <c r="BW279" s="130"/>
      <c r="BX279" s="130"/>
      <c r="BY279" s="130"/>
      <c r="BZ279" s="130"/>
    </row>
    <row r="280" spans="28:78" s="32" customFormat="1" x14ac:dyDescent="0.2">
      <c r="AB280" s="130"/>
      <c r="AC280" s="130"/>
      <c r="AD280" s="130"/>
      <c r="AE280" s="130"/>
      <c r="AF280" s="130"/>
      <c r="AG280" s="130"/>
      <c r="AH280" s="130"/>
      <c r="AI280" s="130"/>
      <c r="AJ280" s="130"/>
      <c r="AK280" s="130"/>
      <c r="AL280" s="130"/>
      <c r="AM280" s="130"/>
      <c r="AN280" s="130"/>
      <c r="AO280" s="130"/>
      <c r="AP280" s="130"/>
      <c r="AQ280" s="130"/>
      <c r="AR280" s="130"/>
      <c r="AS280" s="130"/>
      <c r="AT280" s="130"/>
      <c r="AU280" s="130"/>
      <c r="AV280" s="130"/>
      <c r="AW280" s="130"/>
      <c r="AX280" s="130"/>
      <c r="AY280" s="130"/>
      <c r="AZ280" s="130"/>
      <c r="BA280" s="130"/>
      <c r="BB280" s="130"/>
      <c r="BC280" s="130"/>
      <c r="BD280" s="130"/>
      <c r="BE280" s="130"/>
      <c r="BF280" s="130"/>
      <c r="BG280" s="130"/>
      <c r="BH280" s="130"/>
      <c r="BI280" s="130"/>
      <c r="BJ280" s="130"/>
      <c r="BK280" s="130"/>
      <c r="BL280" s="130"/>
      <c r="BM280" s="130"/>
      <c r="BN280" s="130"/>
      <c r="BO280" s="130"/>
      <c r="BP280" s="130"/>
      <c r="BQ280" s="130"/>
      <c r="BR280" s="130"/>
      <c r="BS280" s="130"/>
      <c r="BT280" s="130"/>
      <c r="BU280" s="130"/>
      <c r="BV280" s="130"/>
      <c r="BW280" s="130"/>
      <c r="BX280" s="130"/>
      <c r="BY280" s="130"/>
      <c r="BZ280" s="130"/>
    </row>
    <row r="281" spans="28:78" s="32" customFormat="1" x14ac:dyDescent="0.2">
      <c r="AB281" s="130"/>
      <c r="AC281" s="130"/>
      <c r="AD281" s="130"/>
      <c r="AE281" s="130"/>
      <c r="AF281" s="130"/>
      <c r="AG281" s="130"/>
      <c r="AH281" s="130"/>
      <c r="AI281" s="130"/>
      <c r="AJ281" s="130"/>
      <c r="AK281" s="130"/>
      <c r="AL281" s="130"/>
      <c r="AM281" s="130"/>
      <c r="AN281" s="130"/>
      <c r="AO281" s="130"/>
      <c r="AP281" s="130"/>
      <c r="AQ281" s="130"/>
      <c r="AR281" s="130"/>
      <c r="AS281" s="130"/>
      <c r="AT281" s="130"/>
      <c r="AU281" s="130"/>
      <c r="AV281" s="130"/>
      <c r="AW281" s="130"/>
      <c r="AX281" s="130"/>
      <c r="AY281" s="130"/>
      <c r="AZ281" s="130"/>
      <c r="BA281" s="130"/>
      <c r="BB281" s="130"/>
      <c r="BC281" s="130"/>
      <c r="BD281" s="130"/>
      <c r="BE281" s="130"/>
      <c r="BF281" s="130"/>
      <c r="BG281" s="130"/>
      <c r="BH281" s="130"/>
      <c r="BI281" s="130"/>
      <c r="BJ281" s="130"/>
      <c r="BK281" s="130"/>
      <c r="BL281" s="130"/>
      <c r="BM281" s="130"/>
      <c r="BN281" s="130"/>
      <c r="BO281" s="130"/>
      <c r="BP281" s="130"/>
      <c r="BQ281" s="130"/>
      <c r="BR281" s="130"/>
      <c r="BS281" s="130"/>
      <c r="BT281" s="130"/>
      <c r="BU281" s="130"/>
      <c r="BV281" s="130"/>
      <c r="BW281" s="130"/>
      <c r="BX281" s="130"/>
      <c r="BY281" s="130"/>
      <c r="BZ281" s="130"/>
    </row>
    <row r="282" spans="28:78" s="32" customFormat="1" x14ac:dyDescent="0.2">
      <c r="AB282" s="130"/>
      <c r="AC282" s="130"/>
      <c r="AD282" s="130"/>
      <c r="AE282" s="130"/>
      <c r="AF282" s="130"/>
      <c r="AG282" s="130"/>
      <c r="AH282" s="130"/>
      <c r="AI282" s="130"/>
      <c r="AJ282" s="130"/>
      <c r="AK282" s="130"/>
      <c r="AL282" s="130"/>
      <c r="AM282" s="130"/>
      <c r="AN282" s="130"/>
      <c r="AO282" s="130"/>
      <c r="AP282" s="130"/>
      <c r="AQ282" s="130"/>
      <c r="AR282" s="130"/>
      <c r="AS282" s="130"/>
      <c r="AT282" s="130"/>
      <c r="AU282" s="130"/>
      <c r="AV282" s="130"/>
      <c r="AW282" s="130"/>
      <c r="AX282" s="130"/>
      <c r="AY282" s="130"/>
      <c r="AZ282" s="130"/>
      <c r="BA282" s="130"/>
      <c r="BB282" s="130"/>
      <c r="BC282" s="130"/>
      <c r="BD282" s="130"/>
      <c r="BE282" s="130"/>
      <c r="BF282" s="130"/>
      <c r="BG282" s="130"/>
      <c r="BH282" s="130"/>
      <c r="BI282" s="130"/>
      <c r="BJ282" s="130"/>
      <c r="BK282" s="130"/>
      <c r="BL282" s="130"/>
      <c r="BM282" s="130"/>
      <c r="BN282" s="130"/>
      <c r="BO282" s="130"/>
      <c r="BP282" s="130"/>
      <c r="BQ282" s="130"/>
      <c r="BR282" s="130"/>
      <c r="BS282" s="130"/>
      <c r="BT282" s="130"/>
      <c r="BU282" s="130"/>
      <c r="BV282" s="130"/>
      <c r="BW282" s="130"/>
      <c r="BX282" s="130"/>
      <c r="BY282" s="130"/>
      <c r="BZ282" s="130"/>
    </row>
    <row r="283" spans="28:78" s="32" customFormat="1" x14ac:dyDescent="0.2">
      <c r="AB283" s="130"/>
      <c r="AC283" s="130"/>
      <c r="AD283" s="130"/>
      <c r="AE283" s="130"/>
      <c r="AF283" s="130"/>
      <c r="AG283" s="130"/>
      <c r="AH283" s="130"/>
      <c r="AI283" s="130"/>
      <c r="AJ283" s="130"/>
      <c r="AK283" s="130"/>
      <c r="AL283" s="130"/>
      <c r="AM283" s="130"/>
      <c r="AN283" s="130"/>
      <c r="AO283" s="130"/>
      <c r="AP283" s="130"/>
      <c r="AQ283" s="130"/>
      <c r="AR283" s="130"/>
      <c r="AS283" s="130"/>
      <c r="AT283" s="130"/>
      <c r="AU283" s="130"/>
      <c r="AV283" s="130"/>
      <c r="AW283" s="130"/>
      <c r="AX283" s="130"/>
      <c r="AY283" s="130"/>
      <c r="AZ283" s="130"/>
      <c r="BA283" s="130"/>
      <c r="BB283" s="130"/>
      <c r="BC283" s="130"/>
      <c r="BD283" s="130"/>
      <c r="BE283" s="130"/>
      <c r="BF283" s="130"/>
      <c r="BG283" s="130"/>
      <c r="BH283" s="130"/>
      <c r="BI283" s="130"/>
      <c r="BJ283" s="130"/>
      <c r="BK283" s="130"/>
      <c r="BL283" s="130"/>
      <c r="BM283" s="130"/>
      <c r="BN283" s="130"/>
      <c r="BO283" s="130"/>
      <c r="BP283" s="130"/>
      <c r="BQ283" s="130"/>
      <c r="BR283" s="130"/>
      <c r="BS283" s="130"/>
      <c r="BT283" s="130"/>
      <c r="BU283" s="130"/>
      <c r="BV283" s="130"/>
      <c r="BW283" s="130"/>
      <c r="BX283" s="130"/>
      <c r="BY283" s="130"/>
      <c r="BZ283" s="130"/>
    </row>
    <row r="284" spans="28:78" s="32" customFormat="1" x14ac:dyDescent="0.2">
      <c r="AB284" s="130"/>
      <c r="AC284" s="130"/>
      <c r="AD284" s="130"/>
      <c r="AE284" s="130"/>
      <c r="AF284" s="130"/>
      <c r="AG284" s="130"/>
      <c r="AH284" s="130"/>
      <c r="AI284" s="130"/>
      <c r="AJ284" s="130"/>
      <c r="AK284" s="130"/>
      <c r="AL284" s="130"/>
      <c r="AM284" s="130"/>
      <c r="AN284" s="130"/>
      <c r="AO284" s="130"/>
      <c r="AP284" s="130"/>
      <c r="AQ284" s="130"/>
      <c r="AR284" s="130"/>
      <c r="AS284" s="130"/>
      <c r="AT284" s="130"/>
      <c r="AU284" s="130"/>
      <c r="AV284" s="130"/>
      <c r="AW284" s="130"/>
      <c r="AX284" s="130"/>
      <c r="AY284" s="130"/>
      <c r="AZ284" s="130"/>
      <c r="BA284" s="130"/>
      <c r="BB284" s="130"/>
      <c r="BC284" s="130"/>
      <c r="BD284" s="130"/>
      <c r="BE284" s="130"/>
      <c r="BF284" s="130"/>
      <c r="BG284" s="130"/>
      <c r="BH284" s="130"/>
      <c r="BI284" s="130"/>
      <c r="BJ284" s="130"/>
      <c r="BK284" s="130"/>
      <c r="BL284" s="130"/>
      <c r="BM284" s="130"/>
      <c r="BN284" s="130"/>
      <c r="BO284" s="130"/>
      <c r="BP284" s="130"/>
      <c r="BQ284" s="130"/>
      <c r="BR284" s="130"/>
      <c r="BS284" s="130"/>
      <c r="BT284" s="130"/>
      <c r="BU284" s="130"/>
      <c r="BV284" s="130"/>
      <c r="BW284" s="130"/>
      <c r="BX284" s="130"/>
      <c r="BY284" s="130"/>
      <c r="BZ284" s="130"/>
    </row>
    <row r="285" spans="28:78" s="32" customFormat="1" x14ac:dyDescent="0.2">
      <c r="AB285" s="130"/>
      <c r="AC285" s="130"/>
      <c r="AD285" s="130"/>
      <c r="AE285" s="130"/>
      <c r="AF285" s="130"/>
      <c r="AG285" s="130"/>
      <c r="AH285" s="130"/>
      <c r="AI285" s="130"/>
      <c r="AJ285" s="130"/>
      <c r="AK285" s="130"/>
      <c r="AL285" s="130"/>
      <c r="AM285" s="130"/>
      <c r="AN285" s="130"/>
      <c r="AO285" s="130"/>
      <c r="AP285" s="130"/>
      <c r="AQ285" s="130"/>
      <c r="AR285" s="130"/>
      <c r="AS285" s="130"/>
      <c r="AT285" s="130"/>
      <c r="AU285" s="130"/>
      <c r="AV285" s="130"/>
      <c r="AW285" s="130"/>
      <c r="AX285" s="130"/>
      <c r="AY285" s="130"/>
      <c r="AZ285" s="130"/>
      <c r="BA285" s="130"/>
      <c r="BB285" s="130"/>
      <c r="BC285" s="130"/>
      <c r="BD285" s="130"/>
      <c r="BE285" s="130"/>
      <c r="BF285" s="130"/>
      <c r="BG285" s="130"/>
      <c r="BH285" s="130"/>
      <c r="BI285" s="130"/>
      <c r="BJ285" s="130"/>
      <c r="BK285" s="130"/>
      <c r="BL285" s="130"/>
      <c r="BM285" s="130"/>
      <c r="BN285" s="130"/>
      <c r="BO285" s="130"/>
      <c r="BP285" s="130"/>
      <c r="BQ285" s="130"/>
      <c r="BR285" s="130"/>
      <c r="BS285" s="130"/>
      <c r="BT285" s="130"/>
      <c r="BU285" s="130"/>
      <c r="BV285" s="130"/>
      <c r="BW285" s="130"/>
      <c r="BX285" s="130"/>
      <c r="BY285" s="130"/>
      <c r="BZ285" s="130"/>
    </row>
    <row r="286" spans="28:78" s="32" customFormat="1" x14ac:dyDescent="0.2">
      <c r="AB286" s="130"/>
      <c r="AC286" s="130"/>
      <c r="AD286" s="130"/>
      <c r="AE286" s="130"/>
      <c r="AF286" s="130"/>
      <c r="AG286" s="130"/>
      <c r="AH286" s="130"/>
      <c r="AI286" s="130"/>
      <c r="AJ286" s="130"/>
      <c r="AK286" s="130"/>
      <c r="AL286" s="130"/>
      <c r="AM286" s="130"/>
      <c r="AN286" s="130"/>
      <c r="AO286" s="130"/>
      <c r="AP286" s="130"/>
      <c r="AQ286" s="130"/>
      <c r="AR286" s="130"/>
      <c r="AS286" s="130"/>
      <c r="AT286" s="130"/>
      <c r="AU286" s="130"/>
      <c r="AV286" s="130"/>
      <c r="AW286" s="130"/>
      <c r="AX286" s="130"/>
      <c r="AY286" s="130"/>
      <c r="AZ286" s="130"/>
      <c r="BA286" s="130"/>
      <c r="BB286" s="130"/>
      <c r="BC286" s="130"/>
      <c r="BD286" s="130"/>
      <c r="BE286" s="130"/>
      <c r="BF286" s="130"/>
      <c r="BG286" s="130"/>
      <c r="BH286" s="130"/>
      <c r="BI286" s="130"/>
      <c r="BJ286" s="130"/>
      <c r="BK286" s="130"/>
      <c r="BL286" s="130"/>
      <c r="BM286" s="130"/>
      <c r="BN286" s="130"/>
      <c r="BO286" s="130"/>
      <c r="BP286" s="130"/>
      <c r="BQ286" s="130"/>
      <c r="BR286" s="130"/>
      <c r="BS286" s="130"/>
      <c r="BT286" s="130"/>
      <c r="BU286" s="130"/>
      <c r="BV286" s="130"/>
      <c r="BW286" s="130"/>
      <c r="BX286" s="130"/>
      <c r="BY286" s="130"/>
      <c r="BZ286" s="130"/>
    </row>
    <row r="287" spans="28:78" s="32" customFormat="1" x14ac:dyDescent="0.2">
      <c r="AB287" s="130"/>
      <c r="AC287" s="130"/>
      <c r="AD287" s="130"/>
      <c r="AE287" s="130"/>
      <c r="AF287" s="130"/>
      <c r="AG287" s="130"/>
      <c r="AH287" s="130"/>
      <c r="AI287" s="130"/>
      <c r="AJ287" s="130"/>
      <c r="AK287" s="130"/>
      <c r="AL287" s="130"/>
      <c r="AM287" s="130"/>
      <c r="AN287" s="130"/>
      <c r="AO287" s="130"/>
      <c r="AP287" s="130"/>
      <c r="AQ287" s="130"/>
      <c r="AR287" s="130"/>
      <c r="AS287" s="130"/>
      <c r="AT287" s="130"/>
      <c r="AU287" s="130"/>
      <c r="AV287" s="130"/>
      <c r="AW287" s="130"/>
      <c r="AX287" s="130"/>
      <c r="AY287" s="130"/>
      <c r="AZ287" s="130"/>
      <c r="BA287" s="130"/>
      <c r="BB287" s="130"/>
      <c r="BC287" s="130"/>
      <c r="BD287" s="130"/>
      <c r="BE287" s="130"/>
      <c r="BF287" s="130"/>
      <c r="BG287" s="130"/>
      <c r="BH287" s="130"/>
      <c r="BI287" s="130"/>
      <c r="BJ287" s="130"/>
      <c r="BK287" s="130"/>
      <c r="BL287" s="130"/>
      <c r="BM287" s="130"/>
      <c r="BN287" s="130"/>
      <c r="BO287" s="130"/>
      <c r="BP287" s="130"/>
      <c r="BQ287" s="130"/>
      <c r="BR287" s="130"/>
      <c r="BS287" s="130"/>
      <c r="BT287" s="130"/>
      <c r="BU287" s="130"/>
      <c r="BV287" s="130"/>
      <c r="BW287" s="130"/>
      <c r="BX287" s="130"/>
      <c r="BY287" s="130"/>
      <c r="BZ287" s="130"/>
    </row>
    <row r="288" spans="28:78" s="32" customFormat="1" x14ac:dyDescent="0.2">
      <c r="AB288" s="130"/>
      <c r="AC288" s="130"/>
      <c r="AD288" s="130"/>
      <c r="AE288" s="130"/>
      <c r="AF288" s="130"/>
      <c r="AG288" s="130"/>
      <c r="AH288" s="130"/>
      <c r="AI288" s="130"/>
      <c r="AJ288" s="130"/>
      <c r="AK288" s="130"/>
      <c r="AL288" s="130"/>
      <c r="AM288" s="130"/>
      <c r="AN288" s="130"/>
      <c r="AO288" s="130"/>
      <c r="AP288" s="130"/>
      <c r="AQ288" s="130"/>
      <c r="AR288" s="130"/>
      <c r="AS288" s="130"/>
      <c r="AT288" s="130"/>
      <c r="AU288" s="130"/>
      <c r="AV288" s="130"/>
      <c r="AW288" s="130"/>
      <c r="AX288" s="130"/>
      <c r="AY288" s="130"/>
      <c r="AZ288" s="130"/>
      <c r="BA288" s="130"/>
      <c r="BB288" s="130"/>
      <c r="BC288" s="130"/>
      <c r="BD288" s="130"/>
      <c r="BE288" s="130"/>
      <c r="BF288" s="130"/>
      <c r="BG288" s="130"/>
      <c r="BH288" s="130"/>
      <c r="BI288" s="130"/>
      <c r="BJ288" s="130"/>
      <c r="BK288" s="130"/>
      <c r="BL288" s="130"/>
      <c r="BM288" s="130"/>
      <c r="BN288" s="130"/>
      <c r="BO288" s="130"/>
      <c r="BP288" s="130"/>
      <c r="BQ288" s="130"/>
      <c r="BR288" s="130"/>
      <c r="BS288" s="130"/>
      <c r="BT288" s="130"/>
      <c r="BU288" s="130"/>
      <c r="BV288" s="130"/>
      <c r="BW288" s="130"/>
      <c r="BX288" s="130"/>
      <c r="BY288" s="130"/>
      <c r="BZ288" s="130"/>
    </row>
    <row r="289" spans="28:78" s="32" customFormat="1" x14ac:dyDescent="0.2">
      <c r="AB289" s="130"/>
      <c r="AC289" s="130"/>
      <c r="AD289" s="130"/>
      <c r="AE289" s="130"/>
      <c r="AF289" s="130"/>
      <c r="AG289" s="130"/>
      <c r="AH289" s="130"/>
      <c r="AI289" s="130"/>
      <c r="AJ289" s="130"/>
      <c r="AK289" s="130"/>
      <c r="AL289" s="130"/>
      <c r="AM289" s="130"/>
      <c r="AN289" s="130"/>
      <c r="AO289" s="130"/>
      <c r="AP289" s="130"/>
      <c r="AQ289" s="130"/>
      <c r="AR289" s="130"/>
      <c r="AS289" s="130"/>
      <c r="AT289" s="130"/>
      <c r="AU289" s="130"/>
      <c r="AV289" s="130"/>
      <c r="AW289" s="130"/>
      <c r="AX289" s="130"/>
      <c r="AY289" s="130"/>
      <c r="AZ289" s="130"/>
      <c r="BA289" s="130"/>
      <c r="BB289" s="130"/>
      <c r="BC289" s="130"/>
      <c r="BD289" s="130"/>
      <c r="BE289" s="130"/>
      <c r="BF289" s="130"/>
      <c r="BG289" s="130"/>
      <c r="BH289" s="130"/>
      <c r="BI289" s="130"/>
      <c r="BJ289" s="130"/>
      <c r="BK289" s="130"/>
      <c r="BL289" s="130"/>
      <c r="BM289" s="130"/>
      <c r="BN289" s="130"/>
      <c r="BO289" s="130"/>
      <c r="BP289" s="130"/>
      <c r="BQ289" s="130"/>
      <c r="BR289" s="130"/>
      <c r="BS289" s="130"/>
      <c r="BT289" s="130"/>
      <c r="BU289" s="130"/>
      <c r="BV289" s="130"/>
      <c r="BW289" s="130"/>
      <c r="BX289" s="130"/>
      <c r="BY289" s="130"/>
      <c r="BZ289" s="130"/>
    </row>
    <row r="290" spans="28:78" s="32" customFormat="1" x14ac:dyDescent="0.2">
      <c r="AB290" s="130"/>
      <c r="AC290" s="130"/>
      <c r="AD290" s="130"/>
      <c r="AE290" s="130"/>
      <c r="AF290" s="130"/>
      <c r="AG290" s="130"/>
      <c r="AH290" s="130"/>
      <c r="AI290" s="130"/>
      <c r="AJ290" s="130"/>
      <c r="AK290" s="130"/>
      <c r="AL290" s="130"/>
      <c r="AM290" s="130"/>
      <c r="AN290" s="130"/>
      <c r="AO290" s="130"/>
      <c r="AP290" s="130"/>
      <c r="AQ290" s="130"/>
      <c r="AR290" s="130"/>
      <c r="AS290" s="130"/>
      <c r="AT290" s="130"/>
      <c r="AU290" s="130"/>
      <c r="AV290" s="130"/>
      <c r="AW290" s="130"/>
      <c r="AX290" s="130"/>
      <c r="AY290" s="130"/>
      <c r="AZ290" s="130"/>
      <c r="BA290" s="130"/>
      <c r="BB290" s="130"/>
      <c r="BC290" s="130"/>
      <c r="BD290" s="130"/>
      <c r="BE290" s="130"/>
      <c r="BF290" s="130"/>
      <c r="BG290" s="130"/>
      <c r="BH290" s="130"/>
      <c r="BI290" s="130"/>
      <c r="BJ290" s="130"/>
      <c r="BK290" s="130"/>
      <c r="BL290" s="130"/>
      <c r="BM290" s="130"/>
      <c r="BN290" s="130"/>
      <c r="BO290" s="130"/>
      <c r="BP290" s="130"/>
      <c r="BQ290" s="130"/>
      <c r="BR290" s="130"/>
      <c r="BS290" s="130"/>
      <c r="BT290" s="130"/>
      <c r="BU290" s="130"/>
      <c r="BV290" s="130"/>
      <c r="BW290" s="130"/>
      <c r="BX290" s="130"/>
      <c r="BY290" s="130"/>
      <c r="BZ290" s="130"/>
    </row>
    <row r="291" spans="28:78" s="32" customFormat="1" x14ac:dyDescent="0.2">
      <c r="AB291" s="130"/>
      <c r="AC291" s="130"/>
      <c r="AD291" s="130"/>
      <c r="AE291" s="130"/>
      <c r="AF291" s="130"/>
      <c r="AG291" s="130"/>
      <c r="AH291" s="130"/>
      <c r="AI291" s="130"/>
      <c r="AJ291" s="130"/>
      <c r="AK291" s="130"/>
      <c r="AL291" s="130"/>
      <c r="AM291" s="130"/>
      <c r="AN291" s="130"/>
      <c r="AO291" s="130"/>
      <c r="AP291" s="130"/>
      <c r="AQ291" s="130"/>
      <c r="AR291" s="130"/>
      <c r="AS291" s="130"/>
      <c r="AT291" s="130"/>
      <c r="AU291" s="130"/>
      <c r="AV291" s="130"/>
      <c r="AW291" s="130"/>
      <c r="AX291" s="130"/>
      <c r="AY291" s="130"/>
      <c r="AZ291" s="130"/>
      <c r="BA291" s="130"/>
      <c r="BB291" s="130"/>
      <c r="BC291" s="130"/>
      <c r="BD291" s="130"/>
      <c r="BE291" s="130"/>
      <c r="BF291" s="130"/>
      <c r="BG291" s="130"/>
      <c r="BH291" s="130"/>
      <c r="BI291" s="130"/>
      <c r="BJ291" s="130"/>
      <c r="BK291" s="130"/>
      <c r="BL291" s="130"/>
      <c r="BM291" s="130"/>
      <c r="BN291" s="130"/>
      <c r="BO291" s="130"/>
      <c r="BP291" s="130"/>
      <c r="BQ291" s="130"/>
      <c r="BR291" s="130"/>
      <c r="BS291" s="130"/>
      <c r="BT291" s="130"/>
      <c r="BU291" s="130"/>
      <c r="BV291" s="130"/>
      <c r="BW291" s="130"/>
      <c r="BX291" s="130"/>
      <c r="BY291" s="130"/>
      <c r="BZ291" s="130"/>
    </row>
    <row r="292" spans="28:78" s="32" customFormat="1" x14ac:dyDescent="0.2">
      <c r="AB292" s="130"/>
      <c r="AC292" s="130"/>
      <c r="AD292" s="130"/>
      <c r="AE292" s="130"/>
      <c r="AF292" s="130"/>
      <c r="AG292" s="130"/>
      <c r="AH292" s="130"/>
      <c r="AI292" s="130"/>
      <c r="AJ292" s="130"/>
      <c r="AK292" s="130"/>
      <c r="AL292" s="130"/>
      <c r="AM292" s="130"/>
      <c r="AN292" s="130"/>
      <c r="AO292" s="130"/>
      <c r="AP292" s="130"/>
      <c r="AQ292" s="130"/>
      <c r="AR292" s="130"/>
      <c r="AS292" s="130"/>
      <c r="AT292" s="130"/>
      <c r="AU292" s="130"/>
      <c r="AV292" s="130"/>
      <c r="AW292" s="130"/>
      <c r="AX292" s="130"/>
      <c r="AY292" s="130"/>
      <c r="AZ292" s="130"/>
      <c r="BA292" s="130"/>
      <c r="BB292" s="130"/>
      <c r="BC292" s="130"/>
      <c r="BD292" s="130"/>
      <c r="BE292" s="130"/>
      <c r="BF292" s="130"/>
      <c r="BG292" s="130"/>
      <c r="BH292" s="130"/>
      <c r="BI292" s="130"/>
      <c r="BJ292" s="130"/>
      <c r="BK292" s="130"/>
      <c r="BL292" s="130"/>
      <c r="BM292" s="130"/>
      <c r="BN292" s="130"/>
      <c r="BO292" s="130"/>
      <c r="BP292" s="130"/>
      <c r="BQ292" s="130"/>
      <c r="BR292" s="130"/>
      <c r="BS292" s="130"/>
      <c r="BT292" s="130"/>
      <c r="BU292" s="130"/>
      <c r="BV292" s="130"/>
      <c r="BW292" s="130"/>
      <c r="BX292" s="130"/>
      <c r="BY292" s="130"/>
      <c r="BZ292" s="130"/>
    </row>
    <row r="293" spans="28:78" s="32" customFormat="1" x14ac:dyDescent="0.2">
      <c r="AB293" s="130"/>
      <c r="AC293" s="130"/>
      <c r="AD293" s="130"/>
      <c r="AE293" s="130"/>
      <c r="AF293" s="130"/>
      <c r="AG293" s="130"/>
      <c r="AH293" s="130"/>
      <c r="AI293" s="130"/>
      <c r="AJ293" s="130"/>
      <c r="AK293" s="130"/>
      <c r="AL293" s="130"/>
      <c r="AM293" s="130"/>
      <c r="AN293" s="130"/>
      <c r="AO293" s="130"/>
      <c r="AP293" s="130"/>
      <c r="AQ293" s="130"/>
      <c r="AR293" s="130"/>
      <c r="AS293" s="130"/>
      <c r="AT293" s="130"/>
      <c r="AU293" s="130"/>
      <c r="AV293" s="130"/>
      <c r="AW293" s="130"/>
      <c r="AX293" s="130"/>
      <c r="AY293" s="130"/>
      <c r="AZ293" s="130"/>
      <c r="BA293" s="130"/>
      <c r="BB293" s="130"/>
      <c r="BC293" s="130"/>
      <c r="BD293" s="130"/>
      <c r="BE293" s="130"/>
      <c r="BF293" s="130"/>
      <c r="BG293" s="130"/>
      <c r="BH293" s="130"/>
      <c r="BI293" s="130"/>
      <c r="BJ293" s="130"/>
      <c r="BK293" s="130"/>
      <c r="BL293" s="130"/>
      <c r="BM293" s="130"/>
      <c r="BN293" s="130"/>
      <c r="BO293" s="130"/>
      <c r="BP293" s="130"/>
      <c r="BQ293" s="130"/>
      <c r="BR293" s="130"/>
      <c r="BS293" s="130"/>
      <c r="BT293" s="130"/>
      <c r="BU293" s="130"/>
      <c r="BV293" s="130"/>
      <c r="BW293" s="130"/>
      <c r="BX293" s="130"/>
      <c r="BY293" s="130"/>
      <c r="BZ293" s="130"/>
    </row>
    <row r="294" spans="28:78" s="32" customFormat="1" x14ac:dyDescent="0.2">
      <c r="AB294" s="130"/>
      <c r="AC294" s="130"/>
      <c r="AD294" s="130"/>
      <c r="AE294" s="130"/>
      <c r="AF294" s="130"/>
      <c r="AG294" s="130"/>
      <c r="AH294" s="130"/>
      <c r="AI294" s="130"/>
      <c r="AJ294" s="130"/>
      <c r="AK294" s="130"/>
      <c r="AL294" s="130"/>
      <c r="AM294" s="130"/>
      <c r="AN294" s="130"/>
      <c r="AO294" s="130"/>
      <c r="AP294" s="130"/>
      <c r="AQ294" s="130"/>
      <c r="AR294" s="130"/>
      <c r="AS294" s="130"/>
      <c r="AT294" s="130"/>
      <c r="AU294" s="130"/>
      <c r="AV294" s="130"/>
      <c r="AW294" s="130"/>
      <c r="AX294" s="130"/>
      <c r="AY294" s="130"/>
      <c r="AZ294" s="130"/>
      <c r="BA294" s="130"/>
      <c r="BB294" s="130"/>
      <c r="BC294" s="130"/>
      <c r="BD294" s="130"/>
      <c r="BE294" s="130"/>
      <c r="BF294" s="130"/>
      <c r="BG294" s="130"/>
      <c r="BH294" s="130"/>
      <c r="BI294" s="130"/>
      <c r="BJ294" s="130"/>
      <c r="BK294" s="130"/>
      <c r="BL294" s="130"/>
      <c r="BM294" s="130"/>
      <c r="BN294" s="130"/>
      <c r="BO294" s="130"/>
      <c r="BP294" s="130"/>
      <c r="BQ294" s="130"/>
      <c r="BR294" s="130"/>
      <c r="BS294" s="130"/>
      <c r="BT294" s="130"/>
      <c r="BU294" s="130"/>
      <c r="BV294" s="130"/>
      <c r="BW294" s="130"/>
      <c r="BX294" s="130"/>
      <c r="BY294" s="130"/>
      <c r="BZ294" s="130"/>
    </row>
    <row r="295" spans="28:78" s="32" customFormat="1" x14ac:dyDescent="0.2">
      <c r="AB295" s="130"/>
      <c r="AC295" s="130"/>
      <c r="AD295" s="130"/>
      <c r="AE295" s="130"/>
      <c r="AF295" s="130"/>
      <c r="AG295" s="130"/>
      <c r="AH295" s="130"/>
      <c r="AI295" s="130"/>
      <c r="AJ295" s="130"/>
      <c r="AK295" s="130"/>
      <c r="AL295" s="130"/>
      <c r="AM295" s="130"/>
      <c r="AN295" s="130"/>
      <c r="AO295" s="130"/>
      <c r="AP295" s="130"/>
      <c r="AQ295" s="130"/>
      <c r="AR295" s="130"/>
      <c r="AS295" s="130"/>
      <c r="AT295" s="130"/>
      <c r="AU295" s="130"/>
      <c r="AV295" s="130"/>
      <c r="AW295" s="130"/>
      <c r="AX295" s="130"/>
      <c r="AY295" s="130"/>
      <c r="AZ295" s="130"/>
      <c r="BA295" s="130"/>
      <c r="BB295" s="130"/>
      <c r="BC295" s="130"/>
      <c r="BD295" s="130"/>
      <c r="BE295" s="130"/>
      <c r="BF295" s="130"/>
      <c r="BG295" s="130"/>
      <c r="BH295" s="130"/>
      <c r="BI295" s="130"/>
      <c r="BJ295" s="130"/>
      <c r="BK295" s="130"/>
      <c r="BL295" s="130"/>
      <c r="BM295" s="130"/>
      <c r="BN295" s="130"/>
      <c r="BO295" s="130"/>
      <c r="BP295" s="130"/>
      <c r="BQ295" s="130"/>
      <c r="BR295" s="130"/>
      <c r="BS295" s="130"/>
      <c r="BT295" s="130"/>
      <c r="BU295" s="130"/>
      <c r="BV295" s="130"/>
      <c r="BW295" s="130"/>
      <c r="BX295" s="130"/>
      <c r="BY295" s="130"/>
      <c r="BZ295" s="130"/>
    </row>
    <row r="296" spans="28:78" s="32" customFormat="1" x14ac:dyDescent="0.2">
      <c r="AB296" s="130"/>
      <c r="AC296" s="130"/>
      <c r="AD296" s="130"/>
      <c r="AE296" s="130"/>
      <c r="AF296" s="130"/>
      <c r="AG296" s="130"/>
      <c r="AH296" s="130"/>
      <c r="AI296" s="130"/>
      <c r="AJ296" s="130"/>
      <c r="AK296" s="130"/>
      <c r="AL296" s="130"/>
      <c r="AM296" s="130"/>
      <c r="AN296" s="130"/>
      <c r="AO296" s="130"/>
      <c r="AP296" s="130"/>
      <c r="AQ296" s="130"/>
      <c r="AR296" s="130"/>
      <c r="AS296" s="130"/>
      <c r="AT296" s="130"/>
      <c r="AU296" s="130"/>
      <c r="AV296" s="130"/>
      <c r="AW296" s="130"/>
      <c r="AX296" s="130"/>
      <c r="AY296" s="130"/>
      <c r="AZ296" s="130"/>
      <c r="BA296" s="130"/>
      <c r="BB296" s="130"/>
      <c r="BC296" s="130"/>
      <c r="BD296" s="130"/>
      <c r="BE296" s="130"/>
      <c r="BF296" s="130"/>
      <c r="BG296" s="130"/>
      <c r="BH296" s="130"/>
      <c r="BI296" s="130"/>
      <c r="BJ296" s="130"/>
      <c r="BK296" s="130"/>
      <c r="BL296" s="130"/>
      <c r="BM296" s="130"/>
      <c r="BN296" s="130"/>
      <c r="BO296" s="130"/>
      <c r="BP296" s="130"/>
      <c r="BQ296" s="130"/>
      <c r="BR296" s="130"/>
      <c r="BS296" s="130"/>
      <c r="BT296" s="130"/>
      <c r="BU296" s="130"/>
      <c r="BV296" s="130"/>
      <c r="BW296" s="130"/>
      <c r="BX296" s="130"/>
      <c r="BY296" s="130"/>
      <c r="BZ296" s="130"/>
    </row>
    <row r="297" spans="28:78" s="32" customFormat="1" x14ac:dyDescent="0.2">
      <c r="AB297" s="130"/>
      <c r="AC297" s="130"/>
      <c r="AD297" s="130"/>
      <c r="AE297" s="130"/>
      <c r="AF297" s="130"/>
      <c r="AG297" s="130"/>
      <c r="AH297" s="130"/>
      <c r="AI297" s="130"/>
      <c r="AJ297" s="130"/>
      <c r="AK297" s="130"/>
      <c r="AL297" s="130"/>
      <c r="AM297" s="130"/>
      <c r="AN297" s="130"/>
      <c r="AO297" s="130"/>
      <c r="AP297" s="130"/>
      <c r="AQ297" s="130"/>
      <c r="AR297" s="130"/>
      <c r="AS297" s="130"/>
      <c r="AT297" s="130"/>
      <c r="AU297" s="130"/>
      <c r="AV297" s="130"/>
      <c r="AW297" s="130"/>
      <c r="AX297" s="130"/>
      <c r="AY297" s="130"/>
      <c r="AZ297" s="130"/>
      <c r="BA297" s="130"/>
      <c r="BB297" s="130"/>
      <c r="BC297" s="130"/>
      <c r="BD297" s="130"/>
      <c r="BE297" s="130"/>
      <c r="BF297" s="130"/>
      <c r="BG297" s="130"/>
      <c r="BH297" s="130"/>
      <c r="BI297" s="130"/>
      <c r="BJ297" s="130"/>
      <c r="BK297" s="130"/>
      <c r="BL297" s="130"/>
      <c r="BM297" s="130"/>
      <c r="BN297" s="130"/>
      <c r="BO297" s="130"/>
      <c r="BP297" s="130"/>
      <c r="BQ297" s="130"/>
      <c r="BR297" s="130"/>
      <c r="BS297" s="130"/>
      <c r="BT297" s="130"/>
      <c r="BU297" s="130"/>
      <c r="BV297" s="130"/>
      <c r="BW297" s="130"/>
      <c r="BX297" s="130"/>
      <c r="BY297" s="130"/>
      <c r="BZ297" s="130"/>
    </row>
    <row r="298" spans="28:78" s="32" customFormat="1" x14ac:dyDescent="0.2">
      <c r="AB298" s="130"/>
      <c r="AC298" s="130"/>
      <c r="AD298" s="130"/>
      <c r="AE298" s="130"/>
      <c r="AF298" s="130"/>
      <c r="AG298" s="130"/>
      <c r="AH298" s="130"/>
      <c r="AI298" s="130"/>
      <c r="AJ298" s="130"/>
      <c r="AK298" s="130"/>
      <c r="AL298" s="130"/>
      <c r="AM298" s="130"/>
      <c r="AN298" s="130"/>
      <c r="AO298" s="130"/>
      <c r="AP298" s="130"/>
      <c r="AQ298" s="130"/>
      <c r="AR298" s="130"/>
      <c r="AS298" s="130"/>
      <c r="AT298" s="130"/>
      <c r="AU298" s="130"/>
      <c r="AV298" s="130"/>
      <c r="AW298" s="130"/>
      <c r="AX298" s="130"/>
      <c r="AY298" s="130"/>
      <c r="AZ298" s="130"/>
      <c r="BA298" s="130"/>
      <c r="BB298" s="130"/>
      <c r="BC298" s="130"/>
      <c r="BD298" s="130"/>
      <c r="BE298" s="130"/>
      <c r="BF298" s="130"/>
      <c r="BG298" s="130"/>
      <c r="BH298" s="130"/>
      <c r="BI298" s="130"/>
      <c r="BJ298" s="130"/>
      <c r="BK298" s="130"/>
      <c r="BL298" s="130"/>
      <c r="BM298" s="130"/>
      <c r="BN298" s="130"/>
      <c r="BO298" s="130"/>
      <c r="BP298" s="130"/>
      <c r="BQ298" s="130"/>
      <c r="BR298" s="130"/>
      <c r="BS298" s="130"/>
      <c r="BT298" s="130"/>
      <c r="BU298" s="130"/>
      <c r="BV298" s="130"/>
      <c r="BW298" s="130"/>
      <c r="BX298" s="130"/>
      <c r="BY298" s="130"/>
      <c r="BZ298" s="130"/>
    </row>
    <row r="299" spans="28:78" s="32" customFormat="1" x14ac:dyDescent="0.2">
      <c r="AB299" s="130"/>
      <c r="AC299" s="130"/>
      <c r="AD299" s="130"/>
      <c r="AE299" s="130"/>
      <c r="AF299" s="130"/>
      <c r="AG299" s="130"/>
      <c r="AH299" s="130"/>
      <c r="AI299" s="130"/>
      <c r="AJ299" s="130"/>
      <c r="AK299" s="130"/>
      <c r="AL299" s="130"/>
      <c r="AM299" s="130"/>
      <c r="AN299" s="130"/>
      <c r="AO299" s="130"/>
      <c r="AP299" s="130"/>
      <c r="AQ299" s="130"/>
      <c r="AR299" s="130"/>
      <c r="AS299" s="130"/>
      <c r="AT299" s="130"/>
      <c r="AU299" s="130"/>
      <c r="AV299" s="130"/>
      <c r="AW299" s="130"/>
      <c r="AX299" s="130"/>
      <c r="AY299" s="130"/>
      <c r="AZ299" s="130"/>
      <c r="BA299" s="130"/>
      <c r="BB299" s="130"/>
      <c r="BC299" s="130"/>
      <c r="BD299" s="130"/>
      <c r="BE299" s="130"/>
      <c r="BF299" s="130"/>
      <c r="BG299" s="130"/>
      <c r="BH299" s="130"/>
      <c r="BI299" s="130"/>
      <c r="BJ299" s="130"/>
      <c r="BK299" s="130"/>
      <c r="BL299" s="130"/>
      <c r="BM299" s="130"/>
      <c r="BN299" s="130"/>
      <c r="BO299" s="130"/>
      <c r="BP299" s="130"/>
      <c r="BQ299" s="130"/>
      <c r="BR299" s="130"/>
      <c r="BS299" s="130"/>
      <c r="BT299" s="130"/>
      <c r="BU299" s="130"/>
      <c r="BV299" s="130"/>
      <c r="BW299" s="130"/>
      <c r="BX299" s="130"/>
      <c r="BY299" s="130"/>
      <c r="BZ299" s="130"/>
    </row>
    <row r="300" spans="28:78" s="32" customFormat="1" x14ac:dyDescent="0.2">
      <c r="AB300" s="130"/>
      <c r="AC300" s="130"/>
      <c r="AD300" s="130"/>
      <c r="AE300" s="130"/>
      <c r="AF300" s="130"/>
      <c r="AG300" s="130"/>
      <c r="AH300" s="130"/>
      <c r="AI300" s="130"/>
      <c r="AJ300" s="130"/>
      <c r="AK300" s="130"/>
      <c r="AL300" s="130"/>
      <c r="AM300" s="130"/>
      <c r="AN300" s="130"/>
      <c r="AO300" s="130"/>
      <c r="AP300" s="130"/>
      <c r="AQ300" s="130"/>
      <c r="AR300" s="130"/>
      <c r="AS300" s="130"/>
      <c r="AT300" s="130"/>
      <c r="AU300" s="130"/>
      <c r="AV300" s="130"/>
      <c r="AW300" s="130"/>
      <c r="AX300" s="130"/>
      <c r="AY300" s="130"/>
      <c r="AZ300" s="130"/>
      <c r="BA300" s="130"/>
      <c r="BB300" s="130"/>
      <c r="BC300" s="130"/>
      <c r="BD300" s="130"/>
      <c r="BE300" s="130"/>
      <c r="BF300" s="130"/>
      <c r="BG300" s="130"/>
      <c r="BH300" s="130"/>
      <c r="BI300" s="130"/>
      <c r="BJ300" s="130"/>
      <c r="BK300" s="130"/>
      <c r="BL300" s="130"/>
      <c r="BM300" s="130"/>
      <c r="BN300" s="130"/>
      <c r="BO300" s="130"/>
      <c r="BP300" s="130"/>
      <c r="BQ300" s="130"/>
      <c r="BR300" s="130"/>
      <c r="BS300" s="130"/>
      <c r="BT300" s="130"/>
      <c r="BU300" s="130"/>
      <c r="BV300" s="130"/>
      <c r="BW300" s="130"/>
      <c r="BX300" s="130"/>
      <c r="BY300" s="130"/>
      <c r="BZ300" s="130"/>
    </row>
    <row r="301" spans="28:78" s="32" customFormat="1" x14ac:dyDescent="0.2">
      <c r="AB301" s="130"/>
      <c r="AC301" s="130"/>
      <c r="AD301" s="130"/>
      <c r="AE301" s="130"/>
      <c r="AF301" s="130"/>
      <c r="AG301" s="130"/>
      <c r="AH301" s="130"/>
      <c r="AI301" s="130"/>
      <c r="AJ301" s="130"/>
      <c r="AK301" s="130"/>
      <c r="AL301" s="130"/>
      <c r="AM301" s="130"/>
      <c r="AN301" s="130"/>
      <c r="AO301" s="130"/>
      <c r="AP301" s="130"/>
      <c r="AQ301" s="130"/>
      <c r="AR301" s="130"/>
      <c r="AS301" s="130"/>
      <c r="AT301" s="130"/>
      <c r="AU301" s="130"/>
      <c r="AV301" s="130"/>
      <c r="AW301" s="130"/>
      <c r="AX301" s="130"/>
      <c r="AY301" s="130"/>
      <c r="AZ301" s="130"/>
      <c r="BA301" s="130"/>
      <c r="BB301" s="130"/>
      <c r="BC301" s="130"/>
      <c r="BD301" s="130"/>
      <c r="BE301" s="130"/>
      <c r="BF301" s="130"/>
      <c r="BG301" s="130"/>
      <c r="BH301" s="130"/>
      <c r="BI301" s="130"/>
      <c r="BJ301" s="130"/>
      <c r="BK301" s="130"/>
      <c r="BL301" s="130"/>
      <c r="BM301" s="130"/>
      <c r="BN301" s="130"/>
      <c r="BO301" s="130"/>
      <c r="BP301" s="130"/>
      <c r="BQ301" s="130"/>
      <c r="BR301" s="130"/>
      <c r="BS301" s="130"/>
      <c r="BT301" s="130"/>
      <c r="BU301" s="130"/>
      <c r="BV301" s="130"/>
      <c r="BW301" s="130"/>
      <c r="BX301" s="130"/>
      <c r="BY301" s="130"/>
      <c r="BZ301" s="130"/>
    </row>
    <row r="302" spans="28:78" s="32" customFormat="1" x14ac:dyDescent="0.2">
      <c r="AB302" s="130"/>
      <c r="AC302" s="130"/>
      <c r="AD302" s="130"/>
      <c r="AE302" s="130"/>
      <c r="AF302" s="130"/>
      <c r="AG302" s="130"/>
      <c r="AH302" s="130"/>
      <c r="AI302" s="130"/>
      <c r="AJ302" s="130"/>
      <c r="AK302" s="130"/>
      <c r="AL302" s="130"/>
      <c r="AM302" s="130"/>
      <c r="AN302" s="130"/>
      <c r="AO302" s="130"/>
      <c r="AP302" s="130"/>
      <c r="AQ302" s="130"/>
      <c r="AR302" s="130"/>
      <c r="AS302" s="130"/>
      <c r="AT302" s="130"/>
      <c r="AU302" s="130"/>
      <c r="AV302" s="130"/>
      <c r="AW302" s="130"/>
      <c r="AX302" s="130"/>
      <c r="AY302" s="130"/>
      <c r="AZ302" s="130"/>
      <c r="BA302" s="130"/>
      <c r="BB302" s="130"/>
      <c r="BC302" s="130"/>
      <c r="BD302" s="130"/>
      <c r="BE302" s="130"/>
      <c r="BF302" s="130"/>
      <c r="BG302" s="130"/>
      <c r="BH302" s="130"/>
      <c r="BI302" s="130"/>
      <c r="BJ302" s="130"/>
      <c r="BK302" s="130"/>
      <c r="BL302" s="130"/>
      <c r="BM302" s="130"/>
      <c r="BN302" s="130"/>
      <c r="BO302" s="130"/>
      <c r="BP302" s="130"/>
      <c r="BQ302" s="130"/>
      <c r="BR302" s="130"/>
      <c r="BS302" s="130"/>
      <c r="BT302" s="130"/>
      <c r="BU302" s="130"/>
      <c r="BV302" s="130"/>
      <c r="BW302" s="130"/>
      <c r="BX302" s="130"/>
      <c r="BY302" s="130"/>
      <c r="BZ302" s="130"/>
    </row>
    <row r="303" spans="28:78" s="32" customFormat="1" x14ac:dyDescent="0.2">
      <c r="AB303" s="130"/>
      <c r="AC303" s="130"/>
      <c r="AD303" s="130"/>
      <c r="AE303" s="130"/>
      <c r="AF303" s="130"/>
      <c r="AG303" s="130"/>
      <c r="AH303" s="130"/>
      <c r="AI303" s="130"/>
      <c r="AJ303" s="130"/>
      <c r="AK303" s="130"/>
      <c r="AL303" s="130"/>
      <c r="AM303" s="130"/>
      <c r="AN303" s="130"/>
      <c r="AO303" s="130"/>
      <c r="AP303" s="130"/>
      <c r="AQ303" s="130"/>
      <c r="AR303" s="130"/>
      <c r="AS303" s="130"/>
      <c r="AT303" s="130"/>
      <c r="AU303" s="130"/>
      <c r="AV303" s="130"/>
      <c r="AW303" s="130"/>
      <c r="AX303" s="130"/>
      <c r="AY303" s="130"/>
      <c r="AZ303" s="130"/>
      <c r="BA303" s="130"/>
      <c r="BB303" s="130"/>
      <c r="BC303" s="130"/>
      <c r="BD303" s="130"/>
      <c r="BE303" s="130"/>
      <c r="BF303" s="130"/>
      <c r="BG303" s="130"/>
      <c r="BH303" s="130"/>
      <c r="BI303" s="130"/>
      <c r="BJ303" s="130"/>
      <c r="BK303" s="130"/>
      <c r="BL303" s="130"/>
      <c r="BM303" s="130"/>
      <c r="BN303" s="130"/>
      <c r="BO303" s="130"/>
      <c r="BP303" s="130"/>
      <c r="BQ303" s="130"/>
      <c r="BR303" s="130"/>
      <c r="BS303" s="130"/>
      <c r="BT303" s="130"/>
      <c r="BU303" s="130"/>
      <c r="BV303" s="130"/>
      <c r="BW303" s="130"/>
      <c r="BX303" s="130"/>
      <c r="BY303" s="130"/>
      <c r="BZ303" s="130"/>
    </row>
    <row r="304" spans="28:78" s="32" customFormat="1" x14ac:dyDescent="0.2">
      <c r="AB304" s="130"/>
      <c r="AC304" s="130"/>
      <c r="AD304" s="130"/>
      <c r="AE304" s="130"/>
      <c r="AF304" s="130"/>
      <c r="AG304" s="130"/>
      <c r="AH304" s="130"/>
      <c r="AI304" s="130"/>
      <c r="AJ304" s="130"/>
      <c r="AK304" s="130"/>
      <c r="AL304" s="130"/>
      <c r="AM304" s="130"/>
      <c r="AN304" s="130"/>
      <c r="AO304" s="130"/>
      <c r="AP304" s="130"/>
      <c r="AQ304" s="130"/>
      <c r="AR304" s="130"/>
      <c r="AS304" s="130"/>
      <c r="AT304" s="130"/>
      <c r="AU304" s="130"/>
      <c r="AV304" s="130"/>
      <c r="AW304" s="130"/>
      <c r="AX304" s="130"/>
      <c r="AY304" s="130"/>
      <c r="AZ304" s="130"/>
      <c r="BA304" s="130"/>
      <c r="BB304" s="130"/>
      <c r="BC304" s="130"/>
      <c r="BD304" s="130"/>
      <c r="BE304" s="130"/>
      <c r="BF304" s="130"/>
      <c r="BG304" s="130"/>
      <c r="BH304" s="130"/>
      <c r="BI304" s="130"/>
      <c r="BJ304" s="130"/>
      <c r="BK304" s="130"/>
      <c r="BL304" s="130"/>
      <c r="BM304" s="130"/>
      <c r="BN304" s="130"/>
      <c r="BO304" s="130"/>
      <c r="BP304" s="130"/>
      <c r="BQ304" s="130"/>
      <c r="BR304" s="130"/>
      <c r="BS304" s="130"/>
      <c r="BT304" s="130"/>
      <c r="BU304" s="130"/>
      <c r="BV304" s="130"/>
      <c r="BW304" s="130"/>
      <c r="BX304" s="130"/>
      <c r="BY304" s="130"/>
      <c r="BZ304" s="130"/>
    </row>
    <row r="305" spans="28:78" s="32" customFormat="1" x14ac:dyDescent="0.2">
      <c r="AB305" s="130"/>
      <c r="AC305" s="130"/>
      <c r="AD305" s="130"/>
      <c r="AE305" s="130"/>
      <c r="AF305" s="130"/>
      <c r="AG305" s="130"/>
      <c r="AH305" s="130"/>
      <c r="AI305" s="130"/>
      <c r="AJ305" s="130"/>
      <c r="AK305" s="130"/>
      <c r="AL305" s="130"/>
      <c r="AM305" s="130"/>
      <c r="AN305" s="130"/>
      <c r="AO305" s="130"/>
      <c r="AP305" s="130"/>
      <c r="AQ305" s="130"/>
      <c r="AR305" s="130"/>
      <c r="AS305" s="130"/>
      <c r="AT305" s="130"/>
      <c r="AU305" s="130"/>
      <c r="AV305" s="130"/>
      <c r="AW305" s="130"/>
      <c r="AX305" s="130"/>
      <c r="AY305" s="130"/>
      <c r="AZ305" s="130"/>
      <c r="BA305" s="130"/>
      <c r="BB305" s="130"/>
      <c r="BC305" s="130"/>
      <c r="BD305" s="130"/>
      <c r="BE305" s="130"/>
      <c r="BF305" s="130"/>
      <c r="BG305" s="130"/>
      <c r="BH305" s="130"/>
      <c r="BI305" s="130"/>
      <c r="BJ305" s="130"/>
      <c r="BK305" s="130"/>
      <c r="BL305" s="130"/>
      <c r="BM305" s="130"/>
      <c r="BN305" s="130"/>
      <c r="BO305" s="130"/>
      <c r="BP305" s="130"/>
      <c r="BQ305" s="130"/>
      <c r="BR305" s="130"/>
      <c r="BS305" s="130"/>
      <c r="BT305" s="130"/>
      <c r="BU305" s="130"/>
      <c r="BV305" s="130"/>
      <c r="BW305" s="130"/>
      <c r="BX305" s="130"/>
      <c r="BY305" s="130"/>
      <c r="BZ305" s="130"/>
    </row>
    <row r="306" spans="28:78" s="32" customFormat="1" x14ac:dyDescent="0.2">
      <c r="AB306" s="130"/>
      <c r="AC306" s="130"/>
      <c r="AD306" s="130"/>
      <c r="AE306" s="130"/>
      <c r="AF306" s="130"/>
      <c r="AG306" s="130"/>
      <c r="AH306" s="130"/>
      <c r="AI306" s="130"/>
      <c r="AJ306" s="130"/>
      <c r="AK306" s="130"/>
      <c r="AL306" s="130"/>
      <c r="AM306" s="130"/>
      <c r="AN306" s="130"/>
      <c r="AO306" s="130"/>
      <c r="AP306" s="130"/>
      <c r="AQ306" s="130"/>
      <c r="AR306" s="130"/>
      <c r="AS306" s="130"/>
      <c r="AT306" s="130"/>
      <c r="AU306" s="130"/>
      <c r="AV306" s="130"/>
      <c r="AW306" s="130"/>
      <c r="AX306" s="130"/>
      <c r="AY306" s="130"/>
      <c r="AZ306" s="130"/>
      <c r="BA306" s="130"/>
      <c r="BB306" s="130"/>
      <c r="BC306" s="130"/>
      <c r="BD306" s="130"/>
      <c r="BE306" s="130"/>
      <c r="BF306" s="130"/>
      <c r="BG306" s="130"/>
      <c r="BH306" s="130"/>
      <c r="BI306" s="130"/>
      <c r="BJ306" s="130"/>
      <c r="BK306" s="130"/>
      <c r="BL306" s="130"/>
      <c r="BM306" s="130"/>
      <c r="BN306" s="130"/>
      <c r="BO306" s="130"/>
      <c r="BP306" s="130"/>
      <c r="BQ306" s="130"/>
      <c r="BR306" s="130"/>
      <c r="BS306" s="130"/>
      <c r="BT306" s="130"/>
      <c r="BU306" s="130"/>
      <c r="BV306" s="130"/>
      <c r="BW306" s="130"/>
      <c r="BX306" s="130"/>
      <c r="BY306" s="130"/>
      <c r="BZ306" s="130"/>
    </row>
    <row r="307" spans="28:78" s="32" customFormat="1" x14ac:dyDescent="0.2">
      <c r="AB307" s="130"/>
      <c r="AC307" s="130"/>
      <c r="AD307" s="130"/>
      <c r="AE307" s="130"/>
      <c r="AF307" s="130"/>
      <c r="AG307" s="130"/>
      <c r="AH307" s="130"/>
      <c r="AI307" s="130"/>
      <c r="AJ307" s="130"/>
      <c r="AK307" s="130"/>
      <c r="AL307" s="130"/>
      <c r="AM307" s="130"/>
      <c r="AN307" s="130"/>
      <c r="AO307" s="130"/>
      <c r="AP307" s="130"/>
      <c r="AQ307" s="130"/>
      <c r="AR307" s="130"/>
      <c r="AS307" s="130"/>
      <c r="AT307" s="130"/>
      <c r="AU307" s="130"/>
      <c r="AV307" s="130"/>
      <c r="AW307" s="130"/>
      <c r="AX307" s="130"/>
      <c r="AY307" s="130"/>
      <c r="AZ307" s="130"/>
      <c r="BA307" s="130"/>
      <c r="BB307" s="130"/>
      <c r="BC307" s="130"/>
      <c r="BD307" s="130"/>
      <c r="BE307" s="130"/>
      <c r="BF307" s="130"/>
      <c r="BG307" s="130"/>
      <c r="BH307" s="130"/>
      <c r="BI307" s="130"/>
      <c r="BJ307" s="130"/>
      <c r="BK307" s="130"/>
      <c r="BL307" s="130"/>
      <c r="BM307" s="130"/>
      <c r="BN307" s="130"/>
      <c r="BO307" s="130"/>
      <c r="BP307" s="130"/>
      <c r="BQ307" s="130"/>
      <c r="BR307" s="130"/>
      <c r="BS307" s="130"/>
      <c r="BT307" s="130"/>
      <c r="BU307" s="130"/>
      <c r="BV307" s="130"/>
      <c r="BW307" s="130"/>
      <c r="BX307" s="130"/>
      <c r="BY307" s="130"/>
      <c r="BZ307" s="130"/>
    </row>
    <row r="308" spans="28:78" s="32" customFormat="1" x14ac:dyDescent="0.2">
      <c r="AB308" s="130"/>
      <c r="AC308" s="130"/>
      <c r="AD308" s="130"/>
      <c r="AE308" s="130"/>
      <c r="AF308" s="130"/>
      <c r="AG308" s="130"/>
      <c r="AH308" s="130"/>
      <c r="AI308" s="130"/>
      <c r="AJ308" s="130"/>
      <c r="AK308" s="130"/>
      <c r="AL308" s="130"/>
      <c r="AM308" s="130"/>
      <c r="AN308" s="130"/>
      <c r="AO308" s="130"/>
      <c r="AP308" s="130"/>
      <c r="AQ308" s="130"/>
      <c r="AR308" s="130"/>
      <c r="AS308" s="130"/>
      <c r="AT308" s="130"/>
      <c r="AU308" s="130"/>
      <c r="AV308" s="130"/>
      <c r="AW308" s="130"/>
      <c r="AX308" s="130"/>
      <c r="AY308" s="130"/>
      <c r="AZ308" s="130"/>
      <c r="BA308" s="130"/>
      <c r="BB308" s="130"/>
      <c r="BC308" s="130"/>
      <c r="BD308" s="130"/>
      <c r="BE308" s="130"/>
      <c r="BF308" s="130"/>
      <c r="BG308" s="130"/>
      <c r="BH308" s="130"/>
      <c r="BI308" s="130"/>
      <c r="BJ308" s="130"/>
      <c r="BK308" s="130"/>
      <c r="BL308" s="130"/>
      <c r="BM308" s="130"/>
      <c r="BN308" s="130"/>
      <c r="BO308" s="130"/>
      <c r="BP308" s="130"/>
      <c r="BQ308" s="130"/>
      <c r="BR308" s="130"/>
      <c r="BS308" s="130"/>
      <c r="BT308" s="130"/>
      <c r="BU308" s="130"/>
      <c r="BV308" s="130"/>
      <c r="BW308" s="130"/>
      <c r="BX308" s="130"/>
      <c r="BY308" s="130"/>
      <c r="BZ308" s="130"/>
    </row>
    <row r="309" spans="28:78" s="32" customFormat="1" x14ac:dyDescent="0.2">
      <c r="AB309" s="130"/>
      <c r="AC309" s="130"/>
      <c r="AD309" s="130"/>
      <c r="AE309" s="130"/>
      <c r="AF309" s="130"/>
      <c r="AG309" s="130"/>
      <c r="AH309" s="130"/>
      <c r="AI309" s="130"/>
      <c r="AJ309" s="130"/>
      <c r="AK309" s="130"/>
      <c r="AL309" s="130"/>
      <c r="AM309" s="130"/>
      <c r="AN309" s="130"/>
      <c r="AO309" s="130"/>
      <c r="AP309" s="130"/>
      <c r="AQ309" s="130"/>
      <c r="AR309" s="130"/>
      <c r="AS309" s="130"/>
      <c r="AT309" s="130"/>
      <c r="AU309" s="130"/>
      <c r="AV309" s="130"/>
      <c r="AW309" s="130"/>
      <c r="AX309" s="130"/>
      <c r="AY309" s="130"/>
      <c r="AZ309" s="130"/>
      <c r="BA309" s="130"/>
      <c r="BB309" s="130"/>
      <c r="BC309" s="130"/>
      <c r="BD309" s="130"/>
      <c r="BE309" s="130"/>
      <c r="BF309" s="130"/>
      <c r="BG309" s="130"/>
      <c r="BH309" s="130"/>
      <c r="BI309" s="130"/>
      <c r="BJ309" s="130"/>
      <c r="BK309" s="130"/>
      <c r="BL309" s="130"/>
      <c r="BM309" s="130"/>
      <c r="BN309" s="130"/>
      <c r="BO309" s="130"/>
      <c r="BP309" s="130"/>
      <c r="BQ309" s="130"/>
      <c r="BR309" s="130"/>
      <c r="BS309" s="130"/>
      <c r="BT309" s="130"/>
      <c r="BU309" s="130"/>
      <c r="BV309" s="130"/>
      <c r="BW309" s="130"/>
      <c r="BX309" s="130"/>
      <c r="BY309" s="130"/>
      <c r="BZ309" s="130"/>
    </row>
    <row r="310" spans="28:78" s="32" customFormat="1" x14ac:dyDescent="0.2">
      <c r="AB310" s="130"/>
      <c r="AC310" s="130"/>
      <c r="AD310" s="130"/>
      <c r="AE310" s="130"/>
      <c r="AF310" s="130"/>
      <c r="AG310" s="130"/>
      <c r="AH310" s="130"/>
      <c r="AI310" s="130"/>
      <c r="AJ310" s="130"/>
      <c r="AK310" s="130"/>
      <c r="AL310" s="130"/>
      <c r="AM310" s="130"/>
      <c r="AN310" s="130"/>
      <c r="AO310" s="130"/>
      <c r="AP310" s="130"/>
      <c r="AQ310" s="130"/>
      <c r="AR310" s="130"/>
      <c r="AS310" s="130"/>
      <c r="AT310" s="130"/>
      <c r="AU310" s="130"/>
      <c r="AV310" s="130"/>
      <c r="AW310" s="130"/>
      <c r="AX310" s="130"/>
      <c r="AY310" s="130"/>
      <c r="AZ310" s="130"/>
      <c r="BA310" s="130"/>
      <c r="BB310" s="130"/>
      <c r="BC310" s="130"/>
      <c r="BD310" s="130"/>
      <c r="BE310" s="130"/>
      <c r="BF310" s="130"/>
      <c r="BG310" s="130"/>
      <c r="BH310" s="130"/>
      <c r="BI310" s="130"/>
      <c r="BJ310" s="130"/>
      <c r="BK310" s="130"/>
      <c r="BL310" s="130"/>
      <c r="BM310" s="130"/>
      <c r="BN310" s="130"/>
      <c r="BO310" s="130"/>
      <c r="BP310" s="130"/>
      <c r="BQ310" s="130"/>
      <c r="BR310" s="130"/>
      <c r="BS310" s="130"/>
      <c r="BT310" s="130"/>
      <c r="BU310" s="130"/>
      <c r="BV310" s="130"/>
      <c r="BW310" s="130"/>
      <c r="BX310" s="130"/>
      <c r="BY310" s="130"/>
      <c r="BZ310" s="130"/>
    </row>
    <row r="311" spans="28:78" s="32" customFormat="1" x14ac:dyDescent="0.2">
      <c r="AB311" s="130"/>
      <c r="AC311" s="130"/>
      <c r="AD311" s="130"/>
      <c r="AE311" s="130"/>
      <c r="AF311" s="130"/>
      <c r="AG311" s="130"/>
      <c r="AH311" s="130"/>
      <c r="AI311" s="130"/>
      <c r="AJ311" s="130"/>
      <c r="AK311" s="130"/>
      <c r="AL311" s="130"/>
      <c r="AM311" s="130"/>
      <c r="AN311" s="130"/>
      <c r="AO311" s="130"/>
      <c r="AP311" s="130"/>
      <c r="AQ311" s="130"/>
      <c r="AR311" s="130"/>
      <c r="AS311" s="130"/>
      <c r="AT311" s="130"/>
      <c r="AU311" s="130"/>
      <c r="AV311" s="130"/>
      <c r="AW311" s="130"/>
      <c r="AX311" s="130"/>
      <c r="AY311" s="130"/>
      <c r="AZ311" s="130"/>
      <c r="BA311" s="130"/>
      <c r="BB311" s="130"/>
      <c r="BC311" s="130"/>
      <c r="BD311" s="130"/>
      <c r="BE311" s="130"/>
      <c r="BF311" s="130"/>
      <c r="BG311" s="130"/>
      <c r="BH311" s="130"/>
      <c r="BI311" s="130"/>
      <c r="BJ311" s="130"/>
      <c r="BK311" s="130"/>
      <c r="BL311" s="130"/>
      <c r="BM311" s="130"/>
      <c r="BN311" s="130"/>
      <c r="BO311" s="130"/>
      <c r="BP311" s="130"/>
      <c r="BQ311" s="130"/>
      <c r="BR311" s="130"/>
      <c r="BS311" s="130"/>
      <c r="BT311" s="130"/>
      <c r="BU311" s="130"/>
      <c r="BV311" s="130"/>
      <c r="BW311" s="130"/>
      <c r="BX311" s="130"/>
      <c r="BY311" s="130"/>
      <c r="BZ311" s="130"/>
    </row>
    <row r="312" spans="28:78" s="32" customFormat="1" x14ac:dyDescent="0.2">
      <c r="AB312" s="130"/>
      <c r="AC312" s="130"/>
      <c r="AD312" s="130"/>
      <c r="AE312" s="130"/>
      <c r="AF312" s="130"/>
      <c r="AG312" s="130"/>
      <c r="AH312" s="130"/>
      <c r="AI312" s="130"/>
      <c r="AJ312" s="130"/>
      <c r="AK312" s="130"/>
      <c r="AL312" s="130"/>
      <c r="AM312" s="130"/>
      <c r="AN312" s="130"/>
      <c r="AO312" s="130"/>
      <c r="AP312" s="130"/>
      <c r="AQ312" s="130"/>
      <c r="AR312" s="130"/>
      <c r="AS312" s="130"/>
      <c r="AT312" s="130"/>
      <c r="AU312" s="130"/>
      <c r="AV312" s="130"/>
      <c r="AW312" s="130"/>
      <c r="AX312" s="130"/>
      <c r="AY312" s="130"/>
      <c r="AZ312" s="130"/>
      <c r="BA312" s="130"/>
      <c r="BB312" s="130"/>
      <c r="BC312" s="130"/>
      <c r="BD312" s="130"/>
      <c r="BE312" s="130"/>
      <c r="BF312" s="130"/>
      <c r="BG312" s="130"/>
      <c r="BH312" s="130"/>
      <c r="BI312" s="130"/>
      <c r="BJ312" s="130"/>
      <c r="BK312" s="130"/>
      <c r="BL312" s="130"/>
      <c r="BM312" s="130"/>
      <c r="BN312" s="130"/>
      <c r="BO312" s="130"/>
      <c r="BP312" s="130"/>
      <c r="BQ312" s="130"/>
      <c r="BR312" s="130"/>
      <c r="BS312" s="130"/>
      <c r="BT312" s="130"/>
      <c r="BU312" s="130"/>
      <c r="BV312" s="130"/>
      <c r="BW312" s="130"/>
      <c r="BX312" s="130"/>
      <c r="BY312" s="130"/>
      <c r="BZ312" s="130"/>
    </row>
    <row r="313" spans="28:78" s="32" customFormat="1" x14ac:dyDescent="0.2">
      <c r="AB313" s="130"/>
      <c r="AC313" s="130"/>
      <c r="AD313" s="130"/>
      <c r="AE313" s="130"/>
      <c r="AF313" s="130"/>
      <c r="AG313" s="130"/>
      <c r="AH313" s="130"/>
      <c r="AI313" s="130"/>
      <c r="AJ313" s="130"/>
      <c r="AK313" s="130"/>
      <c r="AL313" s="130"/>
      <c r="AM313" s="130"/>
      <c r="AN313" s="130"/>
      <c r="AO313" s="130"/>
      <c r="AP313" s="130"/>
      <c r="AQ313" s="130"/>
      <c r="AR313" s="130"/>
      <c r="AS313" s="130"/>
      <c r="AT313" s="130"/>
      <c r="AU313" s="130"/>
      <c r="AV313" s="130"/>
      <c r="AW313" s="130"/>
      <c r="AX313" s="130"/>
      <c r="AY313" s="130"/>
      <c r="AZ313" s="130"/>
      <c r="BA313" s="130"/>
      <c r="BB313" s="130"/>
      <c r="BC313" s="130"/>
      <c r="BD313" s="130"/>
      <c r="BE313" s="130"/>
      <c r="BF313" s="130"/>
      <c r="BG313" s="130"/>
      <c r="BH313" s="130"/>
      <c r="BI313" s="130"/>
      <c r="BJ313" s="130"/>
      <c r="BK313" s="130"/>
      <c r="BL313" s="130"/>
      <c r="BM313" s="130"/>
      <c r="BN313" s="130"/>
      <c r="BO313" s="130"/>
      <c r="BP313" s="130"/>
      <c r="BQ313" s="130"/>
      <c r="BR313" s="130"/>
      <c r="BS313" s="130"/>
      <c r="BT313" s="130"/>
      <c r="BU313" s="130"/>
      <c r="BV313" s="130"/>
      <c r="BW313" s="130"/>
      <c r="BX313" s="130"/>
      <c r="BY313" s="130"/>
      <c r="BZ313" s="130"/>
    </row>
    <row r="314" spans="28:78" s="32" customFormat="1" x14ac:dyDescent="0.2">
      <c r="AB314" s="130"/>
      <c r="AC314" s="130"/>
      <c r="AD314" s="130"/>
      <c r="AE314" s="130"/>
      <c r="AF314" s="130"/>
      <c r="AG314" s="130"/>
      <c r="AH314" s="130"/>
      <c r="AI314" s="130"/>
      <c r="AJ314" s="130"/>
      <c r="AK314" s="130"/>
      <c r="AL314" s="130"/>
      <c r="AM314" s="130"/>
      <c r="AN314" s="130"/>
      <c r="AO314" s="130"/>
      <c r="AP314" s="130"/>
      <c r="AQ314" s="130"/>
      <c r="AR314" s="130"/>
      <c r="AS314" s="130"/>
      <c r="AT314" s="130"/>
      <c r="AU314" s="130"/>
      <c r="AV314" s="130"/>
      <c r="AW314" s="130"/>
      <c r="AX314" s="130"/>
      <c r="AY314" s="130"/>
      <c r="AZ314" s="130"/>
      <c r="BA314" s="130"/>
      <c r="BB314" s="130"/>
      <c r="BC314" s="130"/>
      <c r="BD314" s="130"/>
      <c r="BE314" s="130"/>
      <c r="BF314" s="130"/>
      <c r="BG314" s="130"/>
      <c r="BH314" s="130"/>
      <c r="BI314" s="130"/>
      <c r="BJ314" s="130"/>
      <c r="BK314" s="130"/>
      <c r="BL314" s="130"/>
      <c r="BM314" s="130"/>
      <c r="BN314" s="130"/>
      <c r="BO314" s="130"/>
      <c r="BP314" s="130"/>
      <c r="BQ314" s="130"/>
      <c r="BR314" s="130"/>
      <c r="BS314" s="130"/>
      <c r="BT314" s="130"/>
      <c r="BU314" s="130"/>
      <c r="BV314" s="130"/>
      <c r="BW314" s="130"/>
      <c r="BX314" s="130"/>
      <c r="BY314" s="130"/>
      <c r="BZ314" s="130"/>
    </row>
    <row r="315" spans="28:78" s="32" customFormat="1" x14ac:dyDescent="0.2">
      <c r="AB315" s="130"/>
      <c r="AC315" s="130"/>
      <c r="AD315" s="130"/>
      <c r="AE315" s="130"/>
      <c r="AF315" s="130"/>
      <c r="AG315" s="130"/>
      <c r="AH315" s="130"/>
      <c r="AI315" s="130"/>
      <c r="AJ315" s="130"/>
      <c r="AK315" s="130"/>
      <c r="AL315" s="130"/>
      <c r="AM315" s="130"/>
      <c r="AN315" s="130"/>
      <c r="AO315" s="130"/>
      <c r="AP315" s="130"/>
      <c r="AQ315" s="130"/>
      <c r="AR315" s="130"/>
      <c r="AS315" s="130"/>
      <c r="AT315" s="130"/>
      <c r="AU315" s="130"/>
      <c r="AV315" s="130"/>
      <c r="AW315" s="130"/>
      <c r="AX315" s="130"/>
      <c r="AY315" s="130"/>
      <c r="AZ315" s="130"/>
      <c r="BA315" s="130"/>
      <c r="BB315" s="130"/>
      <c r="BC315" s="130"/>
      <c r="BD315" s="130"/>
      <c r="BE315" s="130"/>
      <c r="BF315" s="130"/>
      <c r="BG315" s="130"/>
      <c r="BH315" s="130"/>
      <c r="BI315" s="130"/>
      <c r="BJ315" s="130"/>
      <c r="BK315" s="130"/>
      <c r="BL315" s="130"/>
      <c r="BM315" s="130"/>
      <c r="BN315" s="130"/>
      <c r="BO315" s="130"/>
      <c r="BP315" s="130"/>
      <c r="BQ315" s="130"/>
      <c r="BR315" s="130"/>
      <c r="BS315" s="130"/>
      <c r="BT315" s="130"/>
      <c r="BU315" s="130"/>
      <c r="BV315" s="130"/>
      <c r="BW315" s="130"/>
      <c r="BX315" s="130"/>
      <c r="BY315" s="130"/>
      <c r="BZ315" s="130"/>
    </row>
    <row r="316" spans="28:78" s="32" customFormat="1" x14ac:dyDescent="0.2">
      <c r="AB316" s="130"/>
      <c r="AC316" s="130"/>
      <c r="AD316" s="130"/>
      <c r="AE316" s="130"/>
      <c r="AF316" s="130"/>
      <c r="AG316" s="130"/>
      <c r="AH316" s="130"/>
      <c r="AI316" s="130"/>
      <c r="AJ316" s="130"/>
      <c r="AK316" s="130"/>
      <c r="AL316" s="130"/>
      <c r="AM316" s="130"/>
      <c r="AN316" s="130"/>
      <c r="AO316" s="130"/>
      <c r="AP316" s="130"/>
      <c r="AQ316" s="130"/>
      <c r="AR316" s="130"/>
      <c r="AS316" s="130"/>
      <c r="AT316" s="130"/>
      <c r="AU316" s="130"/>
      <c r="AV316" s="130"/>
      <c r="AW316" s="130"/>
      <c r="AX316" s="130"/>
      <c r="AY316" s="130"/>
      <c r="AZ316" s="130"/>
      <c r="BA316" s="130"/>
      <c r="BB316" s="130"/>
      <c r="BC316" s="130"/>
      <c r="BD316" s="130"/>
      <c r="BE316" s="130"/>
      <c r="BF316" s="130"/>
      <c r="BG316" s="130"/>
      <c r="BH316" s="130"/>
      <c r="BI316" s="130"/>
      <c r="BJ316" s="130"/>
      <c r="BK316" s="130"/>
      <c r="BL316" s="130"/>
      <c r="BM316" s="130"/>
      <c r="BN316" s="130"/>
      <c r="BO316" s="130"/>
      <c r="BP316" s="130"/>
      <c r="BQ316" s="130"/>
      <c r="BR316" s="130"/>
      <c r="BS316" s="130"/>
      <c r="BT316" s="130"/>
      <c r="BU316" s="130"/>
      <c r="BV316" s="130"/>
      <c r="BW316" s="130"/>
      <c r="BX316" s="130"/>
      <c r="BY316" s="130"/>
      <c r="BZ316" s="130"/>
    </row>
    <row r="317" spans="28:78" s="32" customFormat="1" x14ac:dyDescent="0.2">
      <c r="AB317" s="130"/>
      <c r="AC317" s="130"/>
      <c r="AD317" s="130"/>
      <c r="AE317" s="130"/>
      <c r="AF317" s="130"/>
      <c r="AG317" s="130"/>
      <c r="AH317" s="130"/>
      <c r="AI317" s="130"/>
      <c r="AJ317" s="130"/>
      <c r="AK317" s="130"/>
      <c r="AL317" s="130"/>
      <c r="AM317" s="130"/>
      <c r="AN317" s="130"/>
      <c r="AO317" s="130"/>
      <c r="AP317" s="130"/>
      <c r="AQ317" s="130"/>
      <c r="AR317" s="130"/>
      <c r="AS317" s="130"/>
      <c r="AT317" s="130"/>
      <c r="AU317" s="130"/>
      <c r="AV317" s="130"/>
      <c r="AW317" s="130"/>
      <c r="AX317" s="130"/>
      <c r="AY317" s="130"/>
      <c r="AZ317" s="130"/>
      <c r="BA317" s="130"/>
      <c r="BB317" s="130"/>
      <c r="BC317" s="130"/>
      <c r="BD317" s="130"/>
      <c r="BE317" s="130"/>
      <c r="BF317" s="130"/>
      <c r="BG317" s="130"/>
      <c r="BH317" s="130"/>
      <c r="BI317" s="130"/>
      <c r="BJ317" s="130"/>
      <c r="BK317" s="130"/>
      <c r="BL317" s="130"/>
      <c r="BM317" s="130"/>
      <c r="BN317" s="130"/>
      <c r="BO317" s="130"/>
      <c r="BP317" s="130"/>
      <c r="BQ317" s="130"/>
      <c r="BR317" s="130"/>
      <c r="BS317" s="130"/>
      <c r="BT317" s="130"/>
      <c r="BU317" s="130"/>
      <c r="BV317" s="130"/>
      <c r="BW317" s="130"/>
      <c r="BX317" s="130"/>
      <c r="BY317" s="130"/>
      <c r="BZ317" s="130"/>
    </row>
    <row r="318" spans="28:78" s="32" customFormat="1" x14ac:dyDescent="0.2">
      <c r="AB318" s="130"/>
      <c r="AC318" s="130"/>
      <c r="AD318" s="130"/>
      <c r="AE318" s="130"/>
      <c r="AF318" s="130"/>
      <c r="AG318" s="130"/>
      <c r="AH318" s="130"/>
      <c r="AI318" s="130"/>
      <c r="AJ318" s="130"/>
      <c r="AK318" s="130"/>
      <c r="AL318" s="130"/>
      <c r="AM318" s="130"/>
      <c r="AN318" s="130"/>
      <c r="AO318" s="130"/>
      <c r="AP318" s="130"/>
      <c r="AQ318" s="130"/>
      <c r="AR318" s="130"/>
      <c r="AS318" s="130"/>
      <c r="AT318" s="130"/>
      <c r="AU318" s="130"/>
      <c r="AV318" s="130"/>
      <c r="AW318" s="130"/>
      <c r="AX318" s="130"/>
      <c r="AY318" s="130"/>
      <c r="AZ318" s="130"/>
      <c r="BA318" s="130"/>
      <c r="BB318" s="130"/>
      <c r="BC318" s="130"/>
      <c r="BD318" s="130"/>
      <c r="BE318" s="130"/>
      <c r="BF318" s="130"/>
      <c r="BG318" s="130"/>
      <c r="BH318" s="130"/>
      <c r="BI318" s="130"/>
      <c r="BJ318" s="130"/>
      <c r="BK318" s="130"/>
      <c r="BL318" s="130"/>
      <c r="BM318" s="130"/>
      <c r="BN318" s="130"/>
      <c r="BO318" s="130"/>
      <c r="BP318" s="130"/>
      <c r="BQ318" s="130"/>
      <c r="BR318" s="130"/>
      <c r="BS318" s="130"/>
      <c r="BT318" s="130"/>
      <c r="BU318" s="130"/>
      <c r="BV318" s="130"/>
      <c r="BW318" s="130"/>
      <c r="BX318" s="130"/>
      <c r="BY318" s="130"/>
      <c r="BZ318" s="130"/>
    </row>
    <row r="319" spans="28:78" s="32" customFormat="1" x14ac:dyDescent="0.2">
      <c r="AB319" s="130"/>
      <c r="AC319" s="130"/>
      <c r="AD319" s="130"/>
      <c r="AE319" s="130"/>
      <c r="AF319" s="130"/>
      <c r="AG319" s="130"/>
      <c r="AH319" s="130"/>
      <c r="AI319" s="130"/>
      <c r="AJ319" s="130"/>
      <c r="AK319" s="130"/>
      <c r="AL319" s="130"/>
      <c r="AM319" s="130"/>
      <c r="AN319" s="130"/>
      <c r="AO319" s="130"/>
      <c r="AP319" s="130"/>
      <c r="AQ319" s="130"/>
      <c r="AR319" s="130"/>
      <c r="AS319" s="130"/>
      <c r="AT319" s="130"/>
      <c r="AU319" s="130"/>
      <c r="AV319" s="130"/>
      <c r="AW319" s="130"/>
      <c r="AX319" s="130"/>
      <c r="AY319" s="130"/>
      <c r="AZ319" s="130"/>
      <c r="BA319" s="130"/>
      <c r="BB319" s="130"/>
      <c r="BC319" s="130"/>
      <c r="BD319" s="130"/>
      <c r="BE319" s="130"/>
      <c r="BF319" s="130"/>
      <c r="BG319" s="130"/>
      <c r="BH319" s="130"/>
      <c r="BI319" s="130"/>
      <c r="BJ319" s="130"/>
      <c r="BK319" s="130"/>
      <c r="BL319" s="130"/>
      <c r="BM319" s="130"/>
      <c r="BN319" s="130"/>
      <c r="BO319" s="130"/>
      <c r="BP319" s="130"/>
      <c r="BQ319" s="130"/>
      <c r="BR319" s="130"/>
      <c r="BS319" s="130"/>
      <c r="BT319" s="130"/>
      <c r="BU319" s="130"/>
      <c r="BV319" s="130"/>
      <c r="BW319" s="130"/>
      <c r="BX319" s="130"/>
      <c r="BY319" s="130"/>
      <c r="BZ319" s="130"/>
    </row>
    <row r="320" spans="28:78" s="32" customFormat="1" x14ac:dyDescent="0.2">
      <c r="AB320" s="130"/>
      <c r="AC320" s="130"/>
      <c r="AD320" s="130"/>
      <c r="AE320" s="130"/>
      <c r="AF320" s="130"/>
      <c r="AG320" s="130"/>
      <c r="AH320" s="130"/>
      <c r="AI320" s="130"/>
      <c r="AJ320" s="130"/>
      <c r="AK320" s="130"/>
      <c r="AL320" s="130"/>
      <c r="AM320" s="130"/>
      <c r="AN320" s="130"/>
      <c r="AO320" s="130"/>
      <c r="AP320" s="130"/>
      <c r="AQ320" s="130"/>
      <c r="AR320" s="130"/>
      <c r="AS320" s="130"/>
      <c r="AT320" s="130"/>
      <c r="AU320" s="130"/>
      <c r="AV320" s="130"/>
      <c r="AW320" s="130"/>
      <c r="AX320" s="130"/>
      <c r="AY320" s="130"/>
      <c r="AZ320" s="130"/>
      <c r="BA320" s="130"/>
      <c r="BB320" s="130"/>
      <c r="BC320" s="130"/>
      <c r="BD320" s="130"/>
      <c r="BE320" s="130"/>
      <c r="BF320" s="130"/>
      <c r="BG320" s="130"/>
      <c r="BH320" s="130"/>
      <c r="BI320" s="130"/>
      <c r="BJ320" s="130"/>
      <c r="BK320" s="130"/>
      <c r="BL320" s="130"/>
      <c r="BM320" s="130"/>
      <c r="BN320" s="130"/>
      <c r="BO320" s="130"/>
      <c r="BP320" s="130"/>
      <c r="BQ320" s="130"/>
      <c r="BR320" s="130"/>
      <c r="BS320" s="130"/>
      <c r="BT320" s="130"/>
      <c r="BU320" s="130"/>
      <c r="BV320" s="130"/>
      <c r="BW320" s="130"/>
      <c r="BX320" s="130"/>
      <c r="BY320" s="130"/>
      <c r="BZ320" s="130"/>
    </row>
    <row r="321" spans="28:78" s="32" customFormat="1" x14ac:dyDescent="0.2">
      <c r="AB321" s="130"/>
      <c r="AC321" s="130"/>
      <c r="AD321" s="130"/>
      <c r="AE321" s="130"/>
      <c r="AF321" s="130"/>
      <c r="AG321" s="130"/>
      <c r="AH321" s="130"/>
      <c r="AI321" s="130"/>
      <c r="AJ321" s="130"/>
      <c r="AK321" s="130"/>
      <c r="AL321" s="130"/>
      <c r="AM321" s="130"/>
      <c r="AN321" s="130"/>
      <c r="AO321" s="130"/>
      <c r="AP321" s="130"/>
      <c r="AQ321" s="130"/>
      <c r="AR321" s="130"/>
      <c r="AS321" s="130"/>
      <c r="AT321" s="130"/>
      <c r="AU321" s="130"/>
      <c r="AV321" s="130"/>
      <c r="AW321" s="130"/>
      <c r="AX321" s="130"/>
      <c r="AY321" s="130"/>
      <c r="AZ321" s="130"/>
      <c r="BA321" s="130"/>
      <c r="BB321" s="130"/>
      <c r="BC321" s="130"/>
      <c r="BD321" s="130"/>
      <c r="BE321" s="130"/>
      <c r="BF321" s="130"/>
      <c r="BG321" s="130"/>
      <c r="BH321" s="130"/>
      <c r="BI321" s="130"/>
      <c r="BJ321" s="130"/>
      <c r="BK321" s="130"/>
      <c r="BL321" s="130"/>
      <c r="BM321" s="130"/>
      <c r="BN321" s="130"/>
      <c r="BO321" s="130"/>
      <c r="BP321" s="130"/>
      <c r="BQ321" s="130"/>
      <c r="BR321" s="130"/>
      <c r="BS321" s="130"/>
      <c r="BT321" s="130"/>
      <c r="BU321" s="130"/>
      <c r="BV321" s="130"/>
      <c r="BW321" s="130"/>
      <c r="BX321" s="130"/>
      <c r="BY321" s="130"/>
      <c r="BZ321" s="130"/>
    </row>
    <row r="322" spans="28:78" s="32" customFormat="1" x14ac:dyDescent="0.2">
      <c r="AB322" s="130"/>
      <c r="AC322" s="130"/>
      <c r="AD322" s="130"/>
      <c r="AE322" s="130"/>
      <c r="AF322" s="130"/>
      <c r="AG322" s="130"/>
      <c r="AH322" s="130"/>
      <c r="AI322" s="130"/>
      <c r="AJ322" s="130"/>
      <c r="AK322" s="130"/>
      <c r="AL322" s="130"/>
      <c r="AM322" s="130"/>
      <c r="AN322" s="130"/>
      <c r="AO322" s="130"/>
      <c r="AP322" s="130"/>
      <c r="AQ322" s="130"/>
      <c r="AR322" s="130"/>
      <c r="AS322" s="130"/>
      <c r="AT322" s="130"/>
      <c r="AU322" s="130"/>
      <c r="AV322" s="130"/>
      <c r="AW322" s="130"/>
      <c r="AX322" s="130"/>
      <c r="AY322" s="130"/>
      <c r="AZ322" s="130"/>
      <c r="BA322" s="130"/>
      <c r="BB322" s="130"/>
      <c r="BC322" s="130"/>
      <c r="BD322" s="130"/>
      <c r="BE322" s="130"/>
      <c r="BF322" s="130"/>
      <c r="BG322" s="130"/>
      <c r="BH322" s="130"/>
      <c r="BI322" s="130"/>
      <c r="BJ322" s="130"/>
      <c r="BK322" s="130"/>
      <c r="BL322" s="130"/>
      <c r="BM322" s="130"/>
      <c r="BN322" s="130"/>
      <c r="BO322" s="130"/>
      <c r="BP322" s="130"/>
      <c r="BQ322" s="130"/>
      <c r="BR322" s="130"/>
      <c r="BS322" s="130"/>
      <c r="BT322" s="130"/>
      <c r="BU322" s="130"/>
      <c r="BV322" s="130"/>
      <c r="BW322" s="130"/>
      <c r="BX322" s="130"/>
      <c r="BY322" s="130"/>
      <c r="BZ322" s="130"/>
    </row>
    <row r="323" spans="28:78" s="32" customFormat="1" x14ac:dyDescent="0.2">
      <c r="AB323" s="130"/>
      <c r="AC323" s="130"/>
      <c r="AD323" s="130"/>
      <c r="AE323" s="130"/>
      <c r="AF323" s="130"/>
      <c r="AG323" s="130"/>
      <c r="AH323" s="130"/>
      <c r="AI323" s="130"/>
      <c r="AJ323" s="130"/>
      <c r="AK323" s="130"/>
      <c r="AL323" s="130"/>
      <c r="AM323" s="130"/>
      <c r="AN323" s="130"/>
      <c r="AO323" s="130"/>
      <c r="AP323" s="130"/>
      <c r="AQ323" s="130"/>
      <c r="AR323" s="130"/>
      <c r="AS323" s="130"/>
      <c r="AT323" s="130"/>
      <c r="AU323" s="130"/>
      <c r="AV323" s="130"/>
      <c r="AW323" s="130"/>
      <c r="AX323" s="130"/>
      <c r="AY323" s="130"/>
      <c r="AZ323" s="130"/>
      <c r="BA323" s="130"/>
      <c r="BB323" s="130"/>
      <c r="BC323" s="130"/>
      <c r="BD323" s="130"/>
      <c r="BE323" s="130"/>
      <c r="BF323" s="130"/>
      <c r="BG323" s="130"/>
      <c r="BH323" s="130"/>
      <c r="BI323" s="130"/>
      <c r="BJ323" s="130"/>
      <c r="BK323" s="130"/>
      <c r="BL323" s="130"/>
      <c r="BM323" s="130"/>
      <c r="BN323" s="130"/>
      <c r="BO323" s="130"/>
      <c r="BP323" s="130"/>
      <c r="BQ323" s="130"/>
      <c r="BR323" s="130"/>
      <c r="BS323" s="130"/>
      <c r="BT323" s="130"/>
      <c r="BU323" s="130"/>
      <c r="BV323" s="130"/>
      <c r="BW323" s="130"/>
      <c r="BX323" s="130"/>
      <c r="BY323" s="130"/>
      <c r="BZ323" s="130"/>
    </row>
    <row r="324" spans="28:78" s="32" customFormat="1" x14ac:dyDescent="0.2">
      <c r="AB324" s="130"/>
      <c r="AC324" s="130"/>
      <c r="AD324" s="130"/>
      <c r="AE324" s="130"/>
      <c r="AF324" s="130"/>
      <c r="AG324" s="130"/>
      <c r="AH324" s="130"/>
      <c r="AI324" s="130"/>
      <c r="AJ324" s="130"/>
      <c r="AK324" s="130"/>
      <c r="AL324" s="130"/>
      <c r="AM324" s="130"/>
      <c r="AN324" s="130"/>
      <c r="AO324" s="130"/>
      <c r="AP324" s="130"/>
      <c r="AQ324" s="130"/>
      <c r="AR324" s="130"/>
      <c r="AS324" s="130"/>
      <c r="AT324" s="130"/>
      <c r="AU324" s="130"/>
      <c r="AV324" s="130"/>
      <c r="AW324" s="130"/>
      <c r="AX324" s="130"/>
      <c r="AY324" s="130"/>
      <c r="AZ324" s="130"/>
      <c r="BA324" s="130"/>
      <c r="BB324" s="130"/>
      <c r="BC324" s="130"/>
      <c r="BD324" s="130"/>
      <c r="BE324" s="130"/>
      <c r="BF324" s="130"/>
      <c r="BG324" s="130"/>
      <c r="BH324" s="130"/>
      <c r="BI324" s="130"/>
      <c r="BJ324" s="130"/>
      <c r="BK324" s="130"/>
      <c r="BL324" s="130"/>
      <c r="BM324" s="130"/>
      <c r="BN324" s="130"/>
      <c r="BO324" s="130"/>
      <c r="BP324" s="130"/>
      <c r="BQ324" s="130"/>
      <c r="BR324" s="130"/>
      <c r="BS324" s="130"/>
      <c r="BT324" s="130"/>
      <c r="BU324" s="130"/>
      <c r="BV324" s="130"/>
      <c r="BW324" s="130"/>
      <c r="BX324" s="130"/>
      <c r="BY324" s="130"/>
      <c r="BZ324" s="130"/>
    </row>
    <row r="325" spans="28:78" s="32" customFormat="1" x14ac:dyDescent="0.2">
      <c r="AB325" s="130"/>
      <c r="AC325" s="130"/>
      <c r="AD325" s="130"/>
      <c r="AE325" s="130"/>
      <c r="AF325" s="130"/>
      <c r="AG325" s="130"/>
      <c r="AH325" s="130"/>
      <c r="AI325" s="130"/>
      <c r="AJ325" s="130"/>
      <c r="AK325" s="130"/>
      <c r="AL325" s="130"/>
      <c r="AM325" s="130"/>
      <c r="AN325" s="130"/>
      <c r="AO325" s="130"/>
      <c r="AP325" s="130"/>
      <c r="AQ325" s="130"/>
      <c r="AR325" s="130"/>
      <c r="AS325" s="130"/>
      <c r="AT325" s="130"/>
      <c r="AU325" s="130"/>
      <c r="AV325" s="130"/>
      <c r="AW325" s="130"/>
      <c r="AX325" s="130"/>
      <c r="AY325" s="130"/>
      <c r="AZ325" s="130"/>
      <c r="BA325" s="130"/>
      <c r="BB325" s="130"/>
      <c r="BC325" s="130"/>
      <c r="BD325" s="130"/>
      <c r="BE325" s="130"/>
      <c r="BF325" s="130"/>
      <c r="BG325" s="130"/>
      <c r="BH325" s="130"/>
      <c r="BI325" s="130"/>
      <c r="BJ325" s="130"/>
      <c r="BK325" s="130"/>
      <c r="BL325" s="130"/>
      <c r="BM325" s="130"/>
      <c r="BN325" s="130"/>
      <c r="BO325" s="130"/>
      <c r="BP325" s="130"/>
      <c r="BQ325" s="130"/>
      <c r="BR325" s="130"/>
      <c r="BS325" s="130"/>
      <c r="BT325" s="130"/>
      <c r="BU325" s="130"/>
      <c r="BV325" s="130"/>
      <c r="BW325" s="130"/>
      <c r="BX325" s="130"/>
      <c r="BY325" s="130"/>
      <c r="BZ325" s="130"/>
    </row>
    <row r="326" spans="28:78" s="32" customFormat="1" x14ac:dyDescent="0.2">
      <c r="AB326" s="130"/>
      <c r="AC326" s="130"/>
      <c r="AD326" s="130"/>
      <c r="AE326" s="130"/>
      <c r="AF326" s="130"/>
      <c r="AG326" s="130"/>
      <c r="AH326" s="130"/>
      <c r="AI326" s="130"/>
      <c r="AJ326" s="130"/>
      <c r="AK326" s="130"/>
      <c r="AL326" s="130"/>
      <c r="AM326" s="130"/>
      <c r="AN326" s="130"/>
      <c r="AO326" s="130"/>
      <c r="AP326" s="130"/>
      <c r="AQ326" s="130"/>
      <c r="AR326" s="130"/>
      <c r="AS326" s="130"/>
      <c r="AT326" s="130"/>
      <c r="AU326" s="130"/>
      <c r="AV326" s="130"/>
      <c r="AW326" s="130"/>
      <c r="AX326" s="130"/>
      <c r="AY326" s="130"/>
      <c r="AZ326" s="130"/>
      <c r="BA326" s="130"/>
      <c r="BB326" s="130"/>
      <c r="BC326" s="130"/>
      <c r="BD326" s="130"/>
      <c r="BE326" s="130"/>
      <c r="BF326" s="130"/>
      <c r="BG326" s="130"/>
      <c r="BH326" s="130"/>
      <c r="BI326" s="130"/>
      <c r="BJ326" s="130"/>
      <c r="BK326" s="130"/>
      <c r="BL326" s="130"/>
      <c r="BM326" s="130"/>
      <c r="BN326" s="130"/>
      <c r="BO326" s="130"/>
      <c r="BP326" s="130"/>
      <c r="BQ326" s="130"/>
      <c r="BR326" s="130"/>
      <c r="BS326" s="130"/>
      <c r="BT326" s="130"/>
      <c r="BU326" s="130"/>
      <c r="BV326" s="130"/>
      <c r="BW326" s="130"/>
      <c r="BX326" s="130"/>
      <c r="BY326" s="130"/>
      <c r="BZ326" s="130"/>
    </row>
    <row r="327" spans="28:78" s="32" customFormat="1" x14ac:dyDescent="0.2">
      <c r="AB327" s="130"/>
      <c r="AC327" s="130"/>
      <c r="AD327" s="130"/>
      <c r="AE327" s="130"/>
      <c r="AF327" s="130"/>
      <c r="AG327" s="130"/>
      <c r="AH327" s="130"/>
      <c r="AI327" s="130"/>
      <c r="AJ327" s="130"/>
      <c r="AK327" s="130"/>
      <c r="AL327" s="130"/>
      <c r="AM327" s="130"/>
      <c r="AN327" s="130"/>
      <c r="AO327" s="130"/>
      <c r="AP327" s="130"/>
      <c r="AQ327" s="130"/>
      <c r="AR327" s="130"/>
      <c r="AS327" s="130"/>
      <c r="AT327" s="130"/>
      <c r="AU327" s="130"/>
      <c r="AV327" s="130"/>
      <c r="AW327" s="130"/>
      <c r="AX327" s="130"/>
      <c r="AY327" s="130"/>
      <c r="AZ327" s="130"/>
      <c r="BA327" s="130"/>
      <c r="BB327" s="130"/>
      <c r="BC327" s="130"/>
      <c r="BD327" s="130"/>
      <c r="BE327" s="130"/>
      <c r="BF327" s="130"/>
      <c r="BG327" s="130"/>
      <c r="BH327" s="130"/>
      <c r="BI327" s="130"/>
      <c r="BJ327" s="130"/>
      <c r="BK327" s="130"/>
      <c r="BL327" s="130"/>
      <c r="BM327" s="130"/>
      <c r="BN327" s="130"/>
      <c r="BO327" s="130"/>
      <c r="BP327" s="130"/>
      <c r="BQ327" s="130"/>
      <c r="BR327" s="130"/>
      <c r="BS327" s="130"/>
      <c r="BT327" s="130"/>
      <c r="BU327" s="130"/>
      <c r="BV327" s="130"/>
      <c r="BW327" s="130"/>
      <c r="BX327" s="130"/>
      <c r="BY327" s="130"/>
      <c r="BZ327" s="130"/>
    </row>
    <row r="328" spans="28:78" s="32" customFormat="1" x14ac:dyDescent="0.2">
      <c r="AB328" s="130"/>
      <c r="AC328" s="130"/>
      <c r="AD328" s="130"/>
      <c r="AE328" s="130"/>
      <c r="AF328" s="130"/>
      <c r="AG328" s="130"/>
      <c r="AH328" s="130"/>
      <c r="AI328" s="130"/>
      <c r="AJ328" s="130"/>
      <c r="AK328" s="130"/>
      <c r="AL328" s="130"/>
      <c r="AM328" s="130"/>
      <c r="AN328" s="130"/>
      <c r="AO328" s="130"/>
      <c r="AP328" s="130"/>
      <c r="AQ328" s="130"/>
      <c r="AR328" s="130"/>
      <c r="AS328" s="130"/>
      <c r="AT328" s="130"/>
      <c r="AU328" s="130"/>
      <c r="AV328" s="130"/>
      <c r="AW328" s="130"/>
      <c r="AX328" s="130"/>
      <c r="AY328" s="130"/>
      <c r="AZ328" s="130"/>
      <c r="BA328" s="130"/>
      <c r="BB328" s="130"/>
      <c r="BC328" s="130"/>
      <c r="BD328" s="130"/>
      <c r="BE328" s="130"/>
      <c r="BF328" s="130"/>
      <c r="BG328" s="130"/>
      <c r="BH328" s="130"/>
      <c r="BI328" s="130"/>
      <c r="BJ328" s="130"/>
      <c r="BK328" s="130"/>
      <c r="BL328" s="130"/>
      <c r="BM328" s="130"/>
      <c r="BN328" s="130"/>
      <c r="BO328" s="130"/>
      <c r="BP328" s="130"/>
      <c r="BQ328" s="130"/>
      <c r="BR328" s="130"/>
      <c r="BS328" s="130"/>
      <c r="BT328" s="130"/>
      <c r="BU328" s="130"/>
      <c r="BV328" s="130"/>
      <c r="BW328" s="130"/>
      <c r="BX328" s="130"/>
      <c r="BY328" s="130"/>
      <c r="BZ328" s="130"/>
    </row>
    <row r="329" spans="28:78" s="32" customFormat="1" x14ac:dyDescent="0.2">
      <c r="AB329" s="130"/>
      <c r="AC329" s="130"/>
      <c r="AD329" s="130"/>
      <c r="AE329" s="130"/>
      <c r="AF329" s="130"/>
      <c r="AG329" s="130"/>
      <c r="AH329" s="130"/>
      <c r="AI329" s="130"/>
      <c r="AJ329" s="130"/>
      <c r="AK329" s="130"/>
      <c r="AL329" s="130"/>
      <c r="AM329" s="130"/>
      <c r="AN329" s="130"/>
      <c r="AO329" s="130"/>
      <c r="AP329" s="130"/>
      <c r="AQ329" s="130"/>
      <c r="AR329" s="130"/>
      <c r="AS329" s="130"/>
      <c r="AT329" s="130"/>
      <c r="AU329" s="130"/>
      <c r="AV329" s="130"/>
      <c r="AW329" s="130"/>
      <c r="AX329" s="130"/>
      <c r="AY329" s="130"/>
      <c r="AZ329" s="130"/>
      <c r="BA329" s="130"/>
      <c r="BB329" s="130"/>
      <c r="BC329" s="130"/>
      <c r="BD329" s="130"/>
      <c r="BE329" s="130"/>
      <c r="BF329" s="130"/>
      <c r="BG329" s="130"/>
      <c r="BH329" s="130"/>
      <c r="BI329" s="130"/>
      <c r="BJ329" s="130"/>
      <c r="BK329" s="130"/>
      <c r="BL329" s="130"/>
      <c r="BM329" s="130"/>
      <c r="BN329" s="130"/>
      <c r="BO329" s="130"/>
      <c r="BP329" s="130"/>
      <c r="BQ329" s="130"/>
      <c r="BR329" s="130"/>
      <c r="BS329" s="130"/>
      <c r="BT329" s="130"/>
      <c r="BU329" s="130"/>
      <c r="BV329" s="130"/>
      <c r="BW329" s="130"/>
      <c r="BX329" s="130"/>
      <c r="BY329" s="130"/>
      <c r="BZ329" s="130"/>
    </row>
    <row r="330" spans="28:78" s="32" customFormat="1" x14ac:dyDescent="0.2">
      <c r="AB330" s="130"/>
      <c r="AC330" s="130"/>
      <c r="AD330" s="130"/>
      <c r="AE330" s="130"/>
      <c r="AF330" s="130"/>
      <c r="AG330" s="130"/>
      <c r="AH330" s="130"/>
      <c r="AI330" s="130"/>
      <c r="AJ330" s="130"/>
      <c r="AK330" s="130"/>
      <c r="AL330" s="130"/>
      <c r="AM330" s="130"/>
      <c r="AN330" s="130"/>
      <c r="AO330" s="130"/>
      <c r="AP330" s="130"/>
      <c r="AQ330" s="130"/>
      <c r="AR330" s="130"/>
      <c r="AS330" s="130"/>
      <c r="AT330" s="130"/>
      <c r="AU330" s="130"/>
      <c r="AV330" s="130"/>
      <c r="AW330" s="130"/>
      <c r="AX330" s="130"/>
      <c r="AY330" s="130"/>
      <c r="AZ330" s="130"/>
      <c r="BA330" s="130"/>
      <c r="BB330" s="130"/>
      <c r="BC330" s="130"/>
      <c r="BD330" s="130"/>
      <c r="BE330" s="130"/>
      <c r="BF330" s="130"/>
      <c r="BG330" s="130"/>
      <c r="BH330" s="130"/>
      <c r="BI330" s="130"/>
      <c r="BJ330" s="130"/>
      <c r="BK330" s="130"/>
      <c r="BL330" s="130"/>
      <c r="BM330" s="130"/>
      <c r="BN330" s="130"/>
      <c r="BO330" s="130"/>
      <c r="BP330" s="130"/>
      <c r="BQ330" s="130"/>
      <c r="BR330" s="130"/>
      <c r="BS330" s="130"/>
      <c r="BT330" s="130"/>
      <c r="BU330" s="130"/>
      <c r="BV330" s="130"/>
      <c r="BW330" s="130"/>
      <c r="BX330" s="130"/>
      <c r="BY330" s="130"/>
      <c r="BZ330" s="130"/>
    </row>
    <row r="331" spans="28:78" s="32" customFormat="1" x14ac:dyDescent="0.2">
      <c r="AB331" s="130"/>
      <c r="AC331" s="130"/>
      <c r="AD331" s="130"/>
      <c r="AE331" s="130"/>
      <c r="AF331" s="130"/>
      <c r="AG331" s="130"/>
      <c r="AH331" s="130"/>
      <c r="AI331" s="130"/>
      <c r="AJ331" s="130"/>
      <c r="AK331" s="130"/>
      <c r="AL331" s="130"/>
      <c r="AM331" s="130"/>
      <c r="AN331" s="130"/>
      <c r="AO331" s="130"/>
      <c r="AP331" s="130"/>
      <c r="AQ331" s="130"/>
      <c r="AR331" s="130"/>
      <c r="AS331" s="130"/>
      <c r="AT331" s="130"/>
      <c r="AU331" s="130"/>
      <c r="AV331" s="130"/>
      <c r="AW331" s="130"/>
      <c r="AX331" s="130"/>
      <c r="AY331" s="130"/>
      <c r="AZ331" s="130"/>
      <c r="BA331" s="130"/>
      <c r="BB331" s="130"/>
      <c r="BC331" s="130"/>
      <c r="BD331" s="130"/>
      <c r="BE331" s="130"/>
      <c r="BF331" s="130"/>
      <c r="BG331" s="130"/>
      <c r="BH331" s="130"/>
      <c r="BI331" s="130"/>
      <c r="BJ331" s="130"/>
      <c r="BK331" s="130"/>
      <c r="BL331" s="130"/>
      <c r="BM331" s="130"/>
      <c r="BN331" s="130"/>
      <c r="BO331" s="130"/>
      <c r="BP331" s="130"/>
      <c r="BQ331" s="130"/>
      <c r="BR331" s="130"/>
      <c r="BS331" s="130"/>
      <c r="BT331" s="130"/>
      <c r="BU331" s="130"/>
      <c r="BV331" s="130"/>
      <c r="BW331" s="130"/>
      <c r="BX331" s="130"/>
      <c r="BY331" s="130"/>
      <c r="BZ331" s="130"/>
    </row>
    <row r="332" spans="28:78" s="32" customFormat="1" x14ac:dyDescent="0.2">
      <c r="AB332" s="130"/>
      <c r="AC332" s="130"/>
      <c r="AD332" s="130"/>
      <c r="AE332" s="130"/>
      <c r="AF332" s="130"/>
      <c r="AG332" s="130"/>
      <c r="AH332" s="130"/>
      <c r="AI332" s="130"/>
      <c r="AJ332" s="130"/>
      <c r="AK332" s="130"/>
      <c r="AL332" s="130"/>
      <c r="AM332" s="130"/>
      <c r="AN332" s="130"/>
      <c r="AO332" s="130"/>
      <c r="AP332" s="130"/>
      <c r="AQ332" s="130"/>
      <c r="AR332" s="130"/>
      <c r="AS332" s="130"/>
      <c r="AT332" s="130"/>
      <c r="AU332" s="130"/>
      <c r="AV332" s="130"/>
      <c r="AW332" s="130"/>
      <c r="AX332" s="130"/>
      <c r="AY332" s="130"/>
      <c r="AZ332" s="130"/>
      <c r="BA332" s="130"/>
      <c r="BB332" s="130"/>
      <c r="BC332" s="130"/>
      <c r="BD332" s="130"/>
      <c r="BE332" s="130"/>
      <c r="BF332" s="130"/>
      <c r="BG332" s="130"/>
      <c r="BH332" s="130"/>
      <c r="BI332" s="130"/>
      <c r="BJ332" s="130"/>
      <c r="BK332" s="130"/>
      <c r="BL332" s="130"/>
      <c r="BM332" s="130"/>
      <c r="BN332" s="130"/>
      <c r="BO332" s="130"/>
      <c r="BP332" s="130"/>
      <c r="BQ332" s="130"/>
      <c r="BR332" s="130"/>
      <c r="BS332" s="130"/>
      <c r="BT332" s="130"/>
      <c r="BU332" s="130"/>
      <c r="BV332" s="130"/>
      <c r="BW332" s="130"/>
      <c r="BX332" s="130"/>
      <c r="BY332" s="130"/>
      <c r="BZ332" s="130"/>
    </row>
    <row r="333" spans="28:78" s="32" customFormat="1" x14ac:dyDescent="0.2">
      <c r="AB333" s="130"/>
      <c r="AC333" s="130"/>
      <c r="AD333" s="130"/>
      <c r="AE333" s="130"/>
      <c r="AF333" s="130"/>
      <c r="AG333" s="130"/>
      <c r="AH333" s="130"/>
      <c r="AI333" s="130"/>
      <c r="AJ333" s="130"/>
      <c r="AK333" s="130"/>
      <c r="AL333" s="130"/>
      <c r="AM333" s="130"/>
      <c r="AN333" s="130"/>
      <c r="AO333" s="130"/>
      <c r="AP333" s="130"/>
      <c r="AQ333" s="130"/>
      <c r="AR333" s="130"/>
      <c r="AS333" s="130"/>
      <c r="AT333" s="130"/>
      <c r="AU333" s="130"/>
      <c r="AV333" s="130"/>
      <c r="AW333" s="130"/>
      <c r="AX333" s="130"/>
      <c r="AY333" s="130"/>
      <c r="AZ333" s="130"/>
      <c r="BA333" s="130"/>
      <c r="BB333" s="130"/>
      <c r="BC333" s="130"/>
      <c r="BD333" s="130"/>
      <c r="BE333" s="130"/>
      <c r="BF333" s="130"/>
      <c r="BG333" s="130"/>
      <c r="BH333" s="130"/>
      <c r="BI333" s="130"/>
      <c r="BJ333" s="130"/>
      <c r="BK333" s="130"/>
      <c r="BL333" s="130"/>
      <c r="BM333" s="130"/>
      <c r="BN333" s="130"/>
      <c r="BO333" s="130"/>
      <c r="BP333" s="130"/>
      <c r="BQ333" s="130"/>
      <c r="BR333" s="130"/>
      <c r="BS333" s="130"/>
      <c r="BT333" s="130"/>
      <c r="BU333" s="130"/>
      <c r="BV333" s="130"/>
      <c r="BW333" s="130"/>
      <c r="BX333" s="130"/>
      <c r="BY333" s="130"/>
      <c r="BZ333" s="130"/>
    </row>
    <row r="334" spans="28:78" s="32" customFormat="1" x14ac:dyDescent="0.2">
      <c r="AB334" s="130"/>
      <c r="AC334" s="130"/>
      <c r="AD334" s="130"/>
      <c r="AE334" s="130"/>
      <c r="AF334" s="130"/>
      <c r="AG334" s="130"/>
      <c r="AH334" s="130"/>
      <c r="AI334" s="130"/>
      <c r="AJ334" s="130"/>
      <c r="AK334" s="130"/>
      <c r="AL334" s="130"/>
      <c r="AM334" s="130"/>
      <c r="AN334" s="130"/>
      <c r="AO334" s="130"/>
      <c r="AP334" s="130"/>
      <c r="AQ334" s="130"/>
      <c r="AR334" s="130"/>
      <c r="AS334" s="130"/>
      <c r="AT334" s="130"/>
      <c r="AU334" s="130"/>
      <c r="AV334" s="130"/>
      <c r="AW334" s="130"/>
      <c r="AX334" s="130"/>
      <c r="AY334" s="130"/>
      <c r="AZ334" s="130"/>
      <c r="BA334" s="130"/>
      <c r="BB334" s="130"/>
      <c r="BC334" s="130"/>
      <c r="BD334" s="130"/>
      <c r="BE334" s="130"/>
      <c r="BF334" s="130"/>
      <c r="BG334" s="130"/>
      <c r="BH334" s="130"/>
      <c r="BI334" s="130"/>
      <c r="BJ334" s="130"/>
      <c r="BK334" s="130"/>
      <c r="BL334" s="130"/>
      <c r="BM334" s="130"/>
      <c r="BN334" s="130"/>
      <c r="BO334" s="130"/>
      <c r="BP334" s="130"/>
      <c r="BQ334" s="130"/>
      <c r="BR334" s="130"/>
      <c r="BS334" s="130"/>
      <c r="BT334" s="130"/>
      <c r="BU334" s="130"/>
      <c r="BV334" s="130"/>
      <c r="BW334" s="130"/>
      <c r="BX334" s="130"/>
      <c r="BY334" s="130"/>
      <c r="BZ334" s="130"/>
    </row>
    <row r="335" spans="28:78" s="32" customFormat="1" x14ac:dyDescent="0.2">
      <c r="AB335" s="130"/>
      <c r="AC335" s="130"/>
      <c r="AD335" s="130"/>
      <c r="AE335" s="130"/>
      <c r="AF335" s="130"/>
      <c r="AG335" s="130"/>
      <c r="AH335" s="130"/>
      <c r="AI335" s="130"/>
      <c r="AJ335" s="130"/>
      <c r="AK335" s="130"/>
      <c r="AL335" s="130"/>
      <c r="AM335" s="130"/>
      <c r="AN335" s="130"/>
      <c r="AO335" s="130"/>
      <c r="AP335" s="130"/>
      <c r="AQ335" s="130"/>
      <c r="AR335" s="130"/>
      <c r="AS335" s="130"/>
      <c r="AT335" s="130"/>
      <c r="AU335" s="130"/>
      <c r="AV335" s="130"/>
      <c r="AW335" s="130"/>
      <c r="AX335" s="130"/>
      <c r="AY335" s="130"/>
      <c r="AZ335" s="130"/>
      <c r="BA335" s="130"/>
      <c r="BB335" s="130"/>
      <c r="BC335" s="130"/>
      <c r="BD335" s="130"/>
      <c r="BE335" s="130"/>
      <c r="BF335" s="130"/>
      <c r="BG335" s="130"/>
      <c r="BH335" s="130"/>
      <c r="BI335" s="130"/>
      <c r="BJ335" s="130"/>
      <c r="BK335" s="130"/>
      <c r="BL335" s="130"/>
      <c r="BM335" s="130"/>
      <c r="BN335" s="130"/>
      <c r="BO335" s="130"/>
      <c r="BP335" s="130"/>
      <c r="BQ335" s="130"/>
      <c r="BR335" s="130"/>
      <c r="BS335" s="130"/>
      <c r="BT335" s="130"/>
      <c r="BU335" s="130"/>
      <c r="BV335" s="130"/>
      <c r="BW335" s="130"/>
      <c r="BX335" s="130"/>
      <c r="BY335" s="130"/>
      <c r="BZ335" s="130"/>
    </row>
    <row r="336" spans="28:78" s="32" customFormat="1" x14ac:dyDescent="0.2">
      <c r="AB336" s="130"/>
      <c r="AC336" s="130"/>
      <c r="AD336" s="130"/>
      <c r="AE336" s="130"/>
      <c r="AF336" s="130"/>
      <c r="AG336" s="130"/>
      <c r="AH336" s="130"/>
      <c r="AI336" s="130"/>
      <c r="AJ336" s="130"/>
      <c r="AK336" s="130"/>
      <c r="AL336" s="130"/>
      <c r="AM336" s="130"/>
      <c r="AN336" s="130"/>
      <c r="AO336" s="130"/>
      <c r="AP336" s="130"/>
      <c r="AQ336" s="130"/>
      <c r="AR336" s="130"/>
      <c r="AS336" s="130"/>
      <c r="AT336" s="130"/>
      <c r="AU336" s="130"/>
      <c r="AV336" s="130"/>
      <c r="AW336" s="130"/>
      <c r="AX336" s="130"/>
      <c r="AY336" s="130"/>
      <c r="AZ336" s="130"/>
      <c r="BA336" s="130"/>
      <c r="BB336" s="130"/>
      <c r="BC336" s="130"/>
      <c r="BD336" s="130"/>
      <c r="BE336" s="130"/>
      <c r="BF336" s="130"/>
      <c r="BG336" s="130"/>
      <c r="BH336" s="130"/>
      <c r="BI336" s="130"/>
      <c r="BJ336" s="130"/>
      <c r="BK336" s="130"/>
      <c r="BL336" s="130"/>
      <c r="BM336" s="130"/>
      <c r="BN336" s="130"/>
      <c r="BO336" s="130"/>
      <c r="BP336" s="130"/>
      <c r="BQ336" s="130"/>
      <c r="BR336" s="130"/>
      <c r="BS336" s="130"/>
      <c r="BT336" s="130"/>
      <c r="BU336" s="130"/>
      <c r="BV336" s="130"/>
      <c r="BW336" s="130"/>
      <c r="BX336" s="130"/>
      <c r="BY336" s="130"/>
      <c r="BZ336" s="130"/>
    </row>
    <row r="337" spans="28:78" s="32" customFormat="1" x14ac:dyDescent="0.2">
      <c r="AB337" s="130"/>
      <c r="AC337" s="130"/>
      <c r="AD337" s="130"/>
      <c r="AE337" s="130"/>
      <c r="AF337" s="130"/>
      <c r="AG337" s="130"/>
      <c r="AH337" s="130"/>
      <c r="AI337" s="130"/>
      <c r="AJ337" s="130"/>
      <c r="AK337" s="130"/>
      <c r="AL337" s="130"/>
      <c r="AM337" s="130"/>
      <c r="AN337" s="130"/>
      <c r="AO337" s="130"/>
      <c r="AP337" s="130"/>
      <c r="AQ337" s="130"/>
      <c r="AR337" s="130"/>
      <c r="AS337" s="130"/>
      <c r="AT337" s="130"/>
      <c r="AU337" s="130"/>
      <c r="AV337" s="130"/>
      <c r="AW337" s="130"/>
      <c r="AX337" s="130"/>
      <c r="AY337" s="130"/>
      <c r="AZ337" s="130"/>
      <c r="BA337" s="130"/>
      <c r="BB337" s="130"/>
      <c r="BC337" s="130"/>
      <c r="BD337" s="130"/>
      <c r="BE337" s="130"/>
      <c r="BF337" s="130"/>
      <c r="BG337" s="130"/>
      <c r="BH337" s="130"/>
      <c r="BI337" s="130"/>
      <c r="BJ337" s="130"/>
      <c r="BK337" s="130"/>
      <c r="BL337" s="130"/>
      <c r="BM337" s="130"/>
      <c r="BN337" s="130"/>
      <c r="BO337" s="130"/>
      <c r="BP337" s="130"/>
      <c r="BQ337" s="130"/>
      <c r="BR337" s="130"/>
      <c r="BS337" s="130"/>
      <c r="BT337" s="130"/>
      <c r="BU337" s="130"/>
      <c r="BV337" s="130"/>
      <c r="BW337" s="130"/>
      <c r="BX337" s="130"/>
      <c r="BY337" s="130"/>
      <c r="BZ337" s="130"/>
    </row>
    <row r="338" spans="28:78" s="32" customFormat="1" x14ac:dyDescent="0.2">
      <c r="AB338" s="130"/>
      <c r="AC338" s="130"/>
      <c r="AD338" s="130"/>
      <c r="AE338" s="130"/>
      <c r="AF338" s="130"/>
      <c r="AG338" s="130"/>
      <c r="AH338" s="130"/>
      <c r="AI338" s="130"/>
      <c r="AJ338" s="130"/>
      <c r="AK338" s="130"/>
      <c r="AL338" s="130"/>
      <c r="AM338" s="130"/>
      <c r="AN338" s="130"/>
      <c r="AO338" s="130"/>
      <c r="AP338" s="130"/>
      <c r="AQ338" s="130"/>
      <c r="AR338" s="130"/>
      <c r="AS338" s="130"/>
      <c r="AT338" s="130"/>
      <c r="AU338" s="130"/>
      <c r="AV338" s="130"/>
      <c r="AW338" s="130"/>
      <c r="AX338" s="130"/>
      <c r="AY338" s="130"/>
      <c r="AZ338" s="130"/>
      <c r="BA338" s="130"/>
      <c r="BB338" s="130"/>
      <c r="BC338" s="130"/>
      <c r="BD338" s="130"/>
      <c r="BE338" s="130"/>
      <c r="BF338" s="130"/>
      <c r="BG338" s="130"/>
      <c r="BH338" s="130"/>
      <c r="BI338" s="130"/>
      <c r="BJ338" s="130"/>
      <c r="BK338" s="130"/>
      <c r="BL338" s="130"/>
      <c r="BM338" s="130"/>
      <c r="BN338" s="130"/>
      <c r="BO338" s="130"/>
      <c r="BP338" s="130"/>
      <c r="BQ338" s="130"/>
      <c r="BR338" s="130"/>
      <c r="BS338" s="130"/>
      <c r="BT338" s="130"/>
      <c r="BU338" s="130"/>
      <c r="BV338" s="130"/>
      <c r="BW338" s="130"/>
      <c r="BX338" s="130"/>
      <c r="BY338" s="130"/>
      <c r="BZ338" s="130"/>
    </row>
    <row r="339" spans="28:78" s="32" customFormat="1" x14ac:dyDescent="0.2">
      <c r="AB339" s="130"/>
      <c r="AC339" s="130"/>
      <c r="AD339" s="130"/>
      <c r="AE339" s="130"/>
      <c r="AF339" s="130"/>
      <c r="AG339" s="130"/>
      <c r="AH339" s="130"/>
      <c r="AI339" s="130"/>
      <c r="AJ339" s="130"/>
      <c r="AK339" s="130"/>
      <c r="AL339" s="130"/>
      <c r="AM339" s="130"/>
      <c r="AN339" s="130"/>
      <c r="AO339" s="130"/>
      <c r="AP339" s="130"/>
      <c r="AQ339" s="130"/>
      <c r="AR339" s="130"/>
      <c r="AS339" s="130"/>
      <c r="AT339" s="130"/>
      <c r="AU339" s="130"/>
      <c r="AV339" s="130"/>
      <c r="AW339" s="130"/>
      <c r="AX339" s="130"/>
      <c r="AY339" s="130"/>
      <c r="AZ339" s="130"/>
      <c r="BA339" s="130"/>
      <c r="BB339" s="130"/>
      <c r="BC339" s="130"/>
      <c r="BD339" s="130"/>
      <c r="BE339" s="130"/>
      <c r="BF339" s="130"/>
      <c r="BG339" s="130"/>
      <c r="BH339" s="130"/>
      <c r="BI339" s="130"/>
      <c r="BJ339" s="130"/>
      <c r="BK339" s="130"/>
      <c r="BL339" s="130"/>
      <c r="BM339" s="130"/>
      <c r="BN339" s="130"/>
      <c r="BO339" s="130"/>
      <c r="BP339" s="130"/>
      <c r="BQ339" s="130"/>
      <c r="BR339" s="130"/>
      <c r="BS339" s="130"/>
      <c r="BT339" s="130"/>
      <c r="BU339" s="130"/>
      <c r="BV339" s="130"/>
      <c r="BW339" s="130"/>
      <c r="BX339" s="130"/>
      <c r="BY339" s="130"/>
      <c r="BZ339" s="130"/>
    </row>
    <row r="340" spans="28:78" s="32" customFormat="1" x14ac:dyDescent="0.2">
      <c r="AB340" s="130"/>
      <c r="AC340" s="130"/>
      <c r="AD340" s="130"/>
      <c r="AE340" s="130"/>
      <c r="AF340" s="130"/>
      <c r="AG340" s="130"/>
      <c r="AH340" s="130"/>
      <c r="AI340" s="130"/>
      <c r="AJ340" s="130"/>
      <c r="AK340" s="130"/>
      <c r="AL340" s="130"/>
      <c r="AM340" s="130"/>
      <c r="AN340" s="130"/>
      <c r="AO340" s="130"/>
      <c r="AP340" s="130"/>
      <c r="AQ340" s="130"/>
      <c r="AR340" s="130"/>
      <c r="AS340" s="130"/>
      <c r="AT340" s="130"/>
      <c r="AU340" s="130"/>
      <c r="AV340" s="130"/>
      <c r="AW340" s="130"/>
      <c r="AX340" s="130"/>
      <c r="AY340" s="130"/>
      <c r="AZ340" s="130"/>
      <c r="BA340" s="130"/>
      <c r="BB340" s="130"/>
      <c r="BC340" s="130"/>
      <c r="BD340" s="130"/>
      <c r="BE340" s="130"/>
      <c r="BF340" s="130"/>
      <c r="BG340" s="130"/>
      <c r="BH340" s="130"/>
      <c r="BI340" s="130"/>
      <c r="BJ340" s="130"/>
      <c r="BK340" s="130"/>
      <c r="BL340" s="130"/>
      <c r="BM340" s="130"/>
      <c r="BN340" s="130"/>
      <c r="BO340" s="130"/>
      <c r="BP340" s="130"/>
      <c r="BQ340" s="130"/>
      <c r="BR340" s="130"/>
      <c r="BS340" s="130"/>
      <c r="BT340" s="130"/>
      <c r="BU340" s="130"/>
      <c r="BV340" s="130"/>
      <c r="BW340" s="130"/>
      <c r="BX340" s="130"/>
      <c r="BY340" s="130"/>
      <c r="BZ340" s="130"/>
    </row>
    <row r="341" spans="28:78" s="32" customFormat="1" x14ac:dyDescent="0.2">
      <c r="AB341" s="130"/>
      <c r="AC341" s="130"/>
      <c r="AD341" s="130"/>
      <c r="AE341" s="130"/>
      <c r="AF341" s="130"/>
      <c r="AG341" s="130"/>
      <c r="AH341" s="130"/>
      <c r="AI341" s="130"/>
      <c r="AJ341" s="130"/>
      <c r="AK341" s="130"/>
      <c r="AL341" s="130"/>
      <c r="AM341" s="130"/>
      <c r="AN341" s="130"/>
      <c r="AO341" s="130"/>
      <c r="AP341" s="130"/>
      <c r="AQ341" s="130"/>
      <c r="AR341" s="130"/>
      <c r="AS341" s="130"/>
      <c r="AT341" s="130"/>
      <c r="AU341" s="130"/>
      <c r="AV341" s="130"/>
      <c r="AW341" s="130"/>
      <c r="AX341" s="130"/>
      <c r="AY341" s="130"/>
      <c r="AZ341" s="130"/>
      <c r="BA341" s="130"/>
      <c r="BB341" s="130"/>
      <c r="BC341" s="130"/>
      <c r="BD341" s="130"/>
      <c r="BE341" s="130"/>
      <c r="BF341" s="130"/>
      <c r="BG341" s="130"/>
      <c r="BH341" s="130"/>
      <c r="BI341" s="130"/>
      <c r="BJ341" s="130"/>
      <c r="BK341" s="130"/>
      <c r="BL341" s="130"/>
      <c r="BM341" s="130"/>
      <c r="BN341" s="130"/>
      <c r="BO341" s="130"/>
      <c r="BP341" s="130"/>
      <c r="BQ341" s="130"/>
      <c r="BR341" s="130"/>
      <c r="BS341" s="130"/>
      <c r="BT341" s="130"/>
      <c r="BU341" s="130"/>
      <c r="BV341" s="130"/>
      <c r="BW341" s="130"/>
      <c r="BX341" s="130"/>
      <c r="BY341" s="130"/>
      <c r="BZ341" s="130"/>
    </row>
    <row r="342" spans="28:78" s="32" customFormat="1" x14ac:dyDescent="0.2">
      <c r="AB342" s="130"/>
      <c r="AC342" s="130"/>
      <c r="AD342" s="130"/>
      <c r="AE342" s="130"/>
      <c r="AF342" s="130"/>
      <c r="AG342" s="130"/>
      <c r="AH342" s="130"/>
      <c r="AI342" s="130"/>
      <c r="AJ342" s="130"/>
      <c r="AK342" s="130"/>
      <c r="AL342" s="130"/>
      <c r="AM342" s="130"/>
      <c r="AN342" s="130"/>
      <c r="AO342" s="130"/>
      <c r="AP342" s="130"/>
      <c r="AQ342" s="130"/>
      <c r="AR342" s="130"/>
      <c r="AS342" s="130"/>
      <c r="AT342" s="130"/>
      <c r="AU342" s="130"/>
      <c r="AV342" s="130"/>
      <c r="AW342" s="130"/>
      <c r="AX342" s="130"/>
      <c r="AY342" s="130"/>
      <c r="AZ342" s="130"/>
      <c r="BA342" s="130"/>
      <c r="BB342" s="130"/>
      <c r="BC342" s="130"/>
      <c r="BD342" s="130"/>
      <c r="BE342" s="130"/>
      <c r="BF342" s="130"/>
      <c r="BG342" s="130"/>
      <c r="BH342" s="130"/>
      <c r="BI342" s="130"/>
      <c r="BJ342" s="130"/>
      <c r="BK342" s="130"/>
      <c r="BL342" s="130"/>
      <c r="BM342" s="130"/>
      <c r="BN342" s="130"/>
      <c r="BO342" s="130"/>
      <c r="BP342" s="130"/>
      <c r="BQ342" s="130"/>
      <c r="BR342" s="130"/>
      <c r="BS342" s="130"/>
      <c r="BT342" s="130"/>
      <c r="BU342" s="130"/>
      <c r="BV342" s="130"/>
      <c r="BW342" s="130"/>
      <c r="BX342" s="130"/>
      <c r="BY342" s="130"/>
      <c r="BZ342" s="130"/>
    </row>
    <row r="343" spans="28:78" s="32" customFormat="1" x14ac:dyDescent="0.2">
      <c r="AB343" s="130"/>
      <c r="AC343" s="130"/>
      <c r="AD343" s="130"/>
      <c r="AE343" s="130"/>
      <c r="AF343" s="130"/>
      <c r="AG343" s="130"/>
      <c r="AH343" s="130"/>
      <c r="AI343" s="130"/>
      <c r="AJ343" s="130"/>
      <c r="AK343" s="130"/>
      <c r="AL343" s="130"/>
      <c r="AM343" s="130"/>
      <c r="AN343" s="130"/>
      <c r="AO343" s="130"/>
      <c r="AP343" s="130"/>
      <c r="AQ343" s="130"/>
      <c r="AR343" s="130"/>
      <c r="AS343" s="130"/>
      <c r="AT343" s="130"/>
      <c r="AU343" s="130"/>
      <c r="AV343" s="130"/>
      <c r="AW343" s="130"/>
      <c r="AX343" s="130"/>
      <c r="AY343" s="130"/>
      <c r="AZ343" s="130"/>
      <c r="BA343" s="130"/>
      <c r="BB343" s="130"/>
      <c r="BC343" s="130"/>
      <c r="BD343" s="130"/>
      <c r="BE343" s="130"/>
      <c r="BF343" s="130"/>
      <c r="BG343" s="130"/>
      <c r="BH343" s="130"/>
      <c r="BI343" s="130"/>
      <c r="BJ343" s="130"/>
      <c r="BK343" s="130"/>
      <c r="BL343" s="130"/>
      <c r="BM343" s="130"/>
      <c r="BN343" s="130"/>
      <c r="BO343" s="130"/>
      <c r="BP343" s="130"/>
      <c r="BQ343" s="130"/>
      <c r="BR343" s="130"/>
      <c r="BS343" s="130"/>
      <c r="BT343" s="130"/>
      <c r="BU343" s="130"/>
      <c r="BV343" s="130"/>
      <c r="BW343" s="130"/>
      <c r="BX343" s="130"/>
      <c r="BY343" s="130"/>
      <c r="BZ343" s="130"/>
    </row>
    <row r="344" spans="28:78" s="32" customFormat="1" x14ac:dyDescent="0.2">
      <c r="AB344" s="130"/>
      <c r="AC344" s="130"/>
      <c r="AD344" s="130"/>
      <c r="AE344" s="130"/>
      <c r="AF344" s="130"/>
      <c r="AG344" s="130"/>
      <c r="AH344" s="130"/>
      <c r="AI344" s="130"/>
      <c r="AJ344" s="130"/>
      <c r="AK344" s="130"/>
      <c r="AL344" s="130"/>
      <c r="AM344" s="130"/>
      <c r="AN344" s="130"/>
      <c r="AO344" s="130"/>
      <c r="AP344" s="130"/>
      <c r="AQ344" s="130"/>
      <c r="AR344" s="130"/>
      <c r="AS344" s="130"/>
      <c r="AT344" s="130"/>
      <c r="AU344" s="130"/>
      <c r="AV344" s="130"/>
      <c r="AW344" s="130"/>
      <c r="AX344" s="130"/>
      <c r="AY344" s="130"/>
      <c r="AZ344" s="130"/>
      <c r="BA344" s="130"/>
      <c r="BB344" s="130"/>
      <c r="BC344" s="130"/>
      <c r="BD344" s="130"/>
      <c r="BE344" s="130"/>
      <c r="BF344" s="130"/>
      <c r="BG344" s="130"/>
      <c r="BH344" s="130"/>
      <c r="BI344" s="130"/>
      <c r="BJ344" s="130"/>
      <c r="BK344" s="130"/>
      <c r="BL344" s="130"/>
      <c r="BM344" s="130"/>
      <c r="BN344" s="130"/>
      <c r="BO344" s="130"/>
      <c r="BP344" s="130"/>
      <c r="BQ344" s="130"/>
      <c r="BR344" s="130"/>
      <c r="BS344" s="130"/>
      <c r="BT344" s="130"/>
      <c r="BU344" s="130"/>
      <c r="BV344" s="130"/>
      <c r="BW344" s="130"/>
      <c r="BX344" s="130"/>
      <c r="BY344" s="130"/>
      <c r="BZ344" s="130"/>
    </row>
    <row r="345" spans="28:78" s="32" customFormat="1" x14ac:dyDescent="0.2">
      <c r="AB345" s="130"/>
      <c r="AC345" s="130"/>
      <c r="AD345" s="130"/>
      <c r="AE345" s="130"/>
      <c r="AF345" s="130"/>
      <c r="AG345" s="130"/>
      <c r="AH345" s="130"/>
      <c r="AI345" s="130"/>
      <c r="AJ345" s="130"/>
      <c r="AK345" s="130"/>
      <c r="AL345" s="130"/>
      <c r="AM345" s="130"/>
      <c r="AN345" s="130"/>
      <c r="AO345" s="130"/>
      <c r="AP345" s="130"/>
      <c r="AQ345" s="130"/>
      <c r="AR345" s="130"/>
      <c r="AS345" s="130"/>
      <c r="AT345" s="130"/>
      <c r="AU345" s="130"/>
      <c r="AV345" s="130"/>
      <c r="AW345" s="130"/>
      <c r="AX345" s="130"/>
      <c r="AY345" s="130"/>
      <c r="AZ345" s="130"/>
      <c r="BA345" s="130"/>
      <c r="BB345" s="130"/>
      <c r="BC345" s="130"/>
      <c r="BD345" s="130"/>
      <c r="BE345" s="130"/>
      <c r="BF345" s="130"/>
      <c r="BG345" s="130"/>
      <c r="BH345" s="130"/>
      <c r="BI345" s="130"/>
      <c r="BJ345" s="130"/>
      <c r="BK345" s="130"/>
      <c r="BL345" s="130"/>
      <c r="BM345" s="130"/>
      <c r="BN345" s="130"/>
      <c r="BO345" s="130"/>
      <c r="BP345" s="130"/>
      <c r="BQ345" s="130"/>
      <c r="BR345" s="130"/>
      <c r="BS345" s="130"/>
      <c r="BT345" s="130"/>
      <c r="BU345" s="130"/>
      <c r="BV345" s="130"/>
      <c r="BW345" s="130"/>
      <c r="BX345" s="130"/>
      <c r="BY345" s="130"/>
      <c r="BZ345" s="130"/>
    </row>
    <row r="346" spans="28:78" s="32" customFormat="1" x14ac:dyDescent="0.2">
      <c r="AB346" s="130"/>
      <c r="AC346" s="130"/>
      <c r="AD346" s="130"/>
      <c r="AE346" s="130"/>
      <c r="AF346" s="130"/>
      <c r="AG346" s="130"/>
      <c r="AH346" s="130"/>
      <c r="AI346" s="130"/>
      <c r="AJ346" s="130"/>
      <c r="AK346" s="130"/>
      <c r="AL346" s="130"/>
      <c r="AM346" s="130"/>
      <c r="AN346" s="130"/>
      <c r="AO346" s="130"/>
      <c r="AP346" s="130"/>
      <c r="AQ346" s="130"/>
      <c r="AR346" s="130"/>
      <c r="AS346" s="130"/>
      <c r="AT346" s="130"/>
      <c r="AU346" s="130"/>
      <c r="AV346" s="130"/>
      <c r="AW346" s="130"/>
      <c r="AX346" s="130"/>
      <c r="AY346" s="130"/>
      <c r="AZ346" s="130"/>
      <c r="BA346" s="130"/>
      <c r="BB346" s="130"/>
      <c r="BC346" s="130"/>
      <c r="BD346" s="130"/>
      <c r="BE346" s="130"/>
      <c r="BF346" s="130"/>
      <c r="BG346" s="130"/>
      <c r="BH346" s="130"/>
      <c r="BI346" s="130"/>
      <c r="BJ346" s="130"/>
      <c r="BK346" s="130"/>
      <c r="BL346" s="130"/>
      <c r="BM346" s="130"/>
      <c r="BN346" s="130"/>
      <c r="BO346" s="130"/>
      <c r="BP346" s="130"/>
      <c r="BQ346" s="130"/>
      <c r="BR346" s="130"/>
      <c r="BS346" s="130"/>
      <c r="BT346" s="130"/>
      <c r="BU346" s="130"/>
      <c r="BV346" s="130"/>
      <c r="BW346" s="130"/>
      <c r="BX346" s="130"/>
      <c r="BY346" s="130"/>
      <c r="BZ346" s="130"/>
    </row>
    <row r="347" spans="28:78" s="32" customFormat="1" x14ac:dyDescent="0.2">
      <c r="AB347" s="130"/>
      <c r="AC347" s="130"/>
      <c r="AD347" s="130"/>
      <c r="AE347" s="130"/>
      <c r="AF347" s="130"/>
      <c r="AG347" s="130"/>
      <c r="AH347" s="130"/>
      <c r="AI347" s="130"/>
      <c r="AJ347" s="130"/>
      <c r="AK347" s="130"/>
      <c r="AL347" s="130"/>
      <c r="AM347" s="130"/>
      <c r="AN347" s="130"/>
      <c r="AO347" s="130"/>
      <c r="AP347" s="130"/>
      <c r="AQ347" s="130"/>
      <c r="AR347" s="130"/>
      <c r="AS347" s="130"/>
      <c r="AT347" s="130"/>
      <c r="AU347" s="130"/>
      <c r="AV347" s="130"/>
      <c r="AW347" s="130"/>
      <c r="AX347" s="130"/>
      <c r="AY347" s="130"/>
      <c r="AZ347" s="130"/>
      <c r="BA347" s="130"/>
      <c r="BB347" s="130"/>
      <c r="BC347" s="130"/>
      <c r="BD347" s="130"/>
      <c r="BE347" s="130"/>
      <c r="BF347" s="130"/>
      <c r="BG347" s="130"/>
      <c r="BH347" s="130"/>
      <c r="BI347" s="130"/>
      <c r="BJ347" s="130"/>
      <c r="BK347" s="130"/>
      <c r="BL347" s="130"/>
      <c r="BM347" s="130"/>
      <c r="BN347" s="130"/>
      <c r="BO347" s="130"/>
      <c r="BP347" s="130"/>
      <c r="BQ347" s="130"/>
      <c r="BR347" s="130"/>
      <c r="BS347" s="130"/>
      <c r="BT347" s="130"/>
      <c r="BU347" s="130"/>
      <c r="BV347" s="130"/>
      <c r="BW347" s="130"/>
      <c r="BX347" s="130"/>
      <c r="BY347" s="130"/>
      <c r="BZ347" s="130"/>
    </row>
    <row r="348" spans="28:78" s="32" customFormat="1" x14ac:dyDescent="0.2">
      <c r="AB348" s="130"/>
      <c r="AC348" s="130"/>
      <c r="AD348" s="130"/>
      <c r="AE348" s="130"/>
      <c r="AF348" s="130"/>
      <c r="AG348" s="130"/>
      <c r="AH348" s="130"/>
      <c r="AI348" s="130"/>
      <c r="AJ348" s="130"/>
      <c r="AK348" s="130"/>
      <c r="AL348" s="130"/>
      <c r="AM348" s="130"/>
      <c r="AN348" s="130"/>
      <c r="AO348" s="130"/>
      <c r="AP348" s="130"/>
      <c r="AQ348" s="130"/>
      <c r="AR348" s="130"/>
      <c r="AS348" s="130"/>
      <c r="AT348" s="130"/>
      <c r="AU348" s="130"/>
      <c r="AV348" s="130"/>
      <c r="AW348" s="130"/>
      <c r="AX348" s="130"/>
      <c r="AY348" s="130"/>
      <c r="AZ348" s="130"/>
      <c r="BA348" s="130"/>
      <c r="BB348" s="130"/>
      <c r="BC348" s="130"/>
      <c r="BD348" s="130"/>
      <c r="BE348" s="130"/>
      <c r="BF348" s="130"/>
      <c r="BG348" s="130"/>
      <c r="BH348" s="130"/>
      <c r="BI348" s="130"/>
      <c r="BJ348" s="130"/>
      <c r="BK348" s="130"/>
      <c r="BL348" s="130"/>
      <c r="BM348" s="130"/>
      <c r="BN348" s="130"/>
      <c r="BO348" s="130"/>
      <c r="BP348" s="130"/>
      <c r="BQ348" s="130"/>
      <c r="BR348" s="130"/>
      <c r="BS348" s="130"/>
      <c r="BT348" s="130"/>
      <c r="BU348" s="130"/>
      <c r="BV348" s="130"/>
      <c r="BW348" s="130"/>
      <c r="BX348" s="130"/>
      <c r="BY348" s="130"/>
      <c r="BZ348" s="130"/>
    </row>
    <row r="349" spans="28:78" s="32" customFormat="1" x14ac:dyDescent="0.2">
      <c r="AB349" s="130"/>
      <c r="AC349" s="130"/>
      <c r="AD349" s="130"/>
      <c r="AE349" s="130"/>
      <c r="AF349" s="130"/>
      <c r="AG349" s="130"/>
      <c r="AH349" s="130"/>
      <c r="AI349" s="130"/>
      <c r="AJ349" s="130"/>
      <c r="AK349" s="130"/>
      <c r="AL349" s="130"/>
      <c r="AM349" s="130"/>
      <c r="AN349" s="130"/>
      <c r="AO349" s="130"/>
      <c r="AP349" s="130"/>
      <c r="AQ349" s="130"/>
      <c r="AR349" s="130"/>
      <c r="AS349" s="130"/>
      <c r="AT349" s="130"/>
      <c r="AU349" s="130"/>
      <c r="AV349" s="130"/>
      <c r="AW349" s="130"/>
      <c r="AX349" s="130"/>
      <c r="AY349" s="130"/>
      <c r="AZ349" s="130"/>
      <c r="BA349" s="130"/>
      <c r="BB349" s="130"/>
      <c r="BC349" s="130"/>
      <c r="BD349" s="130"/>
      <c r="BE349" s="130"/>
      <c r="BF349" s="130"/>
      <c r="BG349" s="130"/>
      <c r="BH349" s="130"/>
      <c r="BI349" s="130"/>
      <c r="BJ349" s="130"/>
      <c r="BK349" s="130"/>
      <c r="BL349" s="130"/>
      <c r="BM349" s="130"/>
      <c r="BN349" s="130"/>
      <c r="BO349" s="130"/>
      <c r="BP349" s="130"/>
      <c r="BQ349" s="130"/>
      <c r="BR349" s="130"/>
      <c r="BS349" s="130"/>
      <c r="BT349" s="130"/>
      <c r="BU349" s="130"/>
      <c r="BV349" s="130"/>
      <c r="BW349" s="130"/>
      <c r="BX349" s="130"/>
      <c r="BY349" s="130"/>
      <c r="BZ349" s="130"/>
    </row>
    <row r="350" spans="28:78" s="32" customFormat="1" x14ac:dyDescent="0.2">
      <c r="AB350" s="130"/>
      <c r="AC350" s="130"/>
      <c r="AD350" s="130"/>
      <c r="AE350" s="130"/>
      <c r="AF350" s="130"/>
      <c r="AG350" s="130"/>
      <c r="AH350" s="130"/>
      <c r="AI350" s="130"/>
      <c r="AJ350" s="130"/>
      <c r="AK350" s="130"/>
      <c r="AL350" s="130"/>
      <c r="AM350" s="130"/>
      <c r="AN350" s="130"/>
      <c r="AO350" s="130"/>
      <c r="AP350" s="130"/>
      <c r="AQ350" s="130"/>
      <c r="AR350" s="130"/>
      <c r="AS350" s="130"/>
      <c r="AT350" s="130"/>
      <c r="AU350" s="130"/>
      <c r="AV350" s="130"/>
      <c r="AW350" s="130"/>
      <c r="AX350" s="130"/>
      <c r="AY350" s="130"/>
      <c r="AZ350" s="130"/>
      <c r="BA350" s="130"/>
      <c r="BB350" s="130"/>
      <c r="BC350" s="130"/>
      <c r="BD350" s="130"/>
      <c r="BE350" s="130"/>
      <c r="BF350" s="130"/>
      <c r="BG350" s="130"/>
      <c r="BH350" s="130"/>
      <c r="BI350" s="130"/>
      <c r="BJ350" s="130"/>
      <c r="BK350" s="130"/>
      <c r="BL350" s="130"/>
      <c r="BM350" s="130"/>
      <c r="BN350" s="130"/>
      <c r="BO350" s="130"/>
      <c r="BP350" s="130"/>
      <c r="BQ350" s="130"/>
      <c r="BR350" s="130"/>
      <c r="BS350" s="130"/>
      <c r="BT350" s="130"/>
      <c r="BU350" s="130"/>
      <c r="BV350" s="130"/>
      <c r="BW350" s="130"/>
      <c r="BX350" s="130"/>
      <c r="BY350" s="130"/>
      <c r="BZ350" s="130"/>
    </row>
    <row r="351" spans="28:78" s="32" customFormat="1" x14ac:dyDescent="0.2">
      <c r="AB351" s="130"/>
      <c r="AC351" s="130"/>
      <c r="AD351" s="130"/>
      <c r="AE351" s="130"/>
      <c r="AF351" s="130"/>
      <c r="AG351" s="130"/>
      <c r="AH351" s="130"/>
      <c r="AI351" s="130"/>
      <c r="AJ351" s="130"/>
      <c r="AK351" s="130"/>
      <c r="AL351" s="130"/>
      <c r="AM351" s="130"/>
      <c r="AN351" s="130"/>
      <c r="AO351" s="130"/>
      <c r="AP351" s="130"/>
      <c r="AQ351" s="130"/>
      <c r="AR351" s="130"/>
      <c r="AS351" s="130"/>
      <c r="AT351" s="130"/>
      <c r="AU351" s="130"/>
      <c r="AV351" s="130"/>
      <c r="AW351" s="130"/>
      <c r="AX351" s="130"/>
      <c r="AY351" s="130"/>
      <c r="AZ351" s="130"/>
      <c r="BA351" s="130"/>
      <c r="BB351" s="130"/>
      <c r="BC351" s="130"/>
      <c r="BD351" s="130"/>
      <c r="BE351" s="130"/>
      <c r="BF351" s="130"/>
      <c r="BG351" s="130"/>
      <c r="BH351" s="130"/>
      <c r="BI351" s="130"/>
      <c r="BJ351" s="130"/>
      <c r="BK351" s="130"/>
      <c r="BL351" s="130"/>
      <c r="BM351" s="130"/>
      <c r="BN351" s="130"/>
      <c r="BO351" s="130"/>
      <c r="BP351" s="130"/>
      <c r="BQ351" s="130"/>
      <c r="BR351" s="130"/>
      <c r="BS351" s="130"/>
      <c r="BT351" s="130"/>
      <c r="BU351" s="130"/>
      <c r="BV351" s="130"/>
      <c r="BW351" s="130"/>
      <c r="BX351" s="130"/>
      <c r="BY351" s="130"/>
      <c r="BZ351" s="130"/>
    </row>
    <row r="352" spans="28:78" s="32" customFormat="1" x14ac:dyDescent="0.2">
      <c r="AB352" s="130"/>
      <c r="AC352" s="130"/>
      <c r="AD352" s="130"/>
      <c r="AE352" s="130"/>
      <c r="AF352" s="130"/>
      <c r="AG352" s="130"/>
      <c r="AH352" s="130"/>
      <c r="AI352" s="130"/>
      <c r="AJ352" s="130"/>
      <c r="AK352" s="130"/>
      <c r="AL352" s="130"/>
      <c r="AM352" s="130"/>
      <c r="AN352" s="130"/>
      <c r="AO352" s="130"/>
      <c r="AP352" s="130"/>
      <c r="AQ352" s="130"/>
      <c r="AR352" s="130"/>
      <c r="AS352" s="130"/>
      <c r="AT352" s="130"/>
      <c r="AU352" s="130"/>
      <c r="AV352" s="130"/>
      <c r="AW352" s="130"/>
      <c r="AX352" s="130"/>
      <c r="AY352" s="130"/>
      <c r="AZ352" s="130"/>
      <c r="BA352" s="130"/>
      <c r="BB352" s="130"/>
      <c r="BC352" s="130"/>
      <c r="BD352" s="130"/>
      <c r="BE352" s="130"/>
      <c r="BF352" s="130"/>
      <c r="BG352" s="130"/>
      <c r="BH352" s="130"/>
      <c r="BI352" s="130"/>
      <c r="BJ352" s="130"/>
      <c r="BK352" s="130"/>
      <c r="BL352" s="130"/>
      <c r="BM352" s="130"/>
      <c r="BN352" s="130"/>
      <c r="BO352" s="130"/>
      <c r="BP352" s="130"/>
      <c r="BQ352" s="130"/>
      <c r="BR352" s="130"/>
      <c r="BS352" s="130"/>
      <c r="BT352" s="130"/>
      <c r="BU352" s="130"/>
      <c r="BV352" s="130"/>
      <c r="BW352" s="130"/>
      <c r="BX352" s="130"/>
      <c r="BY352" s="130"/>
      <c r="BZ352" s="130"/>
    </row>
    <row r="353" spans="28:78" s="32" customFormat="1" x14ac:dyDescent="0.2">
      <c r="AB353" s="130"/>
      <c r="AC353" s="130"/>
      <c r="AD353" s="130"/>
      <c r="AE353" s="130"/>
      <c r="AF353" s="130"/>
      <c r="AG353" s="130"/>
      <c r="AH353" s="130"/>
      <c r="AI353" s="130"/>
      <c r="AJ353" s="130"/>
      <c r="AK353" s="130"/>
      <c r="AL353" s="130"/>
      <c r="AM353" s="130"/>
      <c r="AN353" s="130"/>
      <c r="AO353" s="130"/>
      <c r="AP353" s="130"/>
      <c r="AQ353" s="130"/>
      <c r="AR353" s="130"/>
      <c r="AS353" s="130"/>
      <c r="AT353" s="130"/>
      <c r="AU353" s="130"/>
      <c r="AV353" s="130"/>
      <c r="AW353" s="130"/>
      <c r="AX353" s="130"/>
      <c r="AY353" s="130"/>
      <c r="AZ353" s="130"/>
      <c r="BA353" s="130"/>
      <c r="BB353" s="130"/>
      <c r="BC353" s="130"/>
      <c r="BD353" s="130"/>
      <c r="BE353" s="130"/>
      <c r="BF353" s="130"/>
      <c r="BG353" s="130"/>
      <c r="BH353" s="130"/>
      <c r="BI353" s="130"/>
      <c r="BJ353" s="130"/>
      <c r="BK353" s="130"/>
      <c r="BL353" s="130"/>
      <c r="BM353" s="130"/>
      <c r="BN353" s="130"/>
      <c r="BO353" s="130"/>
      <c r="BP353" s="130"/>
      <c r="BQ353" s="130"/>
      <c r="BR353" s="130"/>
      <c r="BS353" s="130"/>
      <c r="BT353" s="130"/>
      <c r="BU353" s="130"/>
      <c r="BV353" s="130"/>
      <c r="BW353" s="130"/>
      <c r="BX353" s="130"/>
      <c r="BY353" s="130"/>
      <c r="BZ353" s="130"/>
    </row>
    <row r="354" spans="28:78" s="32" customFormat="1" x14ac:dyDescent="0.2">
      <c r="AB354" s="130"/>
      <c r="AC354" s="130"/>
      <c r="AD354" s="130"/>
      <c r="AE354" s="130"/>
      <c r="AF354" s="130"/>
      <c r="AG354" s="130"/>
      <c r="AH354" s="130"/>
      <c r="AI354" s="130"/>
      <c r="AJ354" s="130"/>
      <c r="AK354" s="130"/>
      <c r="AL354" s="130"/>
      <c r="AM354" s="130"/>
      <c r="AN354" s="130"/>
      <c r="AO354" s="130"/>
      <c r="AP354" s="130"/>
      <c r="AQ354" s="130"/>
      <c r="AR354" s="130"/>
      <c r="AS354" s="130"/>
      <c r="AT354" s="130"/>
      <c r="AU354" s="130"/>
      <c r="AV354" s="130"/>
      <c r="AW354" s="130"/>
      <c r="AX354" s="130"/>
      <c r="AY354" s="130"/>
      <c r="AZ354" s="130"/>
      <c r="BA354" s="130"/>
      <c r="BB354" s="130"/>
      <c r="BC354" s="130"/>
      <c r="BD354" s="130"/>
      <c r="BE354" s="130"/>
      <c r="BF354" s="130"/>
      <c r="BG354" s="130"/>
      <c r="BH354" s="130"/>
      <c r="BI354" s="130"/>
      <c r="BJ354" s="130"/>
      <c r="BK354" s="130"/>
      <c r="BL354" s="130"/>
      <c r="BM354" s="130"/>
      <c r="BN354" s="130"/>
      <c r="BO354" s="130"/>
      <c r="BP354" s="130"/>
      <c r="BQ354" s="130"/>
      <c r="BR354" s="130"/>
      <c r="BS354" s="130"/>
      <c r="BT354" s="130"/>
      <c r="BU354" s="130"/>
      <c r="BV354" s="130"/>
      <c r="BW354" s="130"/>
      <c r="BX354" s="130"/>
      <c r="BY354" s="130"/>
      <c r="BZ354" s="130"/>
    </row>
    <row r="355" spans="28:78" s="32" customFormat="1" x14ac:dyDescent="0.2">
      <c r="AB355" s="130"/>
      <c r="AC355" s="130"/>
      <c r="AD355" s="130"/>
      <c r="AE355" s="130"/>
      <c r="AF355" s="130"/>
      <c r="AG355" s="130"/>
      <c r="AH355" s="130"/>
      <c r="AI355" s="130"/>
      <c r="AJ355" s="130"/>
      <c r="AK355" s="130"/>
      <c r="AL355" s="130"/>
      <c r="AM355" s="130"/>
      <c r="AN355" s="130"/>
      <c r="AO355" s="130"/>
      <c r="AP355" s="130"/>
      <c r="AQ355" s="130"/>
      <c r="AR355" s="130"/>
      <c r="AS355" s="130"/>
      <c r="AT355" s="130"/>
      <c r="AU355" s="130"/>
      <c r="AV355" s="130"/>
      <c r="AW355" s="130"/>
      <c r="AX355" s="130"/>
      <c r="AY355" s="130"/>
      <c r="AZ355" s="130"/>
      <c r="BA355" s="130"/>
      <c r="BB355" s="130"/>
      <c r="BC355" s="130"/>
      <c r="BD355" s="130"/>
      <c r="BE355" s="130"/>
      <c r="BF355" s="130"/>
      <c r="BG355" s="130"/>
      <c r="BH355" s="130"/>
      <c r="BI355" s="130"/>
      <c r="BJ355" s="130"/>
      <c r="BK355" s="130"/>
      <c r="BL355" s="130"/>
      <c r="BM355" s="130"/>
      <c r="BN355" s="130"/>
      <c r="BO355" s="130"/>
      <c r="BP355" s="130"/>
      <c r="BQ355" s="130"/>
      <c r="BR355" s="130"/>
      <c r="BS355" s="130"/>
      <c r="BT355" s="130"/>
      <c r="BU355" s="130"/>
      <c r="BV355" s="130"/>
      <c r="BW355" s="130"/>
      <c r="BX355" s="130"/>
      <c r="BY355" s="130"/>
      <c r="BZ355" s="130"/>
    </row>
    <row r="356" spans="28:78" s="32" customFormat="1" x14ac:dyDescent="0.2">
      <c r="AB356" s="130"/>
      <c r="AC356" s="130"/>
      <c r="AD356" s="130"/>
      <c r="AE356" s="130"/>
      <c r="AF356" s="130"/>
      <c r="AG356" s="130"/>
      <c r="AH356" s="130"/>
      <c r="AI356" s="130"/>
      <c r="AJ356" s="130"/>
      <c r="AK356" s="130"/>
      <c r="AL356" s="130"/>
      <c r="AM356" s="130"/>
      <c r="AN356" s="130"/>
      <c r="AO356" s="130"/>
      <c r="AP356" s="130"/>
      <c r="AQ356" s="130"/>
      <c r="AR356" s="130"/>
      <c r="AS356" s="130"/>
      <c r="AT356" s="130"/>
      <c r="AU356" s="130"/>
      <c r="AV356" s="130"/>
      <c r="AW356" s="130"/>
      <c r="AX356" s="130"/>
      <c r="AY356" s="130"/>
      <c r="AZ356" s="130"/>
      <c r="BA356" s="130"/>
      <c r="BB356" s="130"/>
      <c r="BC356" s="130"/>
      <c r="BD356" s="130"/>
      <c r="BE356" s="130"/>
      <c r="BF356" s="130"/>
      <c r="BG356" s="130"/>
      <c r="BH356" s="130"/>
      <c r="BI356" s="130"/>
      <c r="BJ356" s="130"/>
      <c r="BK356" s="130"/>
      <c r="BL356" s="130"/>
      <c r="BM356" s="130"/>
      <c r="BN356" s="130"/>
      <c r="BO356" s="130"/>
      <c r="BP356" s="130"/>
      <c r="BQ356" s="130"/>
      <c r="BR356" s="130"/>
      <c r="BS356" s="130"/>
      <c r="BT356" s="130"/>
      <c r="BU356" s="130"/>
      <c r="BV356" s="130"/>
      <c r="BW356" s="130"/>
      <c r="BX356" s="130"/>
      <c r="BY356" s="130"/>
      <c r="BZ356" s="130"/>
    </row>
    <row r="357" spans="28:78" s="32" customFormat="1" x14ac:dyDescent="0.2">
      <c r="AB357" s="130"/>
      <c r="AC357" s="130"/>
      <c r="AD357" s="130"/>
      <c r="AE357" s="130"/>
      <c r="AF357" s="130"/>
      <c r="AG357" s="130"/>
      <c r="AH357" s="130"/>
      <c r="AI357" s="130"/>
      <c r="AJ357" s="130"/>
      <c r="AK357" s="130"/>
      <c r="AL357" s="130"/>
      <c r="AM357" s="130"/>
      <c r="AN357" s="130"/>
      <c r="AO357" s="130"/>
      <c r="AP357" s="130"/>
      <c r="AQ357" s="130"/>
      <c r="AR357" s="130"/>
      <c r="AS357" s="130"/>
      <c r="AT357" s="130"/>
      <c r="AU357" s="130"/>
      <c r="AV357" s="130"/>
      <c r="AW357" s="130"/>
      <c r="AX357" s="130"/>
      <c r="AY357" s="130"/>
      <c r="AZ357" s="130"/>
      <c r="BA357" s="130"/>
      <c r="BB357" s="130"/>
      <c r="BC357" s="130"/>
      <c r="BD357" s="130"/>
      <c r="BE357" s="130"/>
      <c r="BF357" s="130"/>
      <c r="BG357" s="130"/>
      <c r="BH357" s="130"/>
      <c r="BI357" s="130"/>
      <c r="BJ357" s="130"/>
      <c r="BK357" s="130"/>
      <c r="BL357" s="130"/>
      <c r="BM357" s="130"/>
      <c r="BN357" s="130"/>
      <c r="BO357" s="130"/>
      <c r="BP357" s="130"/>
      <c r="BQ357" s="130"/>
      <c r="BR357" s="130"/>
      <c r="BS357" s="130"/>
      <c r="BT357" s="130"/>
      <c r="BU357" s="130"/>
      <c r="BV357" s="130"/>
      <c r="BW357" s="130"/>
      <c r="BX357" s="130"/>
      <c r="BY357" s="130"/>
      <c r="BZ357" s="130"/>
    </row>
    <row r="358" spans="28:78" s="32" customFormat="1" x14ac:dyDescent="0.2">
      <c r="AB358" s="130"/>
      <c r="AC358" s="130"/>
      <c r="AD358" s="130"/>
      <c r="AE358" s="130"/>
      <c r="AF358" s="130"/>
      <c r="AG358" s="130"/>
      <c r="AH358" s="130"/>
      <c r="AI358" s="130"/>
      <c r="AJ358" s="130"/>
      <c r="AK358" s="130"/>
      <c r="AL358" s="130"/>
      <c r="AM358" s="130"/>
      <c r="AN358" s="130"/>
      <c r="AO358" s="130"/>
      <c r="AP358" s="130"/>
      <c r="AQ358" s="130"/>
      <c r="AR358" s="130"/>
      <c r="AS358" s="130"/>
      <c r="AT358" s="130"/>
      <c r="AU358" s="130"/>
      <c r="AV358" s="130"/>
      <c r="AW358" s="130"/>
      <c r="AX358" s="130"/>
      <c r="AY358" s="130"/>
      <c r="AZ358" s="130"/>
      <c r="BA358" s="130"/>
      <c r="BB358" s="130"/>
      <c r="BC358" s="130"/>
      <c r="BD358" s="130"/>
      <c r="BE358" s="130"/>
      <c r="BF358" s="130"/>
      <c r="BG358" s="130"/>
      <c r="BH358" s="130"/>
      <c r="BI358" s="130"/>
      <c r="BJ358" s="130"/>
      <c r="BK358" s="130"/>
      <c r="BL358" s="130"/>
      <c r="BM358" s="130"/>
      <c r="BN358" s="130"/>
      <c r="BO358" s="130"/>
      <c r="BP358" s="130"/>
      <c r="BQ358" s="130"/>
      <c r="BR358" s="130"/>
      <c r="BS358" s="130"/>
      <c r="BT358" s="130"/>
      <c r="BU358" s="130"/>
      <c r="BV358" s="130"/>
      <c r="BW358" s="130"/>
      <c r="BX358" s="130"/>
      <c r="BY358" s="130"/>
      <c r="BZ358" s="130"/>
    </row>
  </sheetData>
  <mergeCells count="43">
    <mergeCell ref="B70:C70"/>
    <mergeCell ref="B79:C79"/>
    <mergeCell ref="B84:C84"/>
    <mergeCell ref="Z5:Z6"/>
    <mergeCell ref="AA5:AA6"/>
    <mergeCell ref="B15:C15"/>
    <mergeCell ref="B39:C39"/>
    <mergeCell ref="B45:C45"/>
    <mergeCell ref="B47:C47"/>
    <mergeCell ref="T5:T6"/>
    <mergeCell ref="U5:U6"/>
    <mergeCell ref="V5:V6"/>
    <mergeCell ref="W5:W6"/>
    <mergeCell ref="X5:X6"/>
    <mergeCell ref="Y5:Y6"/>
    <mergeCell ref="N5:N6"/>
    <mergeCell ref="Q1:S3"/>
    <mergeCell ref="H5:H6"/>
    <mergeCell ref="I5:I6"/>
    <mergeCell ref="J5:J6"/>
    <mergeCell ref="K5:K6"/>
    <mergeCell ref="L5:L6"/>
    <mergeCell ref="O5:O6"/>
    <mergeCell ref="P5:P6"/>
    <mergeCell ref="Q5:Q6"/>
    <mergeCell ref="R5:R6"/>
    <mergeCell ref="S5:S6"/>
    <mergeCell ref="T1:Y3"/>
    <mergeCell ref="M5:M6"/>
    <mergeCell ref="Z1:AA3"/>
    <mergeCell ref="A2:C2"/>
    <mergeCell ref="A4:A6"/>
    <mergeCell ref="B4:B6"/>
    <mergeCell ref="C4:C6"/>
    <mergeCell ref="D4:D6"/>
    <mergeCell ref="E4:AA4"/>
    <mergeCell ref="E5:E6"/>
    <mergeCell ref="F5:F6"/>
    <mergeCell ref="G5:G6"/>
    <mergeCell ref="A1:D1"/>
    <mergeCell ref="E1:H3"/>
    <mergeCell ref="I1:L3"/>
    <mergeCell ref="M1:P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PRECIOS DEL MERCADO REPUESTOS</vt:lpstr>
      <vt:lpstr>PRECIOS DE REFERENCIA REPUESTOS</vt:lpstr>
      <vt:lpstr>PRECIOS DEL MERCADO MANTENIMIEN</vt:lpstr>
      <vt:lpstr>PRECIOS DE REFERENCIA MANTENIMI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STEFANIA MORENO MURIEL</dc:creator>
  <cp:lastModifiedBy>PS. STEFANIA MORENO MURIEL</cp:lastModifiedBy>
  <dcterms:created xsi:type="dcterms:W3CDTF">2026-04-24T20:43:20Z</dcterms:created>
  <dcterms:modified xsi:type="dcterms:W3CDTF">2026-07-09T16:57:53Z</dcterms:modified>
</cp:coreProperties>
</file>