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nsmilenio-my.sharepoint.com/personal/tatiana_mendez_transmilenio_gov_co/Documents/TRANSVERSAL 2026/2026/CONTRATACIÓN/CONTRATOS GRANDES/BTL - Operación Logística/"/>
    </mc:Choice>
  </mc:AlternateContent>
  <xr:revisionPtr revIDLastSave="795" documentId="8_{CDAEB0CA-6332-494C-840C-D67AD63C1AD2}" xr6:coauthVersionLast="47" xr6:coauthVersionMax="47" xr10:uidLastSave="{59DBEEE2-3485-4A6A-8008-D6B2BAD930E2}"/>
  <bookViews>
    <workbookView xWindow="-108" yWindow="-108" windowWidth="23256" windowHeight="12576" xr2:uid="{C1415913-B4EF-4F3E-AC74-D3D475A3CA72}"/>
  </bookViews>
  <sheets>
    <sheet name="BTL" sheetId="6" r:id="rId1"/>
    <sheet name="Cotización" sheetId="1" r:id="rId2"/>
    <sheet name="% Intermediación" sheetId="3" r:id="rId3"/>
    <sheet name="ITEM´S+INTERMEDIACIÓN" sheetId="7" r:id="rId4"/>
  </sheets>
  <definedNames>
    <definedName name="_xlnm._FilterDatabase" localSheetId="0" hidden="1">BTL!$A$1:$E$21</definedName>
    <definedName name="_xlnm._FilterDatabase" localSheetId="1" hidden="1">Cotización!$A$3:$F$196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6" i="1" l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5" i="1"/>
  <c r="B20" i="6" l="1"/>
  <c r="B21" i="6"/>
  <c r="C17" i="6"/>
  <c r="B19" i="6"/>
  <c r="B18" i="3"/>
  <c r="AP196" i="1"/>
  <c r="I16" i="6" s="1"/>
  <c r="D15" i="6"/>
  <c r="AM195" i="1"/>
  <c r="AM194" i="1"/>
  <c r="AM193" i="1"/>
  <c r="AM192" i="1"/>
  <c r="AM191" i="1"/>
  <c r="AM190" i="1"/>
  <c r="AM189" i="1"/>
  <c r="AM188" i="1"/>
  <c r="AM187" i="1"/>
  <c r="AM186" i="1"/>
  <c r="AM185" i="1"/>
  <c r="AM184" i="1"/>
  <c r="AM183" i="1"/>
  <c r="AM182" i="1"/>
  <c r="AM181" i="1"/>
  <c r="AM180" i="1"/>
  <c r="AM179" i="1"/>
  <c r="AM178" i="1"/>
  <c r="AM177" i="1"/>
  <c r="AM176" i="1"/>
  <c r="AM175" i="1"/>
  <c r="AM174" i="1"/>
  <c r="AM173" i="1"/>
  <c r="AM172" i="1"/>
  <c r="AM171" i="1"/>
  <c r="AM170" i="1"/>
  <c r="AM169" i="1"/>
  <c r="AM168" i="1"/>
  <c r="AM167" i="1"/>
  <c r="AM166" i="1"/>
  <c r="AM165" i="1"/>
  <c r="AM164" i="1"/>
  <c r="AM163" i="1"/>
  <c r="AM162" i="1"/>
  <c r="AM161" i="1"/>
  <c r="AM160" i="1"/>
  <c r="AM159" i="1"/>
  <c r="AM158" i="1"/>
  <c r="AM157" i="1"/>
  <c r="AM156" i="1"/>
  <c r="AM155" i="1"/>
  <c r="AM154" i="1"/>
  <c r="AM153" i="1"/>
  <c r="AM152" i="1"/>
  <c r="AM151" i="1"/>
  <c r="AM150" i="1"/>
  <c r="AM149" i="1"/>
  <c r="AM148" i="1"/>
  <c r="AM147" i="1"/>
  <c r="AM146" i="1"/>
  <c r="AM145" i="1"/>
  <c r="AM144" i="1"/>
  <c r="AM143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6" i="1"/>
  <c r="AM125" i="1"/>
  <c r="AM124" i="1"/>
  <c r="AM123" i="1"/>
  <c r="AM122" i="1"/>
  <c r="AM121" i="1"/>
  <c r="AM120" i="1"/>
  <c r="AM119" i="1"/>
  <c r="AM118" i="1"/>
  <c r="AM117" i="1"/>
  <c r="AM116" i="1"/>
  <c r="AM115" i="1"/>
  <c r="AM114" i="1"/>
  <c r="AM113" i="1"/>
  <c r="AM112" i="1"/>
  <c r="AM111" i="1"/>
  <c r="AM110" i="1"/>
  <c r="AM109" i="1"/>
  <c r="AM108" i="1"/>
  <c r="AM107" i="1"/>
  <c r="AM106" i="1"/>
  <c r="AM105" i="1"/>
  <c r="AM104" i="1"/>
  <c r="AM103" i="1"/>
  <c r="AM102" i="1"/>
  <c r="AM101" i="1"/>
  <c r="AM100" i="1"/>
  <c r="AM99" i="1"/>
  <c r="AM98" i="1"/>
  <c r="AM97" i="1"/>
  <c r="AM96" i="1"/>
  <c r="AM95" i="1"/>
  <c r="AM94" i="1"/>
  <c r="AM93" i="1"/>
  <c r="AM92" i="1"/>
  <c r="AM91" i="1"/>
  <c r="AM90" i="1"/>
  <c r="AM89" i="1"/>
  <c r="AM88" i="1"/>
  <c r="AM87" i="1"/>
  <c r="AM86" i="1"/>
  <c r="AM85" i="1"/>
  <c r="AM84" i="1"/>
  <c r="AM83" i="1"/>
  <c r="AM82" i="1"/>
  <c r="AM81" i="1"/>
  <c r="AM80" i="1"/>
  <c r="AM79" i="1"/>
  <c r="AM78" i="1"/>
  <c r="AM77" i="1"/>
  <c r="AM76" i="1"/>
  <c r="AM75" i="1"/>
  <c r="AM74" i="1"/>
  <c r="AM73" i="1"/>
  <c r="AM72" i="1"/>
  <c r="AM71" i="1"/>
  <c r="AM70" i="1"/>
  <c r="AM69" i="1"/>
  <c r="AM68" i="1"/>
  <c r="AM67" i="1"/>
  <c r="AM66" i="1"/>
  <c r="AM65" i="1"/>
  <c r="AM64" i="1"/>
  <c r="AM63" i="1"/>
  <c r="AM62" i="1"/>
  <c r="AM61" i="1"/>
  <c r="AM60" i="1"/>
  <c r="AM59" i="1"/>
  <c r="AM58" i="1"/>
  <c r="AM57" i="1"/>
  <c r="AM56" i="1"/>
  <c r="AM55" i="1"/>
  <c r="AM54" i="1"/>
  <c r="AM53" i="1"/>
  <c r="AM52" i="1"/>
  <c r="AM51" i="1"/>
  <c r="AM50" i="1"/>
  <c r="AM49" i="1"/>
  <c r="AM48" i="1"/>
  <c r="AM47" i="1"/>
  <c r="AM46" i="1"/>
  <c r="AM45" i="1"/>
  <c r="AM44" i="1"/>
  <c r="AM43" i="1"/>
  <c r="AM42" i="1"/>
  <c r="AM41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J195" i="1"/>
  <c r="AJ194" i="1"/>
  <c r="AJ193" i="1"/>
  <c r="AJ192" i="1"/>
  <c r="AJ191" i="1"/>
  <c r="AJ190" i="1"/>
  <c r="AJ189" i="1"/>
  <c r="AJ188" i="1"/>
  <c r="AJ187" i="1"/>
  <c r="AJ186" i="1"/>
  <c r="AJ185" i="1"/>
  <c r="AJ184" i="1"/>
  <c r="AJ183" i="1"/>
  <c r="AJ182" i="1"/>
  <c r="AJ181" i="1"/>
  <c r="AJ180" i="1"/>
  <c r="AJ179" i="1"/>
  <c r="AJ178" i="1"/>
  <c r="AJ177" i="1"/>
  <c r="AJ176" i="1"/>
  <c r="AJ175" i="1"/>
  <c r="AJ174" i="1"/>
  <c r="AJ173" i="1"/>
  <c r="AJ172" i="1"/>
  <c r="AJ171" i="1"/>
  <c r="AJ170" i="1"/>
  <c r="AJ169" i="1"/>
  <c r="AJ168" i="1"/>
  <c r="AJ167" i="1"/>
  <c r="AJ166" i="1"/>
  <c r="AJ165" i="1"/>
  <c r="AJ164" i="1"/>
  <c r="AJ163" i="1"/>
  <c r="AJ162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J147" i="1"/>
  <c r="AJ146" i="1"/>
  <c r="AJ145" i="1"/>
  <c r="AJ144" i="1"/>
  <c r="AJ143" i="1"/>
  <c r="AJ142" i="1"/>
  <c r="AJ141" i="1"/>
  <c r="AJ140" i="1"/>
  <c r="AJ139" i="1"/>
  <c r="AJ138" i="1"/>
  <c r="AJ137" i="1"/>
  <c r="AJ136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J123" i="1"/>
  <c r="AJ122" i="1"/>
  <c r="AJ121" i="1"/>
  <c r="AJ120" i="1"/>
  <c r="AJ119" i="1"/>
  <c r="AJ118" i="1"/>
  <c r="AJ117" i="1"/>
  <c r="AJ116" i="1"/>
  <c r="AJ115" i="1"/>
  <c r="AJ114" i="1"/>
  <c r="AJ113" i="1"/>
  <c r="AJ112" i="1"/>
  <c r="AJ111" i="1"/>
  <c r="AJ110" i="1"/>
  <c r="AJ109" i="1"/>
  <c r="AJ108" i="1"/>
  <c r="AJ107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B23" i="6" l="1"/>
  <c r="B22" i="6"/>
  <c r="AG195" i="1"/>
  <c r="AG194" i="1"/>
  <c r="AG193" i="1"/>
  <c r="AG192" i="1"/>
  <c r="AG191" i="1"/>
  <c r="AG190" i="1"/>
  <c r="AG189" i="1"/>
  <c r="AG188" i="1"/>
  <c r="AG187" i="1"/>
  <c r="AG186" i="1"/>
  <c r="AG185" i="1"/>
  <c r="AG184" i="1"/>
  <c r="AG183" i="1"/>
  <c r="AG182" i="1"/>
  <c r="AG181" i="1"/>
  <c r="AG180" i="1"/>
  <c r="AG179" i="1"/>
  <c r="AG178" i="1"/>
  <c r="AG177" i="1"/>
  <c r="AG176" i="1"/>
  <c r="AG175" i="1"/>
  <c r="AG174" i="1"/>
  <c r="AG173" i="1"/>
  <c r="AG172" i="1"/>
  <c r="AG171" i="1"/>
  <c r="AG170" i="1"/>
  <c r="AG169" i="1"/>
  <c r="AG168" i="1"/>
  <c r="AG167" i="1"/>
  <c r="AG166" i="1"/>
  <c r="AG165" i="1"/>
  <c r="AG164" i="1"/>
  <c r="AG163" i="1"/>
  <c r="AG162" i="1"/>
  <c r="AG161" i="1"/>
  <c r="AG160" i="1"/>
  <c r="AG159" i="1"/>
  <c r="AG158" i="1"/>
  <c r="AG157" i="1"/>
  <c r="AG156" i="1"/>
  <c r="AG155" i="1"/>
  <c r="AG154" i="1"/>
  <c r="AG153" i="1"/>
  <c r="AG152" i="1"/>
  <c r="AG151" i="1"/>
  <c r="AG150" i="1"/>
  <c r="AG149" i="1"/>
  <c r="AG148" i="1"/>
  <c r="AG147" i="1"/>
  <c r="AG146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9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AG112" i="1"/>
  <c r="AG111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D195" i="1" l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AD123" i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D107" i="1"/>
  <c r="AD106" i="1"/>
  <c r="AD105" i="1"/>
  <c r="AD104" i="1"/>
  <c r="AD103" i="1"/>
  <c r="AD102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D84" i="1"/>
  <c r="AD83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7" i="1"/>
  <c r="AD66" i="1"/>
  <c r="AD65" i="1"/>
  <c r="AD64" i="1"/>
  <c r="AD63" i="1"/>
  <c r="AD62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M196" i="1" l="1"/>
  <c r="I15" i="6" s="1"/>
  <c r="AJ196" i="1"/>
  <c r="I14" i="6" s="1"/>
  <c r="AG196" i="1"/>
  <c r="I13" i="6" s="1"/>
  <c r="AD196" i="1"/>
  <c r="I12" i="6" s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X195" i="1" l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U195" i="1" l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AA196" i="1"/>
  <c r="I11" i="6" s="1"/>
  <c r="X196" i="1"/>
  <c r="I10" i="6" s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3" i="1"/>
  <c r="O12" i="1"/>
  <c r="O11" i="1"/>
  <c r="O10" i="1"/>
  <c r="O9" i="1"/>
  <c r="O8" i="1"/>
  <c r="O7" i="1"/>
  <c r="O6" i="1"/>
  <c r="O5" i="1"/>
  <c r="U196" i="1" l="1"/>
  <c r="I9" i="6" s="1"/>
  <c r="R196" i="1"/>
  <c r="I8" i="6" s="1"/>
  <c r="C8" i="7"/>
  <c r="I195" i="1"/>
  <c r="AS195" i="1" s="1"/>
  <c r="I194" i="1"/>
  <c r="AS194" i="1" s="1"/>
  <c r="I193" i="1"/>
  <c r="AS193" i="1" s="1"/>
  <c r="I192" i="1"/>
  <c r="AS192" i="1" s="1"/>
  <c r="I191" i="1"/>
  <c r="AS191" i="1" s="1"/>
  <c r="I190" i="1"/>
  <c r="AS190" i="1" s="1"/>
  <c r="I189" i="1"/>
  <c r="AS189" i="1" s="1"/>
  <c r="I188" i="1"/>
  <c r="AS188" i="1" s="1"/>
  <c r="I187" i="1"/>
  <c r="AS187" i="1" s="1"/>
  <c r="I186" i="1"/>
  <c r="AS186" i="1" s="1"/>
  <c r="I185" i="1"/>
  <c r="AS185" i="1" s="1"/>
  <c r="I184" i="1"/>
  <c r="AS184" i="1" s="1"/>
  <c r="I183" i="1"/>
  <c r="AS183" i="1" s="1"/>
  <c r="I182" i="1"/>
  <c r="AS182" i="1" s="1"/>
  <c r="I181" i="1"/>
  <c r="AS181" i="1" s="1"/>
  <c r="I180" i="1"/>
  <c r="AS180" i="1" s="1"/>
  <c r="I179" i="1"/>
  <c r="AS179" i="1" s="1"/>
  <c r="I178" i="1"/>
  <c r="AS178" i="1" s="1"/>
  <c r="I177" i="1"/>
  <c r="AS177" i="1" s="1"/>
  <c r="I176" i="1"/>
  <c r="AS176" i="1" s="1"/>
  <c r="I175" i="1"/>
  <c r="AS175" i="1" s="1"/>
  <c r="I174" i="1"/>
  <c r="AS174" i="1" s="1"/>
  <c r="I173" i="1"/>
  <c r="AS173" i="1" s="1"/>
  <c r="I172" i="1"/>
  <c r="AS172" i="1" s="1"/>
  <c r="I171" i="1"/>
  <c r="AS171" i="1" s="1"/>
  <c r="I170" i="1"/>
  <c r="AS170" i="1" s="1"/>
  <c r="I169" i="1"/>
  <c r="AS169" i="1" s="1"/>
  <c r="I168" i="1"/>
  <c r="AS168" i="1" s="1"/>
  <c r="I167" i="1"/>
  <c r="AS167" i="1" s="1"/>
  <c r="I166" i="1"/>
  <c r="AS166" i="1" s="1"/>
  <c r="I165" i="1"/>
  <c r="AS165" i="1" s="1"/>
  <c r="I164" i="1"/>
  <c r="AS164" i="1" s="1"/>
  <c r="I163" i="1"/>
  <c r="AS163" i="1" s="1"/>
  <c r="I162" i="1"/>
  <c r="AS162" i="1" s="1"/>
  <c r="I161" i="1"/>
  <c r="AS161" i="1" s="1"/>
  <c r="I160" i="1"/>
  <c r="AS160" i="1" s="1"/>
  <c r="I159" i="1"/>
  <c r="AS159" i="1" s="1"/>
  <c r="I158" i="1"/>
  <c r="AS158" i="1" s="1"/>
  <c r="I157" i="1"/>
  <c r="AS157" i="1" s="1"/>
  <c r="I156" i="1"/>
  <c r="AS156" i="1" s="1"/>
  <c r="I155" i="1"/>
  <c r="AS155" i="1" s="1"/>
  <c r="I154" i="1"/>
  <c r="AS154" i="1" s="1"/>
  <c r="I153" i="1"/>
  <c r="AS153" i="1" s="1"/>
  <c r="I152" i="1"/>
  <c r="AS152" i="1" s="1"/>
  <c r="I151" i="1"/>
  <c r="AS151" i="1" s="1"/>
  <c r="I150" i="1"/>
  <c r="AS150" i="1" s="1"/>
  <c r="I149" i="1"/>
  <c r="AS149" i="1" s="1"/>
  <c r="I148" i="1"/>
  <c r="AS148" i="1" s="1"/>
  <c r="I147" i="1"/>
  <c r="AS147" i="1" s="1"/>
  <c r="I146" i="1"/>
  <c r="AS146" i="1" s="1"/>
  <c r="I145" i="1"/>
  <c r="AS145" i="1" s="1"/>
  <c r="I144" i="1"/>
  <c r="AS144" i="1" s="1"/>
  <c r="I143" i="1"/>
  <c r="AS143" i="1" s="1"/>
  <c r="I142" i="1"/>
  <c r="AS142" i="1" s="1"/>
  <c r="I141" i="1"/>
  <c r="AS141" i="1" s="1"/>
  <c r="I140" i="1"/>
  <c r="AS140" i="1" s="1"/>
  <c r="I139" i="1"/>
  <c r="AS139" i="1" s="1"/>
  <c r="I138" i="1"/>
  <c r="AS138" i="1" s="1"/>
  <c r="I137" i="1"/>
  <c r="AS137" i="1" s="1"/>
  <c r="I136" i="1"/>
  <c r="AS136" i="1" s="1"/>
  <c r="I135" i="1"/>
  <c r="AS135" i="1" s="1"/>
  <c r="I134" i="1"/>
  <c r="AS134" i="1" s="1"/>
  <c r="I133" i="1"/>
  <c r="AS133" i="1" s="1"/>
  <c r="I132" i="1"/>
  <c r="AS132" i="1" s="1"/>
  <c r="I131" i="1"/>
  <c r="AS131" i="1" s="1"/>
  <c r="I130" i="1"/>
  <c r="AS130" i="1" s="1"/>
  <c r="I129" i="1"/>
  <c r="AS129" i="1" s="1"/>
  <c r="I128" i="1"/>
  <c r="AS128" i="1" s="1"/>
  <c r="I127" i="1"/>
  <c r="AS127" i="1" s="1"/>
  <c r="I126" i="1"/>
  <c r="AS126" i="1" s="1"/>
  <c r="I125" i="1"/>
  <c r="AS125" i="1" s="1"/>
  <c r="I124" i="1"/>
  <c r="AS124" i="1" s="1"/>
  <c r="I123" i="1"/>
  <c r="AS123" i="1" s="1"/>
  <c r="I122" i="1"/>
  <c r="AS122" i="1" s="1"/>
  <c r="I121" i="1"/>
  <c r="AS121" i="1" s="1"/>
  <c r="I120" i="1"/>
  <c r="AS120" i="1" s="1"/>
  <c r="I119" i="1"/>
  <c r="AS119" i="1" s="1"/>
  <c r="I118" i="1"/>
  <c r="AS118" i="1" s="1"/>
  <c r="I117" i="1"/>
  <c r="AS117" i="1" s="1"/>
  <c r="I116" i="1"/>
  <c r="AS116" i="1" s="1"/>
  <c r="I115" i="1"/>
  <c r="AS115" i="1" s="1"/>
  <c r="I114" i="1"/>
  <c r="AS114" i="1" s="1"/>
  <c r="I113" i="1"/>
  <c r="AS113" i="1" s="1"/>
  <c r="I112" i="1"/>
  <c r="AS112" i="1" s="1"/>
  <c r="I111" i="1"/>
  <c r="AS111" i="1" s="1"/>
  <c r="I110" i="1"/>
  <c r="AS110" i="1" s="1"/>
  <c r="I109" i="1"/>
  <c r="AS109" i="1" s="1"/>
  <c r="I108" i="1"/>
  <c r="AS108" i="1" s="1"/>
  <c r="I107" i="1"/>
  <c r="AS107" i="1" s="1"/>
  <c r="I106" i="1"/>
  <c r="AS106" i="1" s="1"/>
  <c r="I105" i="1"/>
  <c r="AS105" i="1" s="1"/>
  <c r="I104" i="1"/>
  <c r="AS104" i="1" s="1"/>
  <c r="I103" i="1"/>
  <c r="AS103" i="1" s="1"/>
  <c r="I102" i="1"/>
  <c r="AS102" i="1" s="1"/>
  <c r="I101" i="1"/>
  <c r="AS101" i="1" s="1"/>
  <c r="I100" i="1"/>
  <c r="AS100" i="1" s="1"/>
  <c r="I99" i="1"/>
  <c r="AS99" i="1" s="1"/>
  <c r="I98" i="1"/>
  <c r="AS98" i="1" s="1"/>
  <c r="I97" i="1"/>
  <c r="AS97" i="1" s="1"/>
  <c r="I96" i="1"/>
  <c r="AS96" i="1" s="1"/>
  <c r="I95" i="1"/>
  <c r="AS95" i="1" s="1"/>
  <c r="I94" i="1"/>
  <c r="AS94" i="1" s="1"/>
  <c r="I93" i="1"/>
  <c r="AS93" i="1" s="1"/>
  <c r="I92" i="1"/>
  <c r="AS92" i="1" s="1"/>
  <c r="I91" i="1"/>
  <c r="AS91" i="1" s="1"/>
  <c r="I90" i="1"/>
  <c r="AS90" i="1" s="1"/>
  <c r="I89" i="1"/>
  <c r="AS89" i="1" s="1"/>
  <c r="I88" i="1"/>
  <c r="AS88" i="1" s="1"/>
  <c r="I87" i="1"/>
  <c r="AS87" i="1" s="1"/>
  <c r="I86" i="1"/>
  <c r="AS86" i="1" s="1"/>
  <c r="I85" i="1"/>
  <c r="AS85" i="1" s="1"/>
  <c r="I84" i="1"/>
  <c r="AS84" i="1" s="1"/>
  <c r="I83" i="1"/>
  <c r="AS83" i="1" s="1"/>
  <c r="I82" i="1"/>
  <c r="AS82" i="1" s="1"/>
  <c r="I81" i="1"/>
  <c r="AS81" i="1" s="1"/>
  <c r="I80" i="1"/>
  <c r="AS80" i="1" s="1"/>
  <c r="I79" i="1"/>
  <c r="AS79" i="1" s="1"/>
  <c r="I78" i="1"/>
  <c r="AS78" i="1" s="1"/>
  <c r="I77" i="1"/>
  <c r="AS77" i="1" s="1"/>
  <c r="I76" i="1"/>
  <c r="AS76" i="1" s="1"/>
  <c r="I75" i="1"/>
  <c r="AS75" i="1" s="1"/>
  <c r="I74" i="1"/>
  <c r="AS74" i="1" s="1"/>
  <c r="I73" i="1"/>
  <c r="AS73" i="1" s="1"/>
  <c r="I72" i="1"/>
  <c r="AS72" i="1" s="1"/>
  <c r="I71" i="1"/>
  <c r="AS71" i="1" s="1"/>
  <c r="I70" i="1"/>
  <c r="AS70" i="1" s="1"/>
  <c r="I69" i="1"/>
  <c r="AS69" i="1" s="1"/>
  <c r="I68" i="1"/>
  <c r="AS68" i="1" s="1"/>
  <c r="I67" i="1"/>
  <c r="AS67" i="1" s="1"/>
  <c r="I66" i="1"/>
  <c r="AS66" i="1" s="1"/>
  <c r="I65" i="1"/>
  <c r="AS65" i="1" s="1"/>
  <c r="I64" i="1"/>
  <c r="AS64" i="1" s="1"/>
  <c r="I63" i="1"/>
  <c r="AS63" i="1" s="1"/>
  <c r="I62" i="1"/>
  <c r="AS62" i="1" s="1"/>
  <c r="I61" i="1"/>
  <c r="AS61" i="1" s="1"/>
  <c r="I60" i="1"/>
  <c r="AS60" i="1" s="1"/>
  <c r="I59" i="1"/>
  <c r="AS59" i="1" s="1"/>
  <c r="I58" i="1"/>
  <c r="AS58" i="1" s="1"/>
  <c r="I57" i="1"/>
  <c r="AS57" i="1" s="1"/>
  <c r="I56" i="1"/>
  <c r="AS56" i="1" s="1"/>
  <c r="I55" i="1"/>
  <c r="AS55" i="1" s="1"/>
  <c r="I54" i="1"/>
  <c r="AS54" i="1" s="1"/>
  <c r="I53" i="1"/>
  <c r="AS53" i="1" s="1"/>
  <c r="I52" i="1"/>
  <c r="AS52" i="1" s="1"/>
  <c r="I51" i="1"/>
  <c r="AS51" i="1" s="1"/>
  <c r="I50" i="1"/>
  <c r="AS50" i="1" s="1"/>
  <c r="I49" i="1"/>
  <c r="AS49" i="1" s="1"/>
  <c r="I48" i="1"/>
  <c r="AS48" i="1" s="1"/>
  <c r="I47" i="1"/>
  <c r="AS47" i="1" s="1"/>
  <c r="I46" i="1"/>
  <c r="AS46" i="1" s="1"/>
  <c r="I45" i="1"/>
  <c r="AS45" i="1" s="1"/>
  <c r="I44" i="1"/>
  <c r="AS44" i="1" s="1"/>
  <c r="I43" i="1"/>
  <c r="AS43" i="1" s="1"/>
  <c r="I42" i="1"/>
  <c r="AS42" i="1" s="1"/>
  <c r="I41" i="1"/>
  <c r="AS41" i="1" s="1"/>
  <c r="I40" i="1"/>
  <c r="AS40" i="1" s="1"/>
  <c r="I39" i="1"/>
  <c r="AS39" i="1" s="1"/>
  <c r="I38" i="1"/>
  <c r="AS38" i="1" s="1"/>
  <c r="I37" i="1"/>
  <c r="AS37" i="1" s="1"/>
  <c r="I36" i="1"/>
  <c r="AS36" i="1" s="1"/>
  <c r="I35" i="1"/>
  <c r="AS35" i="1" s="1"/>
  <c r="I34" i="1"/>
  <c r="AS34" i="1" s="1"/>
  <c r="I33" i="1"/>
  <c r="AS33" i="1" s="1"/>
  <c r="I32" i="1"/>
  <c r="AS32" i="1" s="1"/>
  <c r="I31" i="1"/>
  <c r="AS31" i="1" s="1"/>
  <c r="I30" i="1"/>
  <c r="AS30" i="1" s="1"/>
  <c r="I29" i="1"/>
  <c r="AS29" i="1" s="1"/>
  <c r="I28" i="1"/>
  <c r="AS28" i="1" s="1"/>
  <c r="I27" i="1"/>
  <c r="AS27" i="1" s="1"/>
  <c r="I26" i="1"/>
  <c r="AS26" i="1" s="1"/>
  <c r="I25" i="1"/>
  <c r="AS25" i="1" s="1"/>
  <c r="I24" i="1"/>
  <c r="AS24" i="1" s="1"/>
  <c r="I23" i="1"/>
  <c r="AS23" i="1" s="1"/>
  <c r="I22" i="1"/>
  <c r="AS22" i="1" s="1"/>
  <c r="I21" i="1"/>
  <c r="AS21" i="1" s="1"/>
  <c r="I20" i="1"/>
  <c r="AS20" i="1" s="1"/>
  <c r="I19" i="1"/>
  <c r="AS19" i="1" s="1"/>
  <c r="I18" i="1"/>
  <c r="AS18" i="1" s="1"/>
  <c r="I17" i="1"/>
  <c r="AS17" i="1" s="1"/>
  <c r="I16" i="1"/>
  <c r="AS16" i="1" s="1"/>
  <c r="I15" i="1"/>
  <c r="AS15" i="1" s="1"/>
  <c r="I14" i="1"/>
  <c r="AS14" i="1" s="1"/>
  <c r="I13" i="1"/>
  <c r="AS13" i="1" s="1"/>
  <c r="I12" i="1"/>
  <c r="AS12" i="1" s="1"/>
  <c r="I11" i="1"/>
  <c r="AS11" i="1" s="1"/>
  <c r="I10" i="1"/>
  <c r="AS10" i="1" s="1"/>
  <c r="I9" i="1"/>
  <c r="AS9" i="1" s="1"/>
  <c r="I8" i="1"/>
  <c r="AS8" i="1" s="1"/>
  <c r="I7" i="1"/>
  <c r="AS7" i="1" s="1"/>
  <c r="I6" i="1"/>
  <c r="AS6" i="1" s="1"/>
  <c r="I5" i="1"/>
  <c r="N8" i="7"/>
  <c r="M8" i="7"/>
  <c r="L8" i="7"/>
  <c r="K8" i="7"/>
  <c r="J8" i="7"/>
  <c r="I8" i="7"/>
  <c r="H8" i="7"/>
  <c r="G8" i="7"/>
  <c r="F8" i="7"/>
  <c r="I196" i="1" l="1"/>
  <c r="I5" i="6" s="1"/>
  <c r="AS5" i="1"/>
  <c r="AS196" i="1" s="1"/>
  <c r="D8" i="6"/>
  <c r="D9" i="6"/>
  <c r="D10" i="6"/>
  <c r="D11" i="6"/>
  <c r="D12" i="6"/>
  <c r="D13" i="6"/>
  <c r="D14" i="6"/>
  <c r="D16" i="6"/>
  <c r="D4" i="6"/>
  <c r="B20" i="3"/>
  <c r="B19" i="3"/>
  <c r="F196" i="1"/>
  <c r="B4" i="7" s="1"/>
  <c r="B8" i="7" s="1"/>
  <c r="D5" i="6"/>
  <c r="D6" i="6"/>
  <c r="D7" i="6"/>
  <c r="I4" i="6" l="1"/>
  <c r="D8" i="7"/>
  <c r="E8" i="7"/>
  <c r="O196" i="1" l="1"/>
  <c r="I7" i="6" s="1"/>
  <c r="L196" i="1"/>
  <c r="I6" i="6" s="1"/>
  <c r="G199" i="1" l="1"/>
  <c r="F204" i="3"/>
</calcChain>
</file>

<file path=xl/sharedStrings.xml><?xml version="1.0" encoding="utf-8"?>
<sst xmlns="http://schemas.openxmlformats.org/spreadsheetml/2006/main" count="2740" uniqueCount="251">
  <si>
    <t>TRANSMILENIO S.A.
Subgerencia de Atención al Usuario y Comunicaciones
Formato cotización
COMPONENTE DE OPERACIÓN LOGÍSTICA</t>
  </si>
  <si>
    <t>LEER ATENTAMENTE ANTES DE DILIGENCIAR LA COTIZACIÓN
(1) Se deben tener en cuenta todos los aspectos relacionados en el proyecto anexo tecnico
(2) Diligenciar las celdas resaltadas en color amarillo</t>
  </si>
  <si>
    <t>DESCRIPCIÓN</t>
  </si>
  <si>
    <t>ÍTEM</t>
  </si>
  <si>
    <t>CANTIDAD</t>
  </si>
  <si>
    <t xml:space="preserve">VALOR ANTES DE IVA </t>
  </si>
  <si>
    <t xml:space="preserve">VALOR IVA INCLUIDO </t>
  </si>
  <si>
    <t xml:space="preserve">AUDITORIOS Y SALAS ALTERNAS </t>
  </si>
  <si>
    <t>Auditorio para 50 personas</t>
  </si>
  <si>
    <t xml:space="preserve"> 
(Incluye: tarima, computador, video beam, pantalla de proyección, sistema de amplificación de sonido, mesas, sillas y manteles. Lo anterior, debe ser proporcional al área del lugar, al aforo y al tipo de montaje seleccionado), técnico de montaje y técnico de sonido.</t>
  </si>
  <si>
    <t>1 día</t>
  </si>
  <si>
    <t>1 día adicional</t>
  </si>
  <si>
    <t>Sala alterna para 5 personas</t>
  </si>
  <si>
    <t>Sala alterna para 20 personas</t>
  </si>
  <si>
    <t>Sala alterna para 50 personas</t>
  </si>
  <si>
    <t xml:space="preserve">Carpa 2x2 m </t>
  </si>
  <si>
    <t>Carpa sin paredes laterales, con instalación y desinstalación</t>
  </si>
  <si>
    <t xml:space="preserve">1 a 10 </t>
  </si>
  <si>
    <t xml:space="preserve">Carpa 3x3 m </t>
  </si>
  <si>
    <t>Carpa con paredes laterales, con instalación y desinstalación</t>
  </si>
  <si>
    <t>10 en adelante</t>
  </si>
  <si>
    <t>Carpa 4x4 m</t>
  </si>
  <si>
    <t>Carpa con paredes laterales y piso en estiba, con instalación y desinstalación</t>
  </si>
  <si>
    <t xml:space="preserve">Carpa </t>
  </si>
  <si>
    <t>Carpa tipo hangar de 12 X 6 m con paredes laterales. Adecuación en laterales para evacuación, con anclajes y soportes certificados, con instalación y desinstalación</t>
  </si>
  <si>
    <t xml:space="preserve">Tarima 1,22 m x 4,88 m x 0,80 m </t>
  </si>
  <si>
    <t>Color negro, con doble ingreso (escaleras de acceso) y faldón, con instalación y desinstalación</t>
  </si>
  <si>
    <t xml:space="preserve">Tarima de 6.10 m x 4.88 m x 0,80 m 
</t>
  </si>
  <si>
    <t>Color negro, con doble ingreso (escaleras de acceso) y faldón, técnico de montaje.</t>
  </si>
  <si>
    <t xml:space="preserve">SONIDO </t>
  </si>
  <si>
    <t xml:space="preserve">Cabina de sonido </t>
  </si>
  <si>
    <t>Montada sobre trípode, con instalación y desinstalación</t>
  </si>
  <si>
    <t xml:space="preserve">1 día </t>
  </si>
  <si>
    <t xml:space="preserve">Sonido básico </t>
  </si>
  <si>
    <t xml:space="preserve">De 20 a 50 pax con técnico de sonido para su operación. </t>
  </si>
  <si>
    <t xml:space="preserve">1  día </t>
  </si>
  <si>
    <t xml:space="preserve">SISTEMA DE AUDIO </t>
  </si>
  <si>
    <t>Sonido de 3000 watts: 
para su operación.</t>
  </si>
  <si>
    <t>Cabinas auto potenciadas con base, consola mínimo de 16 canales análoga, reproductor de cd doble bandeja, mp3, puerto USB, cableado de señal, acometidas  eléctricas, kit de 6 micrófonos alámbricos de mano, 6 micrófonos inalámbricos de mano, ingeniero de sonido, técnico de sonido, todos los elementos requeridos de solapa, 2 micrófonos de diadema, y todos los elementos requeridos para su operación.</t>
  </si>
  <si>
    <t xml:space="preserve">Sonido 6000 a 10000 watts: sistema line array, </t>
  </si>
  <si>
    <t>Consola mínimo de 32 canales digital para PA y consola de monitoreo de 36 canales, reproductor de cd doble bandeja, mp3, puerto USB, cableado de señal, acometidas eléctricas, kit de 6 micrófonos alámbricos de mano, 3 micrófonos inalámbricos de mano, 2 micrófonos de solapa, 2 micrófonos de diadema, ingeniero de sonido, técnico de sonido y todos los  elementos requeridos para su operación.</t>
  </si>
  <si>
    <t>Sonido de 1000 watts:  cabinas  auto potenciadas con base</t>
  </si>
  <si>
    <t xml:space="preserve"> Consola  mínimo de 8  canales análoga, reproductor de cd doble bandeja, mp3, puerto USB, cableado de señal, acometidas eléctricas, kit de 3 micrófonos inalámbricos de mano, 1 micrófono de solapa, ingeniero de sonido, técnico de sonido y todos los elementos requeridos para su operación. 
</t>
  </si>
  <si>
    <t>1 Micrófono inalámbrico de mano</t>
  </si>
  <si>
    <t>1 Micrófono inalámbrico de solapa</t>
  </si>
  <si>
    <t xml:space="preserve">Caja de audio para prensa </t>
  </si>
  <si>
    <t>Con mínimo 12 entradas en canon, cableada y con elementos necesarios para entrar a la consola principal.</t>
  </si>
  <si>
    <t xml:space="preserve">ILUMINACIÓN </t>
  </si>
  <si>
    <t>1 Led pinspot 3w</t>
  </si>
  <si>
    <t>1 Cabeza robótica de 250 w</t>
  </si>
  <si>
    <t>1 Maxi brutos x 9 Kw</t>
  </si>
  <si>
    <t>1 Máquina de humo de 1000w</t>
  </si>
  <si>
    <t>1 Consola de luces 24 canales</t>
  </si>
  <si>
    <t xml:space="preserve">PANTALLAS </t>
  </si>
  <si>
    <t>1 Pantalla Led 42" con base</t>
  </si>
  <si>
    <t xml:space="preserve">1 Pantalla Led 42"
</t>
  </si>
  <si>
    <t>Con timer de retorno</t>
  </si>
  <si>
    <t>1 Pantalla Led 56" con base</t>
  </si>
  <si>
    <t>1 Pantalla LCD 42" con base</t>
  </si>
  <si>
    <t>1 Pantalla LCD 56" con base</t>
  </si>
  <si>
    <t>1 Pantalla LCD 70" con base</t>
  </si>
  <si>
    <t xml:space="preserve">1 Pantalla Led pitch 4 de 4 x 3 mts </t>
  </si>
  <si>
    <t>Con Truss y punto fijo</t>
  </si>
  <si>
    <t xml:space="preserve">1 Pantalla Led pitch 4 de 3 x 6 mts </t>
  </si>
  <si>
    <t xml:space="preserve">1 Pantalla Led pitch 4 de 3 x 2 mts </t>
  </si>
  <si>
    <t>1 Video beam 3000 lm</t>
  </si>
  <si>
    <t>Que cuente con entradas HDMI y VGA</t>
  </si>
  <si>
    <t>1 Video beam 4000 lm</t>
  </si>
  <si>
    <t>1 Video beam 5000 Lm</t>
  </si>
  <si>
    <t>1 Video beam 6000 lm</t>
  </si>
  <si>
    <t xml:space="preserve">TABLET </t>
  </si>
  <si>
    <t>Android de 6.0 Tamaño 10"</t>
  </si>
  <si>
    <t xml:space="preserve"> Con cargador, con SIM CARD y modem con internet con carga para 8 días. Incluye transporte entrega y retiro</t>
  </si>
  <si>
    <t>SOFTWARE Y HARDWARE</t>
  </si>
  <si>
    <t>1 Computador Portátil</t>
  </si>
  <si>
    <t>Con paquete de Office instalado, Windows 10, Batería y cargador</t>
  </si>
  <si>
    <t xml:space="preserve">1 Impresora láser negro </t>
  </si>
  <si>
    <t>Con capacidad para 500 copias o impresiones</t>
  </si>
  <si>
    <t>1 Impresora láser color</t>
  </si>
  <si>
    <t>TV Y TRANSMISIÓN</t>
  </si>
  <si>
    <t xml:space="preserve">1 Circuito cerrado de
T.V. </t>
  </si>
  <si>
    <t xml:space="preserve">A 1 cámara sin grabación, técnico de cámara </t>
  </si>
  <si>
    <t xml:space="preserve">A 2 cámaras sin grabación, técnico de cámara </t>
  </si>
  <si>
    <t xml:space="preserve">1 Video grabación </t>
  </si>
  <si>
    <t xml:space="preserve">En formato DVD 8 horas, técnico de cámara </t>
  </si>
  <si>
    <t>1 Switcher VGA por 5 entradas</t>
  </si>
  <si>
    <t>1 Switcher HDMI por 5 entradas</t>
  </si>
  <si>
    <t xml:space="preserve">STREAMING </t>
  </si>
  <si>
    <t xml:space="preserve">1 servicio de transmisión streaming </t>
  </si>
  <si>
    <t>Plataforma privada y personalizada para transmisión de streaming 
-Código embebido 
-Conectividad hasta1000usuarios
-EncoderDigitalSDI
-grabación
-Estadísticas de conexión en tiempo real. - Técnico de sonido para streaming</t>
  </si>
  <si>
    <t xml:space="preserve">1 Canal dedicado de internet </t>
  </si>
  <si>
    <t>20 Megas de canal dedicado
 -Servidor de internet con  
- 3 Operadores 
-1Switch Tp de 8puertos Ethernet
-1Ingeniero de sistemas
-Soporte técnico durante toda la transmisión. (Transmisión LIVEU)                                       - Técnico de sonido para streaming</t>
  </si>
  <si>
    <t>ELECTRICO</t>
  </si>
  <si>
    <t>1 Planta eléctrica de 10 kva insonora.</t>
  </si>
  <si>
    <t xml:space="preserve">Dotada de cable extensión encauchetada y combustible y personal necesario para su operación </t>
  </si>
  <si>
    <t xml:space="preserve"> </t>
  </si>
  <si>
    <t>7 - 12 horas</t>
  </si>
  <si>
    <t xml:space="preserve">1 Planta eléctrica de 75 kva </t>
  </si>
  <si>
    <t>1 - 6 horas</t>
  </si>
  <si>
    <t xml:space="preserve">1 Planta eléctrica de 50 kva </t>
  </si>
  <si>
    <t>EVENTOS</t>
  </si>
  <si>
    <t xml:space="preserve">Traducción Simultánea para 100 personas </t>
  </si>
  <si>
    <t>Con traductor simultáneo (Español, Inglés, Español), equipos (diademas y receptores) y cabinas</t>
  </si>
  <si>
    <t>Certificado por entidad competente (INSOR,Fenascol, SENA), con la capacidad de interpretar, traducir y describir –según el caso– mensajes y contextos de lengua de señas colombiana a español y viceversa</t>
  </si>
  <si>
    <t>Medio día</t>
  </si>
  <si>
    <t>Separadores de filas (rompe tráfico)</t>
  </si>
  <si>
    <t>De 1,20mts, con sistema de reata</t>
  </si>
  <si>
    <t>1 - 30 -</t>
  </si>
  <si>
    <t>31 - 75</t>
  </si>
  <si>
    <t>76 en adelante</t>
  </si>
  <si>
    <t>Mesa plástica blanca 4 x 4mts</t>
  </si>
  <si>
    <t>1 - 20</t>
  </si>
  <si>
    <t>21 - 40</t>
  </si>
  <si>
    <t>41 en adelante</t>
  </si>
  <si>
    <t xml:space="preserve">Mesa plástica blanca tipo tablón 2,40 x 0,80 mts, </t>
  </si>
  <si>
    <t>Extendible en el centro</t>
  </si>
  <si>
    <t xml:space="preserve">Mesa plástica blanca tipo tablón 1,80 x 0,60 mts, </t>
  </si>
  <si>
    <t>Mesa redonda para 10 puestos</t>
  </si>
  <si>
    <t>Mantel blanco para mesas rectangulares, de 6 a 10 puestos</t>
  </si>
  <si>
    <t>En Spandex</t>
  </si>
  <si>
    <t>Mantel blanco para mesas redondas, de 6 a 10 puestos</t>
  </si>
  <si>
    <t>Silla plástica sin brazos</t>
  </si>
  <si>
    <t>Color Blanco</t>
  </si>
  <si>
    <t>1 - 100</t>
  </si>
  <si>
    <t>101 - 200</t>
  </si>
  <si>
    <t>201 - 500</t>
  </si>
  <si>
    <t>501 - en
adelante</t>
  </si>
  <si>
    <t>Silla plástica con brazos</t>
  </si>
  <si>
    <t>Forro silla plástica sin brazos</t>
  </si>
  <si>
    <t xml:space="preserve">Silla tipo bar </t>
  </si>
  <si>
    <t xml:space="preserve">Color Blanco </t>
  </si>
  <si>
    <t xml:space="preserve">Poltrona con brazos
</t>
  </si>
  <si>
    <t>color blanco, gris o azul</t>
  </si>
  <si>
    <t xml:space="preserve">Sofá 2 puestos, </t>
  </si>
  <si>
    <t>Color gris, negro o azul</t>
  </si>
  <si>
    <t>Sofá 3 puestos</t>
  </si>
  <si>
    <t>Puff sencillo</t>
  </si>
  <si>
    <t>Color blanco</t>
  </si>
  <si>
    <t>Puff doble</t>
  </si>
  <si>
    <t>Mesa de centro cuadrada</t>
  </si>
  <si>
    <t>Atril en acrílico</t>
  </si>
  <si>
    <t>Atril en madera</t>
  </si>
  <si>
    <t>UNIDADES SANITARIAS PORTÁTILES</t>
  </si>
  <si>
    <t xml:space="preserve">Unidades portátiles mixtas. </t>
  </si>
  <si>
    <t>Con operador, insumos de aseo permanentes, recogida de desechos y limpieza permanente.</t>
  </si>
  <si>
    <t>1 - 10</t>
  </si>
  <si>
    <t>11 - 20</t>
  </si>
  <si>
    <t>21 en adelante</t>
  </si>
  <si>
    <t>Unidades portátiles mixtas para personas con discapacidad.</t>
  </si>
  <si>
    <t>Con operador, insumos de aseo permanentes, recogida de desechos y limpieza
permanente.</t>
  </si>
  <si>
    <t>Personal logístico con perfil de bachiller</t>
  </si>
  <si>
    <t>8 horas</t>
  </si>
  <si>
    <t xml:space="preserve">Personal con perfil certificado de actor </t>
  </si>
  <si>
    <t>REGISTRO DE ASISTENCIA</t>
  </si>
  <si>
    <t xml:space="preserve">Punto de registro de asistentes  para 200 personas </t>
  </si>
  <si>
    <t>(incluye equipos de computo, 3 operadores: perfil bachiller con mínimo 6 meses de experiencia en eventos).</t>
  </si>
  <si>
    <t>Punto de registro de asistentes  para 500 personas</t>
  </si>
  <si>
    <t xml:space="preserve"> (incluye equipos de computo  y 5 operadores: perfil bachiller  con mínimo 6 meses de experiencia en eventos).</t>
  </si>
  <si>
    <t>PLANES DE EMERGENCIA Y CONTINGENCIA</t>
  </si>
  <si>
    <t xml:space="preserve">Diseño, formulación, presentación, radicación y aprobación de Plan de Emergencia y contingencia y, gestión de permisos para eventos </t>
  </si>
  <si>
    <t xml:space="preserve">Complejidad MEDIA </t>
  </si>
  <si>
    <t xml:space="preserve">Diseño, formulación, presentación, radicación y aprobación de Plan de Emergencia y contingencia y, gestión de permisos para eventos 
</t>
  </si>
  <si>
    <t>Complejidad ALTA</t>
  </si>
  <si>
    <t>Ambulancia medicalizada</t>
  </si>
  <si>
    <t>Perímetro urbano, con conductor, auxiliar de enfermería y médico</t>
  </si>
  <si>
    <t>1 - 4 horas</t>
  </si>
  <si>
    <t>5 - 8 horas</t>
  </si>
  <si>
    <t>RADIOS</t>
  </si>
  <si>
    <t>Radio de 2 vías</t>
  </si>
  <si>
    <t>Punto a punto, de largo alcance</t>
  </si>
  <si>
    <t>Radiocomunicación en sistema Avantel</t>
  </si>
  <si>
    <t xml:space="preserve"> Sin llamadas, para cobertura entre localidades de Bogotá</t>
  </si>
  <si>
    <t>SEÑALIZACIÓN DE EMERGENCIA</t>
  </si>
  <si>
    <t>1 Rollo de Cinta de Seguridad</t>
  </si>
  <si>
    <t>Cinta para señalizar cerramientos</t>
  </si>
  <si>
    <t>21 - 50</t>
  </si>
  <si>
    <t>50 en adelante</t>
  </si>
  <si>
    <t>Señalización de emergencia,</t>
  </si>
  <si>
    <t xml:space="preserve"> por 1m2, tela reflectiva ignifuga poliéster
elástico, a 2 x 1 tinta</t>
  </si>
  <si>
    <t>TRANSPORTE</t>
  </si>
  <si>
    <t xml:space="preserve">Transporte de elementos logísticos para las activaciones </t>
  </si>
  <si>
    <t xml:space="preserve">Camión tipo furgón por trayecto </t>
  </si>
  <si>
    <t>TOTAL</t>
  </si>
  <si>
    <t>Internet 25  MG  para pantalla modem de navegación</t>
  </si>
  <si>
    <t xml:space="preserve">Acometida eléctrica y puntos eléctricos por stand </t>
  </si>
  <si>
    <t xml:space="preserve">Cubre cables para extensión de sonido y planta eléctrica </t>
  </si>
  <si>
    <t xml:space="preserve">Distro corriente y cableado </t>
  </si>
  <si>
    <t xml:space="preserve">Mesas tipo coctel con base en vidrio </t>
  </si>
  <si>
    <t>PERSONAL</t>
  </si>
  <si>
    <t>Personal para "Protocolo"</t>
  </si>
  <si>
    <t xml:space="preserve">Personal técnico de montaje y desmontaje </t>
  </si>
  <si>
    <t xml:space="preserve">Supervisor </t>
  </si>
  <si>
    <t>4-6 Horas</t>
  </si>
  <si>
    <t>Coordinador</t>
  </si>
  <si>
    <t xml:space="preserve">Ingeniero de sonido </t>
  </si>
  <si>
    <t xml:space="preserve">Ingeniero de video </t>
  </si>
  <si>
    <t>Sillas tipo auditorio para asistentes (no rimax)</t>
  </si>
  <si>
    <t>Carpa tipo hangar de 12 X 24 m con paredes laterales. Adecuación en laterales para evacuación, con anclajes y soportes certificados, con instalación y desistalación</t>
  </si>
  <si>
    <t>Pantallas táctiles de ingreso con branding pantalla de 40"</t>
  </si>
  <si>
    <t>con Soporte técnico</t>
  </si>
  <si>
    <r>
      <t xml:space="preserve">EMPRESA DE TRANSPORTE DEL TERCER MILENIO - TRANSMILENIO S.A. 
</t>
    </r>
    <r>
      <rPr>
        <b/>
        <sz val="11"/>
        <color rgb="FFFF0000"/>
        <rFont val="Arial"/>
        <family val="2"/>
      </rPr>
      <t>COTIZACIÓN</t>
    </r>
    <r>
      <rPr>
        <b/>
        <sz val="11"/>
        <color theme="1"/>
        <rFont val="Arial"/>
        <family val="2"/>
      </rPr>
      <t xml:space="preserve">
% DE INTERMEDIACIÓN</t>
    </r>
  </si>
  <si>
    <t>Instrucciones para el diligenciamiento del formato Propuesta económica</t>
  </si>
  <si>
    <t xml:space="preserve">• Revisar todos los requerimientos que se exponen en el documento "Proyecto estudios previos", garantizando que los servicios ofrecidos cumplan con las necesidades de TRANSMILENIO S.A.
• El oferente deberá anotar máximo dos decimales. </t>
  </si>
  <si>
    <t>% INTERMEDIACIÓN OFERTADO</t>
  </si>
  <si>
    <t>Intérprete de lengua de señas</t>
  </si>
  <si>
    <t>1 a 10</t>
  </si>
  <si>
    <t>PROMEDIO</t>
  </si>
  <si>
    <t>EMPRESA</t>
  </si>
  <si>
    <t>PROMEDIO PRIVADOS</t>
  </si>
  <si>
    <t>PROMEDIO PÚBLICOS</t>
  </si>
  <si>
    <t>EMPRESAS PÚBLICAS</t>
  </si>
  <si>
    <t>EMPRESAS PRIVADAS</t>
  </si>
  <si>
    <t>PRESUPUESTO SUPUESTO</t>
  </si>
  <si>
    <t>INTERMEDIACIÓN</t>
  </si>
  <si>
    <t>VALOR TOTAL DE LOS ÍTEMS</t>
  </si>
  <si>
    <t>No</t>
  </si>
  <si>
    <t>VALOR INTERMEDIACIÓN</t>
  </si>
  <si>
    <t>TIPO</t>
  </si>
  <si>
    <t>VALOR</t>
  </si>
  <si>
    <t>COTIZACIONES BTL</t>
  </si>
  <si>
    <t>COMPONENTE</t>
  </si>
  <si>
    <t>VALOR ITEMS</t>
  </si>
  <si>
    <t>% INTERMEDIACIÓN (Antes IVA)</t>
  </si>
  <si>
    <t>VALOR ITEM + INTERMEDIACIÓN</t>
  </si>
  <si>
    <t>HISTORICO PÚBLICA</t>
  </si>
  <si>
    <t>VALOR HISTÓRICO</t>
  </si>
  <si>
    <t>VALOR HISTORICO - PÚBLICA</t>
  </si>
  <si>
    <t>CANAL CAPITAL</t>
  </si>
  <si>
    <t xml:space="preserve">1 - 6 horas </t>
  </si>
  <si>
    <t>DU BRANS SAS</t>
  </si>
  <si>
    <t>ERCA</t>
  </si>
  <si>
    <t>INNOVATECHVR</t>
  </si>
  <si>
    <t>LOGÍSTICA 911</t>
  </si>
  <si>
    <t>MERCADEO ESTRATÉGICO</t>
  </si>
  <si>
    <t>Miacom S.A.S.</t>
  </si>
  <si>
    <t>PUBBLICA</t>
  </si>
  <si>
    <t>SINTONIZAR MEDIOS</t>
  </si>
  <si>
    <t>TAKTIKOS</t>
  </si>
  <si>
    <t>ACOMEDIOS</t>
  </si>
  <si>
    <t>PIRME PRODUCCIONES</t>
  </si>
  <si>
    <t>VALOR HISTORICO - OP. PÚBLICO</t>
  </si>
  <si>
    <t>MEDIANA</t>
  </si>
  <si>
    <t>DEVESTA</t>
  </si>
  <si>
    <t>VALOR TECHO</t>
  </si>
  <si>
    <t xml:space="preserve">VALOR PISO </t>
  </si>
  <si>
    <t>(promedio - devesta)</t>
  </si>
  <si>
    <t>(media armo - devesta)</t>
  </si>
  <si>
    <t>MEDIAN ARMO.</t>
  </si>
  <si>
    <t>Pública</t>
  </si>
  <si>
    <t>Privada</t>
  </si>
  <si>
    <t>PROMEDIO ÍTEMS 
FÓRMULA MEDIANA
VALOR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</si>
</sst>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#,##0&quot; &quot;;#,##0&quot; &quot;;&quot;-&quot;#&quot; &quot;;&quot; &quot;@"/>
    <numFmt numFmtId="166" formatCode="_-&quot;$&quot;* #,##0_-;\-&quot;$&quot;* #,##0_-;_-&quot;$&quot;* &quot;-&quot;_-;_-@_-"/>
    <numFmt numFmtId="167" formatCode="_-&quot;$&quot;\ * #,##0.00_-;\-&quot;$&quot;\ * #,##0.00_-;_-&quot;$&quot;\ * &quot;-&quot;??_-;_-@_-"/>
    <numFmt numFmtId="170" formatCode="[$ $]#,##0"/>
    <numFmt numFmtId="171" formatCode="&quot;$&quot;\ #,##0;[Red]\-&quot;$&quot;\ #,##0"/>
    <numFmt numFmtId="172" formatCode="_-* #,##0_-;\-* #,##0_-;_-* &quot;-&quot;??_-;_-@"/>
    <numFmt numFmtId="173" formatCode="_-[$$-240A]\ * #,##0_-;\-[$$-240A]\ * #,##0_-;_-[$$-240A]\ * &quot;-&quot;??_-;_-@_-"/>
    <numFmt numFmtId="174" formatCode="\$\ #,##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"/>
    </font>
    <font>
      <sz val="11"/>
      <color theme="1"/>
      <name val="Arial"/>
      <family val="2"/>
    </font>
    <font>
      <sz val="11"/>
      <color theme="1"/>
      <name val="Arial "/>
    </font>
    <font>
      <sz val="10"/>
      <name val="Arial"/>
      <family val="2"/>
    </font>
    <font>
      <b/>
      <sz val="11"/>
      <name val="Arial 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0"/>
      <name val="Arial "/>
    </font>
    <font>
      <sz val="12"/>
      <color theme="1"/>
      <name val="Arial "/>
    </font>
    <font>
      <sz val="12"/>
      <color rgb="FF000000"/>
      <name val="Tahoma"/>
      <family val="2"/>
    </font>
    <font>
      <sz val="12"/>
      <color theme="1"/>
      <name val="Tahoma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indexed="8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name val="Calibri"/>
      <family val="2"/>
    </font>
    <font>
      <sz val="12"/>
      <color theme="1"/>
      <name val="CENTURY GOTHIC "/>
    </font>
    <font>
      <sz val="11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color rgb="FF000000"/>
      <name val="Arial MT"/>
      <family val="2"/>
    </font>
    <font>
      <sz val="8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0"/>
      </patternFill>
    </fill>
    <fill>
      <patternFill patternType="solid">
        <fgColor theme="7" tint="0.39997558519241921"/>
        <bgColor rgb="FFFFFF00"/>
      </patternFill>
    </fill>
    <fill>
      <patternFill patternType="solid">
        <fgColor theme="9" tint="0.79998168889431442"/>
        <bgColor theme="0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theme="0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20" fillId="0" borderId="0"/>
    <xf numFmtId="166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8" fillId="2" borderId="1" xfId="2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justify" vertical="center" wrapText="1"/>
    </xf>
    <xf numFmtId="165" fontId="11" fillId="2" borderId="1" xfId="3" applyNumberFormat="1" applyFont="1" applyFill="1" applyBorder="1" applyAlignment="1">
      <alignment horizontal="left" vertical="center" wrapText="1" shrinkToFit="1"/>
    </xf>
    <xf numFmtId="1" fontId="8" fillId="2" borderId="1" xfId="2" applyNumberFormat="1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vertical="center" wrapText="1"/>
    </xf>
    <xf numFmtId="1" fontId="8" fillId="2" borderId="1" xfId="2" applyNumberFormat="1" applyFont="1" applyFill="1" applyBorder="1" applyAlignment="1">
      <alignment horizontal="left" vertical="center" wrapText="1" shrinkToFi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1" xfId="0" applyFont="1" applyBorder="1"/>
    <xf numFmtId="0" fontId="0" fillId="0" borderId="1" xfId="0" applyBorder="1" applyAlignment="1">
      <alignment horizontal="center" vertical="center"/>
    </xf>
    <xf numFmtId="164" fontId="3" fillId="5" borderId="1" xfId="1" applyNumberFormat="1" applyFont="1" applyFill="1" applyBorder="1" applyAlignment="1">
      <alignment vertical="center"/>
    </xf>
    <xf numFmtId="164" fontId="3" fillId="5" borderId="2" xfId="1" applyNumberFormat="1" applyFont="1" applyFill="1" applyBorder="1" applyAlignment="1">
      <alignment vertical="center"/>
    </xf>
    <xf numFmtId="0" fontId="15" fillId="4" borderId="10" xfId="0" applyFont="1" applyFill="1" applyBorder="1" applyAlignment="1">
      <alignment horizontal="center" vertical="center" wrapText="1"/>
    </xf>
    <xf numFmtId="3" fontId="16" fillId="4" borderId="10" xfId="0" applyNumberFormat="1" applyFont="1" applyFill="1" applyBorder="1" applyAlignment="1">
      <alignment horizontal="right" vertical="center" shrinkToFit="1"/>
    </xf>
    <xf numFmtId="0" fontId="14" fillId="4" borderId="1" xfId="0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/>
    </xf>
    <xf numFmtId="1" fontId="16" fillId="4" borderId="10" xfId="0" applyNumberFormat="1" applyFont="1" applyFill="1" applyBorder="1" applyAlignment="1">
      <alignment horizontal="center" vertical="center" shrinkToFit="1"/>
    </xf>
    <xf numFmtId="3" fontId="16" fillId="4" borderId="10" xfId="0" applyNumberFormat="1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 wrapText="1"/>
    </xf>
    <xf numFmtId="1" fontId="16" fillId="4" borderId="16" xfId="0" applyNumberFormat="1" applyFont="1" applyFill="1" applyBorder="1" applyAlignment="1">
      <alignment horizontal="center" vertical="center" shrinkToFit="1"/>
    </xf>
    <xf numFmtId="3" fontId="16" fillId="4" borderId="16" xfId="0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vertical="center"/>
    </xf>
    <xf numFmtId="164" fontId="7" fillId="5" borderId="0" xfId="0" applyNumberFormat="1" applyFont="1" applyFill="1" applyAlignment="1">
      <alignment vertical="center"/>
    </xf>
    <xf numFmtId="164" fontId="7" fillId="5" borderId="1" xfId="0" applyNumberFormat="1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164" fontId="7" fillId="6" borderId="0" xfId="0" applyNumberFormat="1" applyFont="1" applyFill="1" applyAlignment="1">
      <alignment vertical="center"/>
    </xf>
    <xf numFmtId="164" fontId="7" fillId="6" borderId="1" xfId="0" applyNumberFormat="1" applyFont="1" applyFill="1" applyBorder="1" applyAlignment="1">
      <alignment vertical="center"/>
    </xf>
    <xf numFmtId="0" fontId="4" fillId="7" borderId="1" xfId="2" applyFon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>
      <alignment vertical="center"/>
    </xf>
    <xf numFmtId="164" fontId="3" fillId="7" borderId="2" xfId="1" applyNumberFormat="1" applyFont="1" applyFill="1" applyBorder="1" applyAlignment="1">
      <alignment vertical="center"/>
    </xf>
    <xf numFmtId="16" fontId="4" fillId="7" borderId="1" xfId="2" applyNumberFormat="1" applyFont="1" applyFill="1" applyBorder="1" applyAlignment="1">
      <alignment horizontal="center" vertical="center" wrapText="1"/>
    </xf>
    <xf numFmtId="1" fontId="4" fillId="7" borderId="1" xfId="2" applyNumberFormat="1" applyFont="1" applyFill="1" applyBorder="1" applyAlignment="1">
      <alignment horizontal="center" vertical="center" shrinkToFit="1"/>
    </xf>
    <xf numFmtId="1" fontId="10" fillId="7" borderId="1" xfId="2" applyNumberFormat="1" applyFont="1" applyFill="1" applyBorder="1" applyAlignment="1">
      <alignment horizontal="center" vertical="center" shrinkToFit="1"/>
    </xf>
    <xf numFmtId="164" fontId="3" fillId="0" borderId="0" xfId="0" applyNumberFormat="1" applyFont="1" applyAlignment="1">
      <alignment vertical="center"/>
    </xf>
    <xf numFmtId="164" fontId="19" fillId="10" borderId="1" xfId="1" applyNumberFormat="1" applyFont="1" applyFill="1" applyBorder="1" applyAlignment="1">
      <alignment vertical="center"/>
    </xf>
    <xf numFmtId="164" fontId="19" fillId="10" borderId="1" xfId="0" applyNumberFormat="1" applyFont="1" applyFill="1" applyBorder="1" applyAlignment="1">
      <alignment vertical="center"/>
    </xf>
    <xf numFmtId="0" fontId="7" fillId="7" borderId="1" xfId="0" applyFont="1" applyFill="1" applyBorder="1" applyAlignment="1">
      <alignment vertical="center"/>
    </xf>
    <xf numFmtId="164" fontId="7" fillId="7" borderId="1" xfId="0" applyNumberFormat="1" applyFont="1" applyFill="1" applyBorder="1" applyAlignment="1">
      <alignment vertical="center"/>
    </xf>
    <xf numFmtId="0" fontId="7" fillId="4" borderId="18" xfId="0" applyFont="1" applyFill="1" applyBorder="1" applyAlignment="1">
      <alignment horizontal="center" vertical="center" wrapText="1"/>
    </xf>
    <xf numFmtId="166" fontId="21" fillId="2" borderId="0" xfId="5" applyFont="1" applyFill="1" applyBorder="1" applyAlignment="1"/>
    <xf numFmtId="0" fontId="8" fillId="0" borderId="0" xfId="4" applyFont="1"/>
    <xf numFmtId="166" fontId="8" fillId="0" borderId="0" xfId="4" applyNumberFormat="1" applyFont="1"/>
    <xf numFmtId="0" fontId="22" fillId="11" borderId="23" xfId="4" applyFont="1" applyFill="1" applyBorder="1" applyAlignment="1">
      <alignment horizontal="center" vertical="center"/>
    </xf>
    <xf numFmtId="0" fontId="22" fillId="11" borderId="24" xfId="4" applyFont="1" applyFill="1" applyBorder="1" applyAlignment="1">
      <alignment horizontal="center" vertical="center"/>
    </xf>
    <xf numFmtId="166" fontId="22" fillId="11" borderId="24" xfId="5" applyFont="1" applyFill="1" applyBorder="1" applyAlignment="1">
      <alignment horizontal="center" vertical="center"/>
    </xf>
    <xf numFmtId="166" fontId="22" fillId="11" borderId="25" xfId="5" applyFont="1" applyFill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22" fillId="11" borderId="6" xfId="4" applyFont="1" applyFill="1" applyBorder="1" applyAlignment="1">
      <alignment horizontal="center"/>
    </xf>
    <xf numFmtId="0" fontId="22" fillId="11" borderId="7" xfId="4" applyFont="1" applyFill="1" applyBorder="1" applyAlignment="1">
      <alignment horizontal="center"/>
    </xf>
    <xf numFmtId="0" fontId="22" fillId="11" borderId="8" xfId="4" applyFont="1" applyFill="1" applyBorder="1" applyAlignment="1">
      <alignment horizontal="center"/>
    </xf>
    <xf numFmtId="0" fontId="8" fillId="0" borderId="1" xfId="4" applyFont="1" applyBorder="1"/>
    <xf numFmtId="166" fontId="8" fillId="0" borderId="1" xfId="5" applyFont="1" applyBorder="1"/>
    <xf numFmtId="0" fontId="8" fillId="0" borderId="2" xfId="4" applyFont="1" applyBorder="1" applyAlignment="1">
      <alignment horizontal="center"/>
    </xf>
    <xf numFmtId="9" fontId="8" fillId="0" borderId="0" xfId="6" applyFont="1"/>
    <xf numFmtId="166" fontId="8" fillId="0" borderId="0" xfId="6" applyNumberFormat="1" applyFont="1"/>
    <xf numFmtId="10" fontId="8" fillId="0" borderId="0" xfId="6" applyNumberFormat="1" applyFont="1"/>
    <xf numFmtId="0" fontId="8" fillId="12" borderId="0" xfId="4" applyFont="1" applyFill="1"/>
    <xf numFmtId="9" fontId="8" fillId="12" borderId="0" xfId="6" applyFont="1" applyFill="1"/>
    <xf numFmtId="0" fontId="3" fillId="0" borderId="0" xfId="4" applyFont="1"/>
    <xf numFmtId="0" fontId="23" fillId="0" borderId="29" xfId="4" applyFont="1" applyBorder="1" applyAlignment="1">
      <alignment horizontal="center"/>
    </xf>
    <xf numFmtId="0" fontId="3" fillId="0" borderId="29" xfId="4" applyFont="1" applyBorder="1"/>
    <xf numFmtId="0" fontId="24" fillId="0" borderId="9" xfId="4" applyFont="1" applyBorder="1"/>
    <xf numFmtId="0" fontId="24" fillId="0" borderId="2" xfId="4" applyFont="1" applyBorder="1"/>
    <xf numFmtId="0" fontId="25" fillId="0" borderId="29" xfId="4" applyFont="1" applyBorder="1" applyAlignment="1">
      <alignment horizontal="center" wrapText="1"/>
    </xf>
    <xf numFmtId="0" fontId="25" fillId="0" borderId="30" xfId="4" applyFont="1" applyBorder="1" applyAlignment="1">
      <alignment horizontal="center" wrapText="1"/>
    </xf>
    <xf numFmtId="167" fontId="24" fillId="0" borderId="31" xfId="4" applyNumberFormat="1" applyFont="1" applyBorder="1"/>
    <xf numFmtId="167" fontId="24" fillId="0" borderId="32" xfId="4" applyNumberFormat="1" applyFont="1" applyBorder="1"/>
    <xf numFmtId="167" fontId="3" fillId="0" borderId="0" xfId="4" applyNumberFormat="1" applyFont="1"/>
    <xf numFmtId="0" fontId="8" fillId="0" borderId="9" xfId="4" applyFont="1" applyBorder="1" applyAlignment="1">
      <alignment horizontal="center"/>
    </xf>
    <xf numFmtId="0" fontId="24" fillId="0" borderId="9" xfId="4" applyFont="1" applyBorder="1" applyAlignment="1">
      <alignment horizontal="center"/>
    </xf>
    <xf numFmtId="0" fontId="24" fillId="0" borderId="33" xfId="4" applyFont="1" applyBorder="1" applyAlignment="1">
      <alignment horizontal="center"/>
    </xf>
    <xf numFmtId="166" fontId="24" fillId="0" borderId="9" xfId="5" applyFont="1" applyBorder="1"/>
    <xf numFmtId="166" fontId="24" fillId="0" borderId="2" xfId="5" applyFont="1" applyBorder="1"/>
    <xf numFmtId="10" fontId="24" fillId="0" borderId="9" xfId="6" applyNumberFormat="1" applyFont="1" applyBorder="1"/>
    <xf numFmtId="10" fontId="24" fillId="0" borderId="33" xfId="6" applyNumberFormat="1" applyFont="1" applyBorder="1"/>
    <xf numFmtId="10" fontId="24" fillId="0" borderId="2" xfId="6" applyNumberFormat="1" applyFont="1" applyBorder="1"/>
    <xf numFmtId="0" fontId="3" fillId="0" borderId="1" xfId="4" applyFont="1" applyBorder="1"/>
    <xf numFmtId="0" fontId="0" fillId="0" borderId="9" xfId="0" applyBorder="1"/>
    <xf numFmtId="0" fontId="17" fillId="0" borderId="9" xfId="0" applyFont="1" applyBorder="1" applyAlignment="1">
      <alignment vertical="center"/>
    </xf>
    <xf numFmtId="0" fontId="17" fillId="9" borderId="9" xfId="0" applyFont="1" applyFill="1" applyBorder="1" applyAlignment="1">
      <alignment vertical="center"/>
    </xf>
    <xf numFmtId="0" fontId="17" fillId="9" borderId="31" xfId="0" applyFont="1" applyFill="1" applyBorder="1" applyAlignment="1">
      <alignment vertical="center"/>
    </xf>
    <xf numFmtId="0" fontId="8" fillId="0" borderId="0" xfId="4" applyFont="1" applyAlignment="1">
      <alignment horizontal="center"/>
    </xf>
    <xf numFmtId="0" fontId="24" fillId="0" borderId="1" xfId="4" applyFont="1" applyBorder="1" applyAlignment="1">
      <alignment horizontal="center"/>
    </xf>
    <xf numFmtId="166" fontId="24" fillId="0" borderId="1" xfId="5" applyFont="1" applyBorder="1"/>
    <xf numFmtId="0" fontId="24" fillId="0" borderId="1" xfId="4" applyFont="1" applyBorder="1"/>
    <xf numFmtId="10" fontId="24" fillId="0" borderId="1" xfId="6" applyNumberFormat="1" applyFont="1" applyBorder="1"/>
    <xf numFmtId="167" fontId="24" fillId="0" borderId="41" xfId="4" applyNumberFormat="1" applyFont="1" applyBorder="1"/>
    <xf numFmtId="0" fontId="3" fillId="14" borderId="10" xfId="0" applyFont="1" applyFill="1" applyBorder="1" applyAlignment="1">
      <alignment horizontal="center" vertical="center" wrapText="1"/>
    </xf>
    <xf numFmtId="170" fontId="3" fillId="15" borderId="10" xfId="0" applyNumberFormat="1" applyFont="1" applyFill="1" applyBorder="1" applyAlignment="1">
      <alignment vertical="center"/>
    </xf>
    <xf numFmtId="170" fontId="3" fillId="15" borderId="42" xfId="0" applyNumberFormat="1" applyFont="1" applyFill="1" applyBorder="1" applyAlignment="1">
      <alignment vertical="center"/>
    </xf>
    <xf numFmtId="16" fontId="3" fillId="14" borderId="10" xfId="0" applyNumberFormat="1" applyFont="1" applyFill="1" applyBorder="1" applyAlignment="1">
      <alignment horizontal="center" vertical="center" wrapText="1"/>
    </xf>
    <xf numFmtId="1" fontId="3" fillId="14" borderId="10" xfId="0" applyNumberFormat="1" applyFont="1" applyFill="1" applyBorder="1" applyAlignment="1">
      <alignment horizontal="center" vertical="center" shrinkToFit="1"/>
    </xf>
    <xf numFmtId="1" fontId="8" fillId="14" borderId="10" xfId="0" applyNumberFormat="1" applyFont="1" applyFill="1" applyBorder="1" applyAlignment="1">
      <alignment horizontal="center" vertical="center" shrinkToFit="1"/>
    </xf>
    <xf numFmtId="0" fontId="4" fillId="6" borderId="1" xfId="2" applyFont="1" applyFill="1" applyBorder="1" applyAlignment="1">
      <alignment horizontal="center" vertical="center" wrapText="1"/>
    </xf>
    <xf numFmtId="171" fontId="3" fillId="6" borderId="1" xfId="8" applyNumberFormat="1" applyFont="1" applyFill="1" applyBorder="1" applyAlignment="1">
      <alignment vertical="center"/>
    </xf>
    <xf numFmtId="16" fontId="4" fillId="6" borderId="1" xfId="2" applyNumberFormat="1" applyFont="1" applyFill="1" applyBorder="1" applyAlignment="1">
      <alignment horizontal="center" vertical="center" wrapText="1"/>
    </xf>
    <xf numFmtId="1" fontId="4" fillId="6" borderId="1" xfId="2" applyNumberFormat="1" applyFont="1" applyFill="1" applyBorder="1" applyAlignment="1">
      <alignment horizontal="center" vertical="center" shrinkToFit="1"/>
    </xf>
    <xf numFmtId="1" fontId="10" fillId="6" borderId="1" xfId="2" applyNumberFormat="1" applyFont="1" applyFill="1" applyBorder="1" applyAlignment="1">
      <alignment horizontal="center" vertical="center" shrinkToFit="1"/>
    </xf>
    <xf numFmtId="0" fontId="27" fillId="7" borderId="1" xfId="2" applyFont="1" applyFill="1" applyBorder="1" applyAlignment="1">
      <alignment horizontal="center" vertical="center" wrapText="1"/>
    </xf>
    <xf numFmtId="164" fontId="27" fillId="7" borderId="1" xfId="1" applyNumberFormat="1" applyFont="1" applyFill="1" applyBorder="1" applyAlignment="1">
      <alignment vertical="center"/>
    </xf>
    <xf numFmtId="16" fontId="27" fillId="7" borderId="1" xfId="2" applyNumberFormat="1" applyFont="1" applyFill="1" applyBorder="1" applyAlignment="1">
      <alignment horizontal="center" vertical="center" wrapText="1"/>
    </xf>
    <xf numFmtId="164" fontId="27" fillId="7" borderId="2" xfId="1" applyNumberFormat="1" applyFont="1" applyFill="1" applyBorder="1" applyAlignment="1">
      <alignment vertical="center"/>
    </xf>
    <xf numFmtId="1" fontId="27" fillId="7" borderId="1" xfId="2" applyNumberFormat="1" applyFont="1" applyFill="1" applyBorder="1" applyAlignment="1">
      <alignment horizontal="center" vertical="center" shrinkToFit="1"/>
    </xf>
    <xf numFmtId="0" fontId="7" fillId="9" borderId="1" xfId="0" applyFont="1" applyFill="1" applyBorder="1" applyAlignment="1">
      <alignment vertical="center"/>
    </xf>
    <xf numFmtId="0" fontId="7" fillId="9" borderId="0" xfId="0" applyFont="1" applyFill="1" applyAlignment="1">
      <alignment vertical="center"/>
    </xf>
    <xf numFmtId="164" fontId="7" fillId="9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0" fontId="4" fillId="9" borderId="1" xfId="2" applyFont="1" applyFill="1" applyBorder="1" applyAlignment="1">
      <alignment horizontal="center" vertical="center" wrapText="1"/>
    </xf>
    <xf numFmtId="164" fontId="28" fillId="9" borderId="1" xfId="1" applyNumberFormat="1" applyFont="1" applyFill="1" applyBorder="1" applyAlignment="1">
      <alignment vertical="center"/>
    </xf>
    <xf numFmtId="164" fontId="28" fillId="9" borderId="2" xfId="1" applyNumberFormat="1" applyFont="1" applyFill="1" applyBorder="1" applyAlignment="1">
      <alignment vertical="center"/>
    </xf>
    <xf numFmtId="16" fontId="4" fillId="9" borderId="1" xfId="2" applyNumberFormat="1" applyFont="1" applyFill="1" applyBorder="1" applyAlignment="1">
      <alignment horizontal="center" vertical="center" wrapText="1"/>
    </xf>
    <xf numFmtId="1" fontId="4" fillId="9" borderId="1" xfId="2" applyNumberFormat="1" applyFont="1" applyFill="1" applyBorder="1" applyAlignment="1">
      <alignment horizontal="center" vertical="center" shrinkToFit="1"/>
    </xf>
    <xf numFmtId="1" fontId="10" fillId="9" borderId="1" xfId="2" applyNumberFormat="1" applyFont="1" applyFill="1" applyBorder="1" applyAlignment="1">
      <alignment horizontal="center" vertical="center" shrinkToFit="1"/>
    </xf>
    <xf numFmtId="172" fontId="28" fillId="6" borderId="10" xfId="0" applyNumberFormat="1" applyFont="1" applyFill="1" applyBorder="1" applyAlignment="1">
      <alignment vertical="center"/>
    </xf>
    <xf numFmtId="172" fontId="28" fillId="6" borderId="42" xfId="0" applyNumberFormat="1" applyFont="1" applyFill="1" applyBorder="1" applyAlignment="1">
      <alignment vertical="center"/>
    </xf>
    <xf numFmtId="172" fontId="28" fillId="6" borderId="44" xfId="0" applyNumberFormat="1" applyFont="1" applyFill="1" applyBorder="1" applyAlignment="1">
      <alignment vertical="center"/>
    </xf>
    <xf numFmtId="172" fontId="28" fillId="6" borderId="45" xfId="0" applyNumberFormat="1" applyFont="1" applyFill="1" applyBorder="1" applyAlignment="1">
      <alignment vertical="center"/>
    </xf>
    <xf numFmtId="0" fontId="4" fillId="5" borderId="1" xfId="2" applyFont="1" applyFill="1" applyBorder="1" applyAlignment="1">
      <alignment horizontal="center" vertical="center" wrapText="1"/>
    </xf>
    <xf numFmtId="16" fontId="4" fillId="5" borderId="1" xfId="2" applyNumberFormat="1" applyFont="1" applyFill="1" applyBorder="1" applyAlignment="1">
      <alignment horizontal="center" vertical="center" wrapText="1"/>
    </xf>
    <xf numFmtId="1" fontId="4" fillId="5" borderId="1" xfId="2" applyNumberFormat="1" applyFont="1" applyFill="1" applyBorder="1" applyAlignment="1">
      <alignment horizontal="center" vertical="center" shrinkToFit="1"/>
    </xf>
    <xf numFmtId="1" fontId="10" fillId="5" borderId="1" xfId="2" applyNumberFormat="1" applyFont="1" applyFill="1" applyBorder="1" applyAlignment="1">
      <alignment horizontal="center" vertical="center" shrinkToFit="1"/>
    </xf>
    <xf numFmtId="0" fontId="7" fillId="5" borderId="0" xfId="0" applyFont="1" applyFill="1" applyAlignment="1">
      <alignment vertical="center"/>
    </xf>
    <xf numFmtId="0" fontId="4" fillId="16" borderId="1" xfId="2" applyFont="1" applyFill="1" applyBorder="1" applyAlignment="1">
      <alignment horizontal="center" vertical="center" wrapText="1"/>
    </xf>
    <xf numFmtId="164" fontId="3" fillId="16" borderId="1" xfId="1" applyNumberFormat="1" applyFont="1" applyFill="1" applyBorder="1" applyAlignment="1">
      <alignment vertical="center"/>
    </xf>
    <xf numFmtId="164" fontId="3" fillId="16" borderId="2" xfId="1" applyNumberFormat="1" applyFont="1" applyFill="1" applyBorder="1" applyAlignment="1">
      <alignment vertical="center"/>
    </xf>
    <xf numFmtId="16" fontId="4" fillId="16" borderId="1" xfId="2" applyNumberFormat="1" applyFont="1" applyFill="1" applyBorder="1" applyAlignment="1">
      <alignment horizontal="center" vertical="center" wrapText="1"/>
    </xf>
    <xf numFmtId="1" fontId="4" fillId="16" borderId="1" xfId="2" applyNumberFormat="1" applyFont="1" applyFill="1" applyBorder="1" applyAlignment="1">
      <alignment horizontal="center" vertical="center" shrinkToFit="1"/>
    </xf>
    <xf numFmtId="1" fontId="10" fillId="16" borderId="1" xfId="2" applyNumberFormat="1" applyFont="1" applyFill="1" applyBorder="1" applyAlignment="1">
      <alignment horizontal="center" vertical="center" shrinkToFit="1"/>
    </xf>
    <xf numFmtId="0" fontId="7" fillId="16" borderId="1" xfId="0" applyFont="1" applyFill="1" applyBorder="1" applyAlignment="1">
      <alignment vertical="center"/>
    </xf>
    <xf numFmtId="0" fontId="7" fillId="16" borderId="0" xfId="0" applyFont="1" applyFill="1" applyAlignment="1">
      <alignment vertical="center"/>
    </xf>
    <xf numFmtId="164" fontId="7" fillId="16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24" fillId="0" borderId="1" xfId="4" applyFont="1" applyBorder="1" applyAlignment="1">
      <alignment horizontal="left"/>
    </xf>
    <xf numFmtId="0" fontId="4" fillId="17" borderId="1" xfId="2" applyFont="1" applyFill="1" applyBorder="1" applyAlignment="1">
      <alignment horizontal="center" vertical="center" wrapText="1"/>
    </xf>
    <xf numFmtId="164" fontId="3" fillId="17" borderId="1" xfId="1" applyNumberFormat="1" applyFont="1" applyFill="1" applyBorder="1" applyAlignment="1">
      <alignment vertical="center"/>
    </xf>
    <xf numFmtId="164" fontId="3" fillId="17" borderId="2" xfId="1" applyNumberFormat="1" applyFont="1" applyFill="1" applyBorder="1" applyAlignment="1">
      <alignment vertical="center"/>
    </xf>
    <xf numFmtId="16" fontId="4" fillId="17" borderId="1" xfId="2" applyNumberFormat="1" applyFont="1" applyFill="1" applyBorder="1" applyAlignment="1">
      <alignment horizontal="center" vertical="center" wrapText="1"/>
    </xf>
    <xf numFmtId="1" fontId="4" fillId="17" borderId="1" xfId="2" applyNumberFormat="1" applyFont="1" applyFill="1" applyBorder="1" applyAlignment="1">
      <alignment horizontal="center" vertical="center" shrinkToFit="1"/>
    </xf>
    <xf numFmtId="1" fontId="10" fillId="17" borderId="1" xfId="2" applyNumberFormat="1" applyFont="1" applyFill="1" applyBorder="1" applyAlignment="1">
      <alignment horizontal="center" vertical="center" shrinkToFit="1"/>
    </xf>
    <xf numFmtId="0" fontId="7" fillId="17" borderId="1" xfId="0" applyFont="1" applyFill="1" applyBorder="1" applyAlignment="1">
      <alignment vertical="center"/>
    </xf>
    <xf numFmtId="0" fontId="7" fillId="17" borderId="0" xfId="0" applyFont="1" applyFill="1" applyAlignment="1">
      <alignment vertical="center"/>
    </xf>
    <xf numFmtId="164" fontId="7" fillId="17" borderId="1" xfId="0" applyNumberFormat="1" applyFont="1" applyFill="1" applyBorder="1" applyAlignment="1">
      <alignment vertical="center"/>
    </xf>
    <xf numFmtId="0" fontId="7" fillId="7" borderId="0" xfId="0" applyFont="1" applyFill="1" applyAlignment="1">
      <alignment vertical="center"/>
    </xf>
    <xf numFmtId="173" fontId="3" fillId="16" borderId="1" xfId="1" applyNumberFormat="1" applyFont="1" applyFill="1" applyBorder="1" applyAlignment="1">
      <alignment vertical="center"/>
    </xf>
    <xf numFmtId="173" fontId="3" fillId="16" borderId="2" xfId="1" applyNumberFormat="1" applyFont="1" applyFill="1" applyBorder="1" applyAlignment="1">
      <alignment vertical="center"/>
    </xf>
    <xf numFmtId="0" fontId="28" fillId="19" borderId="10" xfId="0" applyFont="1" applyFill="1" applyBorder="1" applyAlignment="1">
      <alignment horizontal="center" vertical="center" wrapText="1"/>
    </xf>
    <xf numFmtId="170" fontId="28" fillId="20" borderId="10" xfId="0" applyNumberFormat="1" applyFont="1" applyFill="1" applyBorder="1" applyAlignment="1">
      <alignment vertical="center"/>
    </xf>
    <xf numFmtId="170" fontId="28" fillId="20" borderId="42" xfId="0" applyNumberFormat="1" applyFont="1" applyFill="1" applyBorder="1" applyAlignment="1">
      <alignment vertical="center"/>
    </xf>
    <xf numFmtId="16" fontId="28" fillId="19" borderId="10" xfId="0" applyNumberFormat="1" applyFont="1" applyFill="1" applyBorder="1" applyAlignment="1">
      <alignment horizontal="center" vertical="center" wrapText="1"/>
    </xf>
    <xf numFmtId="1" fontId="28" fillId="19" borderId="10" xfId="0" applyNumberFormat="1" applyFont="1" applyFill="1" applyBorder="1" applyAlignment="1">
      <alignment horizontal="center" vertical="center" shrinkToFit="1"/>
    </xf>
    <xf numFmtId="1" fontId="30" fillId="19" borderId="10" xfId="0" applyNumberFormat="1" applyFont="1" applyFill="1" applyBorder="1" applyAlignment="1">
      <alignment horizontal="center" vertical="center" shrinkToFit="1"/>
    </xf>
    <xf numFmtId="0" fontId="7" fillId="18" borderId="1" xfId="0" applyFont="1" applyFill="1" applyBorder="1" applyAlignment="1">
      <alignment vertical="center"/>
    </xf>
    <xf numFmtId="0" fontId="7" fillId="18" borderId="0" xfId="0" applyFont="1" applyFill="1" applyAlignment="1">
      <alignment vertical="center"/>
    </xf>
    <xf numFmtId="164" fontId="7" fillId="18" borderId="1" xfId="0" applyNumberFormat="1" applyFont="1" applyFill="1" applyBorder="1" applyAlignment="1">
      <alignment vertical="center"/>
    </xf>
    <xf numFmtId="0" fontId="24" fillId="0" borderId="2" xfId="4" applyFont="1" applyBorder="1" applyAlignment="1">
      <alignment horizontal="left"/>
    </xf>
    <xf numFmtId="0" fontId="3" fillId="21" borderId="10" xfId="0" applyFont="1" applyFill="1" applyBorder="1" applyAlignment="1">
      <alignment horizontal="center" vertical="center" wrapText="1"/>
    </xf>
    <xf numFmtId="174" fontId="31" fillId="13" borderId="10" xfId="0" applyNumberFormat="1" applyFont="1" applyFill="1" applyBorder="1" applyAlignment="1">
      <alignment horizontal="center" vertical="top" shrinkToFit="1"/>
    </xf>
    <xf numFmtId="16" fontId="3" fillId="21" borderId="10" xfId="0" applyNumberFormat="1" applyFont="1" applyFill="1" applyBorder="1" applyAlignment="1">
      <alignment horizontal="center" vertical="center" wrapText="1"/>
    </xf>
    <xf numFmtId="1" fontId="3" fillId="21" borderId="10" xfId="0" applyNumberFormat="1" applyFont="1" applyFill="1" applyBorder="1" applyAlignment="1">
      <alignment horizontal="center" vertical="center" shrinkToFit="1"/>
    </xf>
    <xf numFmtId="174" fontId="31" fillId="13" borderId="10" xfId="0" applyNumberFormat="1" applyFont="1" applyFill="1" applyBorder="1" applyAlignment="1">
      <alignment horizontal="center" vertical="center" shrinkToFit="1"/>
    </xf>
    <xf numFmtId="167" fontId="24" fillId="5" borderId="31" xfId="4" applyNumberFormat="1" applyFont="1" applyFill="1" applyBorder="1"/>
    <xf numFmtId="167" fontId="24" fillId="5" borderId="32" xfId="4" applyNumberFormat="1" applyFont="1" applyFill="1" applyBorder="1"/>
    <xf numFmtId="166" fontId="8" fillId="0" borderId="0" xfId="6" applyNumberFormat="1" applyFont="1" applyFill="1"/>
    <xf numFmtId="0" fontId="21" fillId="2" borderId="0" xfId="4" applyFont="1" applyFill="1" applyAlignment="1">
      <alignment horizontal="center"/>
    </xf>
    <xf numFmtId="0" fontId="21" fillId="2" borderId="20" xfId="4" applyFont="1" applyFill="1" applyBorder="1" applyAlignment="1">
      <alignment horizontal="center"/>
    </xf>
    <xf numFmtId="0" fontId="21" fillId="2" borderId="21" xfId="4" applyFont="1" applyFill="1" applyBorder="1" applyAlignment="1">
      <alignment horizontal="center"/>
    </xf>
    <xf numFmtId="0" fontId="21" fillId="2" borderId="22" xfId="4" applyFont="1" applyFill="1" applyBorder="1" applyAlignment="1">
      <alignment horizontal="center"/>
    </xf>
    <xf numFmtId="0" fontId="21" fillId="0" borderId="20" xfId="4" applyFont="1" applyBorder="1" applyAlignment="1">
      <alignment horizontal="center"/>
    </xf>
    <xf numFmtId="0" fontId="21" fillId="0" borderId="21" xfId="4" applyFont="1" applyBorder="1" applyAlignment="1">
      <alignment horizontal="center"/>
    </xf>
    <xf numFmtId="0" fontId="21" fillId="0" borderId="22" xfId="4" applyFont="1" applyBorder="1" applyAlignment="1">
      <alignment horizontal="center"/>
    </xf>
    <xf numFmtId="165" fontId="11" fillId="2" borderId="1" xfId="3" applyNumberFormat="1" applyFont="1" applyFill="1" applyBorder="1" applyAlignment="1">
      <alignment horizontal="left" vertical="center" wrapText="1" shrinkToFit="1"/>
    </xf>
    <xf numFmtId="0" fontId="6" fillId="2" borderId="9" xfId="3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left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1" fontId="8" fillId="2" borderId="1" xfId="2" applyNumberFormat="1" applyFont="1" applyFill="1" applyBorder="1" applyAlignment="1">
      <alignment horizontal="left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6" fillId="4" borderId="9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16" fontId="27" fillId="7" borderId="43" xfId="2" applyNumberFormat="1" applyFont="1" applyFill="1" applyBorder="1" applyAlignment="1">
      <alignment horizontal="center" vertical="center" wrapText="1"/>
    </xf>
    <xf numFmtId="16" fontId="27" fillId="7" borderId="26" xfId="2" applyNumberFormat="1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14" fillId="7" borderId="1" xfId="2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4" fontId="7" fillId="7" borderId="2" xfId="1" applyNumberFormat="1" applyFont="1" applyFill="1" applyBorder="1" applyAlignment="1">
      <alignment horizontal="center" vertical="center" wrapText="1"/>
    </xf>
    <xf numFmtId="16" fontId="3" fillId="14" borderId="16" xfId="0" applyNumberFormat="1" applyFont="1" applyFill="1" applyBorder="1" applyAlignment="1">
      <alignment horizontal="center" vertical="center" wrapText="1"/>
    </xf>
    <xf numFmtId="0" fontId="26" fillId="5" borderId="17" xfId="0" applyFont="1" applyFill="1" applyBorder="1"/>
    <xf numFmtId="0" fontId="18" fillId="5" borderId="14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4" fillId="5" borderId="1" xfId="2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164" fontId="7" fillId="5" borderId="2" xfId="1" applyNumberFormat="1" applyFont="1" applyFill="1" applyBorder="1" applyAlignment="1">
      <alignment horizontal="center" vertical="center" wrapText="1"/>
    </xf>
    <xf numFmtId="16" fontId="4" fillId="6" borderId="43" xfId="2" applyNumberFormat="1" applyFont="1" applyFill="1" applyBorder="1" applyAlignment="1">
      <alignment horizontal="center" vertical="center" wrapText="1"/>
    </xf>
    <xf numFmtId="16" fontId="4" fillId="6" borderId="26" xfId="2" applyNumberFormat="1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12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4" fillId="6" borderId="1" xfId="2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4" fontId="7" fillId="6" borderId="2" xfId="1" applyNumberFormat="1" applyFont="1" applyFill="1" applyBorder="1" applyAlignment="1">
      <alignment horizontal="center" vertical="center" wrapText="1"/>
    </xf>
    <xf numFmtId="164" fontId="27" fillId="7" borderId="43" xfId="1" applyNumberFormat="1" applyFont="1" applyFill="1" applyBorder="1" applyAlignment="1">
      <alignment horizontal="center" vertical="center"/>
    </xf>
    <xf numFmtId="164" fontId="27" fillId="7" borderId="26" xfId="1" applyNumberFormat="1" applyFont="1" applyFill="1" applyBorder="1" applyAlignment="1">
      <alignment horizontal="center" vertical="center"/>
    </xf>
    <xf numFmtId="164" fontId="27" fillId="7" borderId="1" xfId="1" applyNumberFormat="1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center" vertical="center" wrapText="1"/>
    </xf>
    <xf numFmtId="0" fontId="18" fillId="9" borderId="12" xfId="0" applyFont="1" applyFill="1" applyBorder="1" applyAlignment="1">
      <alignment horizontal="center" vertical="center" wrapText="1"/>
    </xf>
    <xf numFmtId="0" fontId="18" fillId="9" borderId="15" xfId="0" applyFont="1" applyFill="1" applyBorder="1" applyAlignment="1">
      <alignment horizontal="center" vertical="center" wrapText="1"/>
    </xf>
    <xf numFmtId="0" fontId="14" fillId="9" borderId="1" xfId="2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164" fontId="7" fillId="9" borderId="2" xfId="1" applyNumberFormat="1" applyFont="1" applyFill="1" applyBorder="1" applyAlignment="1">
      <alignment horizontal="center" vertical="center" wrapText="1"/>
    </xf>
    <xf numFmtId="16" fontId="4" fillId="9" borderId="43" xfId="2" applyNumberFormat="1" applyFont="1" applyFill="1" applyBorder="1" applyAlignment="1">
      <alignment horizontal="center" vertical="center" wrapText="1"/>
    </xf>
    <xf numFmtId="16" fontId="4" fillId="9" borderId="26" xfId="2" applyNumberFormat="1" applyFont="1" applyFill="1" applyBorder="1" applyAlignment="1">
      <alignment horizontal="center" vertical="center" wrapText="1"/>
    </xf>
    <xf numFmtId="16" fontId="4" fillId="5" borderId="43" xfId="2" applyNumberFormat="1" applyFont="1" applyFill="1" applyBorder="1" applyAlignment="1">
      <alignment horizontal="center" vertical="center" wrapText="1"/>
    </xf>
    <xf numFmtId="16" fontId="4" fillId="5" borderId="26" xfId="2" applyNumberFormat="1" applyFont="1" applyFill="1" applyBorder="1" applyAlignment="1">
      <alignment horizontal="center" vertical="center" wrapText="1"/>
    </xf>
    <xf numFmtId="0" fontId="18" fillId="16" borderId="14" xfId="0" applyFont="1" applyFill="1" applyBorder="1" applyAlignment="1">
      <alignment horizontal="center" vertical="center" wrapText="1"/>
    </xf>
    <xf numFmtId="0" fontId="18" fillId="16" borderId="12" xfId="0" applyFont="1" applyFill="1" applyBorder="1" applyAlignment="1">
      <alignment horizontal="center" vertical="center" wrapText="1"/>
    </xf>
    <xf numFmtId="0" fontId="18" fillId="16" borderId="15" xfId="0" applyFont="1" applyFill="1" applyBorder="1" applyAlignment="1">
      <alignment horizontal="center" vertical="center" wrapText="1"/>
    </xf>
    <xf numFmtId="0" fontId="14" fillId="16" borderId="1" xfId="2" applyFont="1" applyFill="1" applyBorder="1" applyAlignment="1">
      <alignment horizontal="center" vertical="center" wrapText="1"/>
    </xf>
    <xf numFmtId="0" fontId="14" fillId="16" borderId="1" xfId="0" applyFont="1" applyFill="1" applyBorder="1" applyAlignment="1">
      <alignment horizontal="center" vertical="center" wrapText="1"/>
    </xf>
    <xf numFmtId="164" fontId="7" fillId="16" borderId="2" xfId="1" applyNumberFormat="1" applyFont="1" applyFill="1" applyBorder="1" applyAlignment="1">
      <alignment horizontal="center" vertical="center" wrapText="1"/>
    </xf>
    <xf numFmtId="16" fontId="4" fillId="16" borderId="43" xfId="2" applyNumberFormat="1" applyFont="1" applyFill="1" applyBorder="1" applyAlignment="1">
      <alignment horizontal="center" vertical="center" wrapText="1"/>
    </xf>
    <xf numFmtId="16" fontId="4" fillId="16" borderId="26" xfId="2" applyNumberFormat="1" applyFont="1" applyFill="1" applyBorder="1" applyAlignment="1">
      <alignment horizontal="center" vertical="center" wrapText="1"/>
    </xf>
    <xf numFmtId="0" fontId="18" fillId="17" borderId="14" xfId="0" applyFont="1" applyFill="1" applyBorder="1" applyAlignment="1">
      <alignment horizontal="center" vertical="center" wrapText="1"/>
    </xf>
    <xf numFmtId="0" fontId="18" fillId="17" borderId="12" xfId="0" applyFont="1" applyFill="1" applyBorder="1" applyAlignment="1">
      <alignment horizontal="center" vertical="center" wrapText="1"/>
    </xf>
    <xf numFmtId="0" fontId="18" fillId="17" borderId="15" xfId="0" applyFont="1" applyFill="1" applyBorder="1" applyAlignment="1">
      <alignment horizontal="center" vertical="center" wrapText="1"/>
    </xf>
    <xf numFmtId="0" fontId="14" fillId="17" borderId="1" xfId="2" applyFont="1" applyFill="1" applyBorder="1" applyAlignment="1">
      <alignment horizontal="center" vertical="center" wrapText="1"/>
    </xf>
    <xf numFmtId="0" fontId="14" fillId="17" borderId="1" xfId="0" applyFont="1" applyFill="1" applyBorder="1" applyAlignment="1">
      <alignment horizontal="center" vertical="center" wrapText="1"/>
    </xf>
    <xf numFmtId="164" fontId="7" fillId="17" borderId="2" xfId="1" applyNumberFormat="1" applyFont="1" applyFill="1" applyBorder="1" applyAlignment="1">
      <alignment horizontal="center" vertical="center" wrapText="1"/>
    </xf>
    <xf numFmtId="16" fontId="4" fillId="17" borderId="43" xfId="2" applyNumberFormat="1" applyFont="1" applyFill="1" applyBorder="1" applyAlignment="1">
      <alignment horizontal="center" vertical="center" wrapText="1"/>
    </xf>
    <xf numFmtId="16" fontId="4" fillId="17" borderId="26" xfId="2" applyNumberFormat="1" applyFont="1" applyFill="1" applyBorder="1" applyAlignment="1">
      <alignment horizontal="center" vertical="center" wrapText="1"/>
    </xf>
    <xf numFmtId="16" fontId="4" fillId="7" borderId="43" xfId="2" applyNumberFormat="1" applyFont="1" applyFill="1" applyBorder="1" applyAlignment="1">
      <alignment horizontal="center" vertical="center" wrapText="1"/>
    </xf>
    <xf numFmtId="16" fontId="4" fillId="7" borderId="26" xfId="2" applyNumberFormat="1" applyFont="1" applyFill="1" applyBorder="1" applyAlignment="1">
      <alignment horizontal="center" vertical="center" wrapText="1"/>
    </xf>
    <xf numFmtId="16" fontId="3" fillId="21" borderId="16" xfId="0" applyNumberFormat="1" applyFont="1" applyFill="1" applyBorder="1" applyAlignment="1">
      <alignment horizontal="center" vertical="center" wrapText="1"/>
    </xf>
    <xf numFmtId="0" fontId="26" fillId="9" borderId="17" xfId="0" applyFont="1" applyFill="1" applyBorder="1"/>
    <xf numFmtId="0" fontId="18" fillId="18" borderId="14" xfId="0" applyFont="1" applyFill="1" applyBorder="1" applyAlignment="1">
      <alignment horizontal="center" vertical="center" wrapText="1"/>
    </xf>
    <xf numFmtId="0" fontId="18" fillId="18" borderId="12" xfId="0" applyFont="1" applyFill="1" applyBorder="1" applyAlignment="1">
      <alignment horizontal="center" vertical="center" wrapText="1"/>
    </xf>
    <xf numFmtId="0" fontId="18" fillId="18" borderId="15" xfId="0" applyFont="1" applyFill="1" applyBorder="1" applyAlignment="1">
      <alignment horizontal="center" vertical="center" wrapText="1"/>
    </xf>
    <xf numFmtId="0" fontId="14" fillId="18" borderId="1" xfId="2" applyFont="1" applyFill="1" applyBorder="1" applyAlignment="1">
      <alignment horizontal="center" vertical="center" wrapText="1"/>
    </xf>
    <xf numFmtId="0" fontId="14" fillId="18" borderId="1" xfId="0" applyFont="1" applyFill="1" applyBorder="1" applyAlignment="1">
      <alignment horizontal="center" vertical="center" wrapText="1"/>
    </xf>
    <xf numFmtId="164" fontId="7" fillId="18" borderId="2" xfId="1" applyNumberFormat="1" applyFont="1" applyFill="1" applyBorder="1" applyAlignment="1">
      <alignment horizontal="center" vertical="center" wrapText="1"/>
    </xf>
    <xf numFmtId="16" fontId="28" fillId="19" borderId="16" xfId="0" applyNumberFormat="1" applyFont="1" applyFill="1" applyBorder="1" applyAlignment="1">
      <alignment horizontal="center" vertical="center" wrapText="1"/>
    </xf>
    <xf numFmtId="0" fontId="29" fillId="18" borderId="17" xfId="0" applyFont="1" applyFill="1" applyBorder="1"/>
    <xf numFmtId="10" fontId="7" fillId="9" borderId="36" xfId="0" applyNumberFormat="1" applyFont="1" applyFill="1" applyBorder="1" applyAlignment="1">
      <alignment horizontal="center" vertical="center"/>
    </xf>
    <xf numFmtId="10" fontId="7" fillId="9" borderId="37" xfId="0" applyNumberFormat="1" applyFont="1" applyFill="1" applyBorder="1" applyAlignment="1">
      <alignment horizontal="center" vertical="center"/>
    </xf>
    <xf numFmtId="10" fontId="7" fillId="9" borderId="38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0" fontId="7" fillId="9" borderId="14" xfId="0" applyNumberFormat="1" applyFont="1" applyFill="1" applyBorder="1" applyAlignment="1">
      <alignment horizontal="center" vertical="center"/>
    </xf>
    <xf numFmtId="10" fontId="7" fillId="9" borderId="12" xfId="0" applyNumberFormat="1" applyFont="1" applyFill="1" applyBorder="1" applyAlignment="1">
      <alignment horizontal="center" vertical="center"/>
    </xf>
    <xf numFmtId="10" fontId="7" fillId="9" borderId="15" xfId="0" applyNumberFormat="1" applyFont="1" applyFill="1" applyBorder="1" applyAlignment="1">
      <alignment horizontal="center" vertical="center"/>
    </xf>
    <xf numFmtId="10" fontId="7" fillId="0" borderId="14" xfId="0" applyNumberFormat="1" applyFont="1" applyBorder="1" applyAlignment="1">
      <alignment horizontal="center" vertical="center"/>
    </xf>
    <xf numFmtId="10" fontId="7" fillId="0" borderId="12" xfId="0" applyNumberFormat="1" applyFont="1" applyBorder="1" applyAlignment="1">
      <alignment horizontal="center" vertical="center"/>
    </xf>
    <xf numFmtId="10" fontId="7" fillId="0" borderId="15" xfId="0" applyNumberFormat="1" applyFont="1" applyBorder="1" applyAlignment="1">
      <alignment horizontal="center" vertical="center"/>
    </xf>
    <xf numFmtId="0" fontId="23" fillId="0" borderId="39" xfId="4" applyFont="1" applyBorder="1" applyAlignment="1">
      <alignment horizontal="center" vertical="center"/>
    </xf>
    <xf numFmtId="0" fontId="23" fillId="0" borderId="29" xfId="4" applyFont="1" applyBorder="1" applyAlignment="1">
      <alignment horizontal="center" vertical="center"/>
    </xf>
    <xf numFmtId="0" fontId="24" fillId="0" borderId="6" xfId="4" applyFont="1" applyBorder="1" applyAlignment="1">
      <alignment horizontal="center"/>
    </xf>
    <xf numFmtId="0" fontId="24" fillId="0" borderId="8" xfId="4" applyFont="1" applyBorder="1" applyAlignment="1">
      <alignment horizontal="center"/>
    </xf>
    <xf numFmtId="0" fontId="24" fillId="0" borderId="27" xfId="4" applyFont="1" applyBorder="1" applyAlignment="1">
      <alignment horizontal="center"/>
    </xf>
    <xf numFmtId="0" fontId="24" fillId="0" borderId="40" xfId="4" applyFont="1" applyBorder="1" applyAlignment="1">
      <alignment horizontal="center"/>
    </xf>
    <xf numFmtId="0" fontId="24" fillId="0" borderId="28" xfId="4" applyFont="1" applyBorder="1" applyAlignment="1">
      <alignment horizontal="center"/>
    </xf>
    <xf numFmtId="0" fontId="19" fillId="0" borderId="20" xfId="4" applyFont="1" applyBorder="1" applyAlignment="1">
      <alignment horizontal="center"/>
    </xf>
    <xf numFmtId="0" fontId="19" fillId="0" borderId="21" xfId="4" applyFont="1" applyBorder="1" applyAlignment="1">
      <alignment horizontal="center"/>
    </xf>
    <xf numFmtId="0" fontId="19" fillId="0" borderId="22" xfId="4" applyFont="1" applyBorder="1" applyAlignment="1">
      <alignment horizontal="center"/>
    </xf>
    <xf numFmtId="10" fontId="8" fillId="0" borderId="0" xfId="4" applyNumberFormat="1" applyFont="1"/>
    <xf numFmtId="0" fontId="19" fillId="0" borderId="0" xfId="4" applyFont="1"/>
    <xf numFmtId="9" fontId="19" fillId="0" borderId="0" xfId="6" applyFont="1"/>
    <xf numFmtId="0" fontId="8" fillId="0" borderId="0" xfId="4" applyFont="1" applyFill="1"/>
    <xf numFmtId="10" fontId="8" fillId="0" borderId="1" xfId="6" applyNumberFormat="1" applyFont="1" applyFill="1" applyBorder="1"/>
    <xf numFmtId="0" fontId="19" fillId="0" borderId="1" xfId="4" applyFont="1" applyBorder="1"/>
    <xf numFmtId="10" fontId="19" fillId="0" borderId="1" xfId="6" applyNumberFormat="1" applyFont="1" applyFill="1" applyBorder="1"/>
    <xf numFmtId="0" fontId="8" fillId="8" borderId="1" xfId="4" applyFont="1" applyFill="1" applyBorder="1"/>
    <xf numFmtId="10" fontId="8" fillId="8" borderId="1" xfId="4" applyNumberFormat="1" applyFont="1" applyFill="1" applyBorder="1"/>
    <xf numFmtId="0" fontId="8" fillId="0" borderId="31" xfId="4" applyFont="1" applyBorder="1" applyAlignment="1">
      <alignment horizontal="center"/>
    </xf>
    <xf numFmtId="0" fontId="8" fillId="0" borderId="41" xfId="4" applyFont="1" applyBorder="1"/>
    <xf numFmtId="166" fontId="8" fillId="0" borderId="41" xfId="5" applyFont="1" applyBorder="1"/>
    <xf numFmtId="0" fontId="8" fillId="0" borderId="32" xfId="4" applyFont="1" applyBorder="1" applyAlignment="1">
      <alignment horizontal="center"/>
    </xf>
    <xf numFmtId="0" fontId="19" fillId="0" borderId="47" xfId="4" applyFont="1" applyBorder="1" applyAlignment="1">
      <alignment horizontal="center"/>
    </xf>
    <xf numFmtId="0" fontId="19" fillId="0" borderId="48" xfId="4" applyFont="1" applyBorder="1" applyAlignment="1">
      <alignment horizontal="center"/>
    </xf>
    <xf numFmtId="166" fontId="8" fillId="0" borderId="1" xfId="5" applyFont="1" applyFill="1" applyBorder="1"/>
    <xf numFmtId="10" fontId="8" fillId="0" borderId="1" xfId="6" applyNumberFormat="1" applyFont="1" applyFill="1" applyBorder="1" applyAlignment="1">
      <alignment horizontal="center"/>
    </xf>
    <xf numFmtId="10" fontId="8" fillId="0" borderId="41" xfId="6" applyNumberFormat="1" applyFont="1" applyFill="1" applyBorder="1" applyAlignment="1">
      <alignment horizontal="center"/>
    </xf>
    <xf numFmtId="10" fontId="19" fillId="0" borderId="49" xfId="6" applyNumberFormat="1" applyFont="1" applyBorder="1" applyAlignment="1">
      <alignment horizontal="center"/>
    </xf>
    <xf numFmtId="166" fontId="8" fillId="0" borderId="0" xfId="5" applyFont="1" applyFill="1" applyBorder="1"/>
    <xf numFmtId="0" fontId="8" fillId="0" borderId="0" xfId="4" applyFont="1" applyFill="1" applyAlignment="1">
      <alignment horizontal="center"/>
    </xf>
    <xf numFmtId="9" fontId="8" fillId="0" borderId="0" xfId="6" applyFont="1" applyFill="1"/>
    <xf numFmtId="166" fontId="8" fillId="0" borderId="0" xfId="5" applyFont="1" applyFill="1"/>
    <xf numFmtId="0" fontId="18" fillId="22" borderId="11" xfId="0" applyFont="1" applyFill="1" applyBorder="1" applyAlignment="1">
      <alignment horizontal="center" vertical="center" wrapText="1"/>
    </xf>
    <xf numFmtId="0" fontId="18" fillId="22" borderId="12" xfId="0" applyFont="1" applyFill="1" applyBorder="1" applyAlignment="1">
      <alignment horizontal="center" vertical="center" wrapText="1"/>
    </xf>
    <xf numFmtId="164" fontId="7" fillId="22" borderId="2" xfId="1" applyNumberFormat="1" applyFont="1" applyFill="1" applyBorder="1" applyAlignment="1">
      <alignment horizontal="center" vertical="center" wrapText="1"/>
    </xf>
    <xf numFmtId="164" fontId="7" fillId="22" borderId="46" xfId="1" applyNumberFormat="1" applyFont="1" applyFill="1" applyBorder="1" applyAlignment="1">
      <alignment horizontal="center" vertical="center" wrapText="1"/>
    </xf>
    <xf numFmtId="0" fontId="3" fillId="23" borderId="10" xfId="0" applyFont="1" applyFill="1" applyBorder="1" applyAlignment="1">
      <alignment horizontal="center" vertical="center" wrapText="1"/>
    </xf>
    <xf numFmtId="0" fontId="3" fillId="22" borderId="0" xfId="0" applyFont="1" applyFill="1" applyAlignment="1">
      <alignment vertical="center"/>
    </xf>
    <xf numFmtId="3" fontId="3" fillId="22" borderId="1" xfId="0" applyNumberFormat="1" applyFont="1" applyFill="1" applyBorder="1" applyAlignment="1">
      <alignment vertical="center"/>
    </xf>
    <xf numFmtId="16" fontId="3" fillId="23" borderId="16" xfId="0" applyNumberFormat="1" applyFont="1" applyFill="1" applyBorder="1" applyAlignment="1">
      <alignment horizontal="center" vertical="center" wrapText="1"/>
    </xf>
    <xf numFmtId="0" fontId="26" fillId="22" borderId="17" xfId="0" applyFont="1" applyFill="1" applyBorder="1"/>
    <xf numFmtId="16" fontId="3" fillId="23" borderId="10" xfId="0" applyNumberFormat="1" applyFont="1" applyFill="1" applyBorder="1" applyAlignment="1">
      <alignment horizontal="center" vertical="center" wrapText="1"/>
    </xf>
    <xf numFmtId="1" fontId="3" fillId="23" borderId="10" xfId="0" applyNumberFormat="1" applyFont="1" applyFill="1" applyBorder="1" applyAlignment="1">
      <alignment horizontal="center" vertical="center" shrinkToFit="1"/>
    </xf>
    <xf numFmtId="0" fontId="7" fillId="22" borderId="1" xfId="0" applyFont="1" applyFill="1" applyBorder="1" applyAlignment="1">
      <alignment vertical="center"/>
    </xf>
    <xf numFmtId="3" fontId="7" fillId="22" borderId="1" xfId="0" applyNumberFormat="1" applyFont="1" applyFill="1" applyBorder="1" applyAlignment="1">
      <alignment vertical="center"/>
    </xf>
    <xf numFmtId="0" fontId="8" fillId="2" borderId="1" xfId="2" applyFont="1" applyFill="1" applyBorder="1" applyAlignment="1">
      <alignment horizontal="left" vertical="top" wrapText="1"/>
    </xf>
  </cellXfs>
  <cellStyles count="9">
    <cellStyle name="Millares" xfId="1" builtinId="3"/>
    <cellStyle name="Millares 2" xfId="7" xr:uid="{E4E0FDC4-9FC3-408E-B088-C1B6D2ACFA6C}"/>
    <cellStyle name="Moneda" xfId="8" builtinId="4"/>
    <cellStyle name="Moneda [0] 2" xfId="5" xr:uid="{AE9550DD-E977-4649-A2CA-8C8A1D769A38}"/>
    <cellStyle name="Normal" xfId="0" builtinId="0"/>
    <cellStyle name="Normal 2" xfId="3" xr:uid="{A06FD517-0C48-4949-AADB-EF008CE4D4B2}"/>
    <cellStyle name="Normal 3" xfId="2" xr:uid="{083EA61B-0DF6-4A50-8D94-241B270ECB19}"/>
    <cellStyle name="Normal 4" xfId="4" xr:uid="{52CC8B56-E282-45EE-B52E-ADF40C8DF793}"/>
    <cellStyle name="Porcentaje 2" xfId="6" xr:uid="{4198F013-6B50-4508-8365-EE17F723E6D1}"/>
  </cellStyles>
  <dxfs count="17">
    <dxf>
      <fill>
        <patternFill>
          <bgColor rgb="FF00FF00"/>
        </patternFill>
      </fill>
    </dxf>
    <dxf>
      <fill>
        <patternFill>
          <bgColor rgb="FFFCF798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fill>
        <patternFill>
          <bgColor rgb="FFF6FD97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fill>
        <patternFill>
          <bgColor rgb="FFF6FD97"/>
        </patternFill>
      </fill>
    </dxf>
    <dxf>
      <fill>
        <patternFill>
          <bgColor rgb="FF00FF00"/>
        </patternFill>
      </fill>
    </dxf>
    <dxf>
      <fill>
        <patternFill>
          <bgColor rgb="FFF6FD97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fill>
        <patternFill>
          <bgColor rgb="FFFCF798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fill>
        <patternFill>
          <bgColor rgb="FFFFFF99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228601</xdr:colOff>
      <xdr:row>0</xdr:row>
      <xdr:rowOff>234950</xdr:rowOff>
    </xdr:from>
    <xdr:to>
      <xdr:col>0</xdr:col>
      <xdr:colOff>1092201</xdr:colOff>
      <xdr:row>0</xdr:row>
      <xdr:rowOff>781050</xdr:rowOff>
    </xdr:to>
    <xdr:pic>
      <xdr:nvPicPr>
        <xdr:cNvPr id="2" name="1 Imagen" descr="TransMilenio - Wikipedia, la enciclopedia libre">
          <a:extLst>
            <a:ext uri="{FF2B5EF4-FFF2-40B4-BE49-F238E27FC236}">
              <a16:creationId xmlns:a16="http://schemas.microsoft.com/office/drawing/2014/main" id="{8993F921-8F85-4028-BBFA-3A30368BF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234950"/>
          <a:ext cx="863600" cy="546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FC5D-D514-40C5-8B88-84B00437AB4D}">
  <dimension ref="A1:Q30"/>
  <sheetViews>
    <sheetView tabSelected="1" zoomScale="90" zoomScaleNormal="90" workbookViewId="0">
      <selection sqref="A1:E24"/>
    </sheetView>
  </sheetViews>
  <sheetFormatPr baseColWidth="10" defaultColWidth="12.21875" defaultRowHeight="15"/>
  <cols>
    <col min="1" max="1" width="21.33203125" style="49" customWidth="1"/>
    <col min="2" max="2" width="37.44140625" style="49" customWidth="1"/>
    <col min="3" max="3" width="23.6640625" style="62" customWidth="1"/>
    <col min="4" max="4" width="38" style="62" customWidth="1"/>
    <col min="5" max="5" width="23.44140625" style="49" bestFit="1" customWidth="1"/>
    <col min="6" max="6" width="23.77734375" style="49" bestFit="1" customWidth="1"/>
    <col min="7" max="7" width="16.5546875" style="49" customWidth="1"/>
    <col min="8" max="8" width="29.21875" style="49" customWidth="1"/>
    <col min="9" max="9" width="25.77734375" style="49" customWidth="1"/>
    <col min="10" max="10" width="23.33203125" style="49" bestFit="1" customWidth="1"/>
    <col min="11" max="11" width="23.77734375" style="49" bestFit="1" customWidth="1"/>
    <col min="12" max="16" width="12.21875" style="49"/>
    <col min="17" max="17" width="16.21875" style="49" bestFit="1" customWidth="1"/>
    <col min="18" max="16384" width="12.21875" style="49"/>
  </cols>
  <sheetData>
    <row r="1" spans="1:17" ht="18" thickBot="1">
      <c r="A1" s="175" t="s">
        <v>212</v>
      </c>
      <c r="B1" s="175"/>
      <c r="C1" s="48">
        <v>3654000000</v>
      </c>
      <c r="D1" s="48"/>
      <c r="Q1" s="50"/>
    </row>
    <row r="2" spans="1:17" ht="18" thickBot="1">
      <c r="A2" s="176" t="s">
        <v>213</v>
      </c>
      <c r="B2" s="177"/>
      <c r="C2" s="177"/>
      <c r="D2" s="177"/>
      <c r="E2" s="178"/>
      <c r="G2" s="179" t="s">
        <v>214</v>
      </c>
      <c r="H2" s="180"/>
      <c r="I2" s="180"/>
      <c r="J2" s="181"/>
    </row>
    <row r="3" spans="1:17" ht="15.6">
      <c r="A3" s="51" t="s">
        <v>215</v>
      </c>
      <c r="B3" s="52" t="s">
        <v>207</v>
      </c>
      <c r="C3" s="53" t="s">
        <v>213</v>
      </c>
      <c r="D3" s="53" t="s">
        <v>216</v>
      </c>
      <c r="E3" s="54" t="s">
        <v>217</v>
      </c>
      <c r="F3" s="55"/>
      <c r="G3" s="56" t="s">
        <v>215</v>
      </c>
      <c r="H3" s="57" t="s">
        <v>207</v>
      </c>
      <c r="I3" s="57" t="s">
        <v>218</v>
      </c>
      <c r="J3" s="58" t="s">
        <v>217</v>
      </c>
    </row>
    <row r="4" spans="1:17">
      <c r="A4" s="77">
        <v>1</v>
      </c>
      <c r="B4" s="59" t="s">
        <v>240</v>
      </c>
      <c r="C4" s="320">
        <v>0.04</v>
      </c>
      <c r="D4" s="60">
        <f>$C$1*C4</f>
        <v>146160000</v>
      </c>
      <c r="E4" s="61" t="s">
        <v>248</v>
      </c>
      <c r="G4" s="77">
        <v>1</v>
      </c>
      <c r="H4" s="85" t="s">
        <v>226</v>
      </c>
      <c r="I4" s="60">
        <f>+Cotización!F196</f>
        <v>236886279</v>
      </c>
      <c r="J4" s="61"/>
    </row>
    <row r="5" spans="1:17">
      <c r="A5" s="77">
        <v>2</v>
      </c>
      <c r="B5" s="59" t="s">
        <v>227</v>
      </c>
      <c r="C5" s="320">
        <v>0.08</v>
      </c>
      <c r="D5" s="60">
        <f t="shared" ref="D5:D6" si="0">$C$1*C5</f>
        <v>292320000</v>
      </c>
      <c r="E5" s="61" t="s">
        <v>248</v>
      </c>
      <c r="G5" s="77">
        <v>2</v>
      </c>
      <c r="H5" s="59" t="s">
        <v>227</v>
      </c>
      <c r="I5" s="60">
        <f>+Cotización!I196</f>
        <v>190796508</v>
      </c>
      <c r="J5" s="61"/>
    </row>
    <row r="6" spans="1:17">
      <c r="A6" s="77">
        <v>3</v>
      </c>
      <c r="B6" s="59" t="s">
        <v>229</v>
      </c>
      <c r="C6" s="320">
        <v>0.14299999999999999</v>
      </c>
      <c r="D6" s="60">
        <f t="shared" si="0"/>
        <v>522521999.99999994</v>
      </c>
      <c r="E6" s="61" t="s">
        <v>249</v>
      </c>
      <c r="G6" s="77">
        <v>3</v>
      </c>
      <c r="H6" s="59" t="s">
        <v>229</v>
      </c>
      <c r="I6" s="60">
        <f>+Cotización!L196</f>
        <v>280247381</v>
      </c>
      <c r="J6" s="61"/>
    </row>
    <row r="7" spans="1:17">
      <c r="A7" s="77">
        <v>4</v>
      </c>
      <c r="B7" s="59" t="s">
        <v>230</v>
      </c>
      <c r="C7" s="320">
        <v>0.08</v>
      </c>
      <c r="D7" s="60">
        <f>$C$1*C7</f>
        <v>292320000</v>
      </c>
      <c r="E7" s="61" t="s">
        <v>249</v>
      </c>
      <c r="G7" s="77">
        <v>4</v>
      </c>
      <c r="H7" s="59" t="s">
        <v>230</v>
      </c>
      <c r="I7" s="60">
        <f>+Cotización!O196</f>
        <v>259318734.57000002</v>
      </c>
      <c r="J7" s="61"/>
    </row>
    <row r="8" spans="1:17">
      <c r="A8" s="77">
        <v>5</v>
      </c>
      <c r="B8" s="59" t="s">
        <v>231</v>
      </c>
      <c r="C8" s="320">
        <v>0.1</v>
      </c>
      <c r="D8" s="60">
        <f t="shared" ref="D8:D16" si="1">$C$1*C8</f>
        <v>365400000</v>
      </c>
      <c r="E8" s="61" t="s">
        <v>249</v>
      </c>
      <c r="G8" s="77">
        <v>5</v>
      </c>
      <c r="H8" s="85" t="s">
        <v>231</v>
      </c>
      <c r="I8" s="60">
        <f>+Cotización!R196</f>
        <v>239988490</v>
      </c>
      <c r="J8" s="61"/>
    </row>
    <row r="9" spans="1:17">
      <c r="A9" s="77">
        <v>6</v>
      </c>
      <c r="B9" s="59" t="s">
        <v>232</v>
      </c>
      <c r="C9" s="320">
        <v>0.19</v>
      </c>
      <c r="D9" s="60">
        <f t="shared" si="1"/>
        <v>694260000</v>
      </c>
      <c r="E9" s="61" t="s">
        <v>249</v>
      </c>
      <c r="G9" s="77">
        <v>6</v>
      </c>
      <c r="H9" s="59" t="s">
        <v>232</v>
      </c>
      <c r="I9" s="319">
        <f>+Cotización!U196</f>
        <v>241043958.00100014</v>
      </c>
      <c r="J9" s="61"/>
    </row>
    <row r="10" spans="1:17">
      <c r="A10" s="77">
        <v>7</v>
      </c>
      <c r="B10" s="59" t="s">
        <v>233</v>
      </c>
      <c r="C10" s="320">
        <v>0.23</v>
      </c>
      <c r="D10" s="60">
        <f t="shared" si="1"/>
        <v>840420000</v>
      </c>
      <c r="E10" s="61" t="s">
        <v>249</v>
      </c>
      <c r="G10" s="77">
        <v>7</v>
      </c>
      <c r="H10" s="59" t="s">
        <v>233</v>
      </c>
      <c r="I10" s="60">
        <f>+Cotización!X196</f>
        <v>473304650</v>
      </c>
      <c r="J10" s="61"/>
    </row>
    <row r="11" spans="1:17">
      <c r="A11" s="77">
        <v>8</v>
      </c>
      <c r="B11" s="59" t="s">
        <v>234</v>
      </c>
      <c r="C11" s="320">
        <v>0.08</v>
      </c>
      <c r="D11" s="60">
        <f t="shared" si="1"/>
        <v>292320000</v>
      </c>
      <c r="E11" s="61" t="s">
        <v>249</v>
      </c>
      <c r="G11" s="77">
        <v>8</v>
      </c>
      <c r="H11" s="59" t="s">
        <v>234</v>
      </c>
      <c r="I11" s="60">
        <f>+Cotización!AA196</f>
        <v>278549309.49999988</v>
      </c>
      <c r="J11" s="61"/>
    </row>
    <row r="12" spans="1:17">
      <c r="A12" s="77">
        <v>9</v>
      </c>
      <c r="B12" s="59" t="s">
        <v>235</v>
      </c>
      <c r="C12" s="320">
        <v>0.08</v>
      </c>
      <c r="D12" s="60">
        <f t="shared" si="1"/>
        <v>292320000</v>
      </c>
      <c r="E12" s="61" t="s">
        <v>249</v>
      </c>
      <c r="G12" s="77">
        <v>9</v>
      </c>
      <c r="H12" s="85" t="s">
        <v>235</v>
      </c>
      <c r="I12" s="60">
        <f>+Cotización!AD196</f>
        <v>271152148.12</v>
      </c>
      <c r="J12" s="61"/>
    </row>
    <row r="13" spans="1:17">
      <c r="A13" s="77">
        <v>10</v>
      </c>
      <c r="B13" s="59" t="s">
        <v>236</v>
      </c>
      <c r="C13" s="320">
        <v>7.0000000000000007E-2</v>
      </c>
      <c r="D13" s="60">
        <f t="shared" si="1"/>
        <v>255780000.00000003</v>
      </c>
      <c r="E13" s="61" t="s">
        <v>249</v>
      </c>
      <c r="G13" s="77">
        <v>10</v>
      </c>
      <c r="H13" s="59" t="s">
        <v>236</v>
      </c>
      <c r="I13" s="60">
        <f>+Cotización!AG196</f>
        <v>275027948.96499997</v>
      </c>
      <c r="J13" s="61"/>
    </row>
    <row r="14" spans="1:17">
      <c r="A14" s="77">
        <v>11</v>
      </c>
      <c r="B14" s="59" t="s">
        <v>237</v>
      </c>
      <c r="C14" s="320">
        <v>0.14000000000000001</v>
      </c>
      <c r="D14" s="60">
        <f t="shared" si="1"/>
        <v>511560000.00000006</v>
      </c>
      <c r="E14" s="61" t="s">
        <v>249</v>
      </c>
      <c r="G14" s="77">
        <v>11</v>
      </c>
      <c r="H14" s="59" t="s">
        <v>237</v>
      </c>
      <c r="I14" s="60">
        <f>+Cotización!AJ196</f>
        <v>269858602.64999998</v>
      </c>
      <c r="J14" s="61"/>
    </row>
    <row r="15" spans="1:17">
      <c r="A15" s="77">
        <v>12</v>
      </c>
      <c r="B15" s="59" t="s">
        <v>238</v>
      </c>
      <c r="C15" s="320">
        <v>0.03</v>
      </c>
      <c r="D15" s="60">
        <f t="shared" si="1"/>
        <v>109620000</v>
      </c>
      <c r="E15" s="61" t="s">
        <v>249</v>
      </c>
      <c r="G15" s="77">
        <v>12</v>
      </c>
      <c r="H15" s="59" t="s">
        <v>238</v>
      </c>
      <c r="I15" s="60">
        <f>+Cotización!AM196</f>
        <v>354742377.6960001</v>
      </c>
      <c r="J15" s="61"/>
    </row>
    <row r="16" spans="1:17" ht="15.6" thickBot="1">
      <c r="A16" s="313">
        <v>13</v>
      </c>
      <c r="B16" s="314" t="s">
        <v>239</v>
      </c>
      <c r="C16" s="321">
        <v>0.14000000000000001</v>
      </c>
      <c r="D16" s="315">
        <f t="shared" si="1"/>
        <v>511560000.00000006</v>
      </c>
      <c r="E16" s="316" t="s">
        <v>249</v>
      </c>
      <c r="G16" s="77">
        <v>13</v>
      </c>
      <c r="H16" s="59" t="s">
        <v>239</v>
      </c>
      <c r="I16" s="60">
        <f>+Cotización!AP196</f>
        <v>244574216</v>
      </c>
      <c r="J16" s="61"/>
    </row>
    <row r="17" spans="1:10" ht="16.2" thickBot="1">
      <c r="A17" s="317" t="s">
        <v>206</v>
      </c>
      <c r="B17" s="318"/>
      <c r="C17" s="322">
        <f>AVERAGE(C4:C16)</f>
        <v>0.10792307692307693</v>
      </c>
      <c r="D17" s="63"/>
      <c r="E17" s="90"/>
      <c r="G17" s="307"/>
      <c r="H17" s="307"/>
      <c r="I17" s="323"/>
      <c r="J17" s="324"/>
    </row>
    <row r="18" spans="1:10" ht="15.6">
      <c r="A18" s="305"/>
      <c r="B18" s="305"/>
      <c r="C18" s="306"/>
      <c r="D18" s="49"/>
      <c r="G18" s="307"/>
      <c r="H18" s="307"/>
      <c r="I18" s="307"/>
      <c r="J18" s="325"/>
    </row>
    <row r="19" spans="1:10">
      <c r="A19" s="59" t="s">
        <v>241</v>
      </c>
      <c r="B19" s="308">
        <f>MEDIAN(C4:C16)</f>
        <v>0.08</v>
      </c>
      <c r="D19" s="64"/>
      <c r="G19" s="307"/>
      <c r="H19" s="174"/>
      <c r="I19" s="325"/>
      <c r="J19" s="325"/>
    </row>
    <row r="20" spans="1:10">
      <c r="A20" s="59" t="s">
        <v>247</v>
      </c>
      <c r="B20" s="308">
        <f>HARMEAN(C4:C16)</f>
        <v>7.9506447031514743E-2</v>
      </c>
      <c r="D20" s="64"/>
      <c r="G20" s="307"/>
      <c r="H20" s="174"/>
      <c r="I20" s="325"/>
      <c r="J20" s="325"/>
    </row>
    <row r="21" spans="1:10" ht="15.6">
      <c r="A21" s="309" t="s">
        <v>242</v>
      </c>
      <c r="B21" s="310">
        <f>STDEVA(C4:C16)</f>
        <v>5.7902880668785274E-2</v>
      </c>
      <c r="D21" s="63"/>
      <c r="G21" s="307"/>
      <c r="H21" s="174"/>
      <c r="I21" s="325"/>
      <c r="J21" s="325"/>
    </row>
    <row r="22" spans="1:10">
      <c r="A22" s="311" t="s">
        <v>243</v>
      </c>
      <c r="B22" s="312">
        <f>C17-B21</f>
        <v>5.0020196254291653E-2</v>
      </c>
      <c r="C22" s="62" t="s">
        <v>245</v>
      </c>
      <c r="D22" s="63"/>
      <c r="G22" s="307"/>
      <c r="H22" s="326"/>
      <c r="I22" s="325"/>
      <c r="J22" s="325"/>
    </row>
    <row r="23" spans="1:10">
      <c r="A23" s="311" t="s">
        <v>244</v>
      </c>
      <c r="B23" s="312">
        <f>B20-B21</f>
        <v>2.1603566362729469E-2</v>
      </c>
      <c r="C23" s="62" t="s">
        <v>246</v>
      </c>
      <c r="D23" s="63"/>
      <c r="G23" s="307"/>
      <c r="H23" s="174"/>
      <c r="I23" s="325"/>
      <c r="J23" s="325"/>
    </row>
    <row r="24" spans="1:10">
      <c r="D24" s="63"/>
      <c r="G24" s="307"/>
      <c r="H24" s="174"/>
      <c r="I24" s="325"/>
      <c r="J24" s="325"/>
    </row>
    <row r="25" spans="1:10">
      <c r="D25" s="63"/>
      <c r="G25" s="307"/>
      <c r="H25" s="174"/>
      <c r="I25" s="325"/>
      <c r="J25" s="325"/>
    </row>
    <row r="26" spans="1:10">
      <c r="D26" s="63"/>
      <c r="G26" s="307"/>
      <c r="H26" s="174"/>
      <c r="I26" s="325"/>
      <c r="J26" s="325"/>
    </row>
    <row r="27" spans="1:10">
      <c r="C27" s="64"/>
      <c r="D27" s="64"/>
    </row>
    <row r="28" spans="1:10">
      <c r="C28" s="64"/>
      <c r="D28" s="64"/>
    </row>
    <row r="29" spans="1:10">
      <c r="B29" s="304"/>
      <c r="C29" s="64"/>
      <c r="D29" s="64"/>
    </row>
    <row r="30" spans="1:10" s="65" customFormat="1">
      <c r="C30" s="66"/>
      <c r="D30" s="66"/>
    </row>
  </sheetData>
  <mergeCells count="4">
    <mergeCell ref="A1:B1"/>
    <mergeCell ref="A2:E2"/>
    <mergeCell ref="G2:J2"/>
    <mergeCell ref="A17:B17"/>
  </mergeCells>
  <phoneticPr fontId="32" type="noConversion"/>
  <conditionalFormatting sqref="I4:I17">
    <cfRule type="cellIs" dxfId="13" priority="86" operator="equal">
      <formula>$H$21</formula>
    </cfRule>
    <cfRule type="cellIs" dxfId="12" priority="87" operator="equal">
      <formula>$H$20</formula>
    </cfRule>
    <cfRule type="cellIs" dxfId="11" priority="88" operator="equal">
      <formula>$H$19</formula>
    </cfRule>
  </conditionalFormatting>
  <conditionalFormatting sqref="A17 C17:F17 F3 H4 H8 H12 J4:J17 A4:F16">
    <cfRule type="cellIs" dxfId="10" priority="101" operator="equal">
      <formula>#REF!</formula>
    </cfRule>
    <cfRule type="cellIs" dxfId="9" priority="102" operator="equal">
      <formula>#REF!</formula>
    </cfRule>
    <cfRule type="cellIs" dxfId="8" priority="103" operator="equal">
      <formula>#REF!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0389-612F-4B06-8CAC-B34F711D4EB6}">
  <dimension ref="A1:AS199"/>
  <sheetViews>
    <sheetView zoomScale="60" zoomScaleNormal="60" workbookViewId="0">
      <pane xSplit="3" ySplit="4" topLeftCell="AI16" activePane="bottomRight" state="frozen"/>
      <selection pane="topRight" activeCell="D1" sqref="D1"/>
      <selection pane="bottomLeft" activeCell="A6" sqref="A6"/>
      <selection pane="bottomRight" activeCell="B32" sqref="B32:AS32"/>
    </sheetView>
  </sheetViews>
  <sheetFormatPr baseColWidth="10" defaultColWidth="17" defaultRowHeight="13.8"/>
  <cols>
    <col min="1" max="1" width="23.88671875" style="2" customWidth="1"/>
    <col min="2" max="2" width="47.44140625" style="1" customWidth="1"/>
    <col min="3" max="3" width="69" style="1" customWidth="1"/>
    <col min="4" max="4" width="18" style="1" customWidth="1"/>
    <col min="5" max="5" width="18.5546875" style="1" bestFit="1" customWidth="1"/>
    <col min="6" max="6" width="18.5546875" style="3" customWidth="1"/>
    <col min="7" max="8" width="17.109375" style="1" bestFit="1" customWidth="1"/>
    <col min="9" max="9" width="18.6640625" style="1" bestFit="1" customWidth="1"/>
    <col min="10" max="11" width="17.109375" style="1" bestFit="1" customWidth="1"/>
    <col min="12" max="12" width="18.6640625" style="1" bestFit="1" customWidth="1"/>
    <col min="13" max="16384" width="17" style="1"/>
  </cols>
  <sheetData>
    <row r="1" spans="1:45" ht="72" customHeight="1">
      <c r="A1" s="195" t="s">
        <v>0</v>
      </c>
      <c r="B1" s="196"/>
      <c r="C1" s="196"/>
      <c r="D1" s="196"/>
      <c r="E1" s="196"/>
      <c r="F1" s="197"/>
    </row>
    <row r="2" spans="1:45" ht="79.5" customHeight="1">
      <c r="A2" s="203" t="s">
        <v>1</v>
      </c>
      <c r="B2" s="204"/>
      <c r="C2" s="205"/>
      <c r="D2" s="206" t="s">
        <v>224</v>
      </c>
      <c r="E2" s="207"/>
      <c r="F2" s="208"/>
      <c r="G2" s="219" t="s">
        <v>227</v>
      </c>
      <c r="H2" s="220"/>
      <c r="I2" s="221"/>
      <c r="J2" s="227" t="s">
        <v>229</v>
      </c>
      <c r="K2" s="228"/>
      <c r="L2" s="229"/>
      <c r="M2" s="211" t="s">
        <v>230</v>
      </c>
      <c r="N2" s="212"/>
      <c r="O2" s="213"/>
      <c r="P2" s="236" t="s">
        <v>231</v>
      </c>
      <c r="Q2" s="237"/>
      <c r="R2" s="238"/>
      <c r="S2" s="227" t="s">
        <v>232</v>
      </c>
      <c r="T2" s="228"/>
      <c r="U2" s="229"/>
      <c r="V2" s="219" t="s">
        <v>233</v>
      </c>
      <c r="W2" s="220"/>
      <c r="X2" s="221"/>
      <c r="Y2" s="246" t="s">
        <v>234</v>
      </c>
      <c r="Z2" s="247"/>
      <c r="AA2" s="248"/>
      <c r="AB2" s="254" t="s">
        <v>235</v>
      </c>
      <c r="AC2" s="255"/>
      <c r="AD2" s="256"/>
      <c r="AE2" s="211" t="s">
        <v>236</v>
      </c>
      <c r="AF2" s="212"/>
      <c r="AG2" s="213"/>
      <c r="AH2" s="246" t="s">
        <v>237</v>
      </c>
      <c r="AI2" s="247"/>
      <c r="AJ2" s="248"/>
      <c r="AK2" s="266" t="s">
        <v>238</v>
      </c>
      <c r="AL2" s="267"/>
      <c r="AM2" s="268"/>
      <c r="AN2" s="236" t="s">
        <v>239</v>
      </c>
      <c r="AO2" s="237"/>
      <c r="AP2" s="238"/>
      <c r="AQ2" s="327" t="s">
        <v>250</v>
      </c>
      <c r="AR2" s="328"/>
      <c r="AS2" s="328"/>
    </row>
    <row r="3" spans="1:45" ht="13.8" customHeight="1">
      <c r="A3" s="198" t="s">
        <v>2</v>
      </c>
      <c r="B3" s="199" t="s">
        <v>3</v>
      </c>
      <c r="C3" s="199" t="s">
        <v>2</v>
      </c>
      <c r="D3" s="200" t="s">
        <v>4</v>
      </c>
      <c r="E3" s="201" t="s">
        <v>5</v>
      </c>
      <c r="F3" s="202" t="s">
        <v>6</v>
      </c>
      <c r="G3" s="222" t="s">
        <v>4</v>
      </c>
      <c r="H3" s="223" t="s">
        <v>5</v>
      </c>
      <c r="I3" s="224" t="s">
        <v>6</v>
      </c>
      <c r="J3" s="230" t="s">
        <v>4</v>
      </c>
      <c r="K3" s="231" t="s">
        <v>5</v>
      </c>
      <c r="L3" s="232" t="s">
        <v>6</v>
      </c>
      <c r="M3" s="214" t="s">
        <v>4</v>
      </c>
      <c r="N3" s="215" t="s">
        <v>5</v>
      </c>
      <c r="O3" s="216" t="s">
        <v>6</v>
      </c>
      <c r="P3" s="239" t="s">
        <v>4</v>
      </c>
      <c r="Q3" s="240" t="s">
        <v>5</v>
      </c>
      <c r="R3" s="241" t="s">
        <v>6</v>
      </c>
      <c r="S3" s="230" t="s">
        <v>4</v>
      </c>
      <c r="T3" s="231" t="s">
        <v>5</v>
      </c>
      <c r="U3" s="232" t="s">
        <v>6</v>
      </c>
      <c r="V3" s="222" t="s">
        <v>4</v>
      </c>
      <c r="W3" s="223" t="s">
        <v>5</v>
      </c>
      <c r="X3" s="224" t="s">
        <v>6</v>
      </c>
      <c r="Y3" s="249" t="s">
        <v>4</v>
      </c>
      <c r="Z3" s="250" t="s">
        <v>5</v>
      </c>
      <c r="AA3" s="251" t="s">
        <v>6</v>
      </c>
      <c r="AB3" s="257" t="s">
        <v>4</v>
      </c>
      <c r="AC3" s="258" t="s">
        <v>5</v>
      </c>
      <c r="AD3" s="259" t="s">
        <v>6</v>
      </c>
      <c r="AE3" s="214" t="s">
        <v>4</v>
      </c>
      <c r="AF3" s="215" t="s">
        <v>5</v>
      </c>
      <c r="AG3" s="216" t="s">
        <v>6</v>
      </c>
      <c r="AH3" s="249" t="s">
        <v>4</v>
      </c>
      <c r="AI3" s="250" t="s">
        <v>5</v>
      </c>
      <c r="AJ3" s="251" t="s">
        <v>6</v>
      </c>
      <c r="AK3" s="269" t="s">
        <v>4</v>
      </c>
      <c r="AL3" s="270" t="s">
        <v>5</v>
      </c>
      <c r="AM3" s="271" t="s">
        <v>6</v>
      </c>
      <c r="AN3" s="239" t="s">
        <v>4</v>
      </c>
      <c r="AO3" s="240" t="s">
        <v>5</v>
      </c>
      <c r="AP3" s="241" t="s">
        <v>6</v>
      </c>
      <c r="AQ3" s="329" t="s">
        <v>4</v>
      </c>
      <c r="AR3" s="329" t="s">
        <v>5</v>
      </c>
      <c r="AS3" s="329" t="s">
        <v>6</v>
      </c>
    </row>
    <row r="4" spans="1:45" s="4" customFormat="1">
      <c r="A4" s="198"/>
      <c r="B4" s="199"/>
      <c r="C4" s="199"/>
      <c r="D4" s="200"/>
      <c r="E4" s="201"/>
      <c r="F4" s="202"/>
      <c r="G4" s="222"/>
      <c r="H4" s="223"/>
      <c r="I4" s="224"/>
      <c r="J4" s="230"/>
      <c r="K4" s="231"/>
      <c r="L4" s="232"/>
      <c r="M4" s="214"/>
      <c r="N4" s="215"/>
      <c r="O4" s="216"/>
      <c r="P4" s="239"/>
      <c r="Q4" s="240"/>
      <c r="R4" s="241"/>
      <c r="S4" s="230"/>
      <c r="T4" s="231"/>
      <c r="U4" s="232"/>
      <c r="V4" s="222"/>
      <c r="W4" s="223"/>
      <c r="X4" s="224"/>
      <c r="Y4" s="249"/>
      <c r="Z4" s="250"/>
      <c r="AA4" s="251"/>
      <c r="AB4" s="257"/>
      <c r="AC4" s="258"/>
      <c r="AD4" s="259"/>
      <c r="AE4" s="214"/>
      <c r="AF4" s="215"/>
      <c r="AG4" s="216"/>
      <c r="AH4" s="249"/>
      <c r="AI4" s="250"/>
      <c r="AJ4" s="251"/>
      <c r="AK4" s="269"/>
      <c r="AL4" s="270"/>
      <c r="AM4" s="271"/>
      <c r="AN4" s="239"/>
      <c r="AO4" s="240"/>
      <c r="AP4" s="241"/>
      <c r="AQ4" s="330"/>
      <c r="AR4" s="330"/>
      <c r="AS4" s="330"/>
    </row>
    <row r="5" spans="1:45" ht="63.9" customHeight="1">
      <c r="A5" s="193" t="s">
        <v>7</v>
      </c>
      <c r="B5" s="184" t="s">
        <v>8</v>
      </c>
      <c r="C5" s="184" t="s">
        <v>9</v>
      </c>
      <c r="D5" s="21" t="s">
        <v>10</v>
      </c>
      <c r="E5" s="22">
        <v>3784200</v>
      </c>
      <c r="F5" s="22">
        <v>4503198</v>
      </c>
      <c r="G5" s="96" t="s">
        <v>10</v>
      </c>
      <c r="H5" s="97">
        <v>4458000</v>
      </c>
      <c r="I5" s="98">
        <f t="shared" ref="I5:I195" si="0">(H5*19%)+H5</f>
        <v>5305020</v>
      </c>
      <c r="J5" s="102" t="s">
        <v>10</v>
      </c>
      <c r="K5" s="103">
        <v>5000000</v>
      </c>
      <c r="L5" s="103">
        <v>5950000</v>
      </c>
      <c r="M5" s="107" t="s">
        <v>10</v>
      </c>
      <c r="N5" s="108">
        <v>6950000</v>
      </c>
      <c r="O5" s="108">
        <f t="shared" ref="O5:O12" si="1">N5+(N5*19%)</f>
        <v>8270500</v>
      </c>
      <c r="P5" s="118" t="s">
        <v>10</v>
      </c>
      <c r="Q5" s="119">
        <v>8000000</v>
      </c>
      <c r="R5" s="120">
        <f t="shared" ref="R5:R68" si="2">Q5*19%+Q5</f>
        <v>9520000</v>
      </c>
      <c r="S5" s="102" t="s">
        <v>10</v>
      </c>
      <c r="T5" s="124">
        <v>4792700</v>
      </c>
      <c r="U5" s="125">
        <f t="shared" ref="U5:U195" si="3">T5*1.19</f>
        <v>5703313</v>
      </c>
      <c r="V5" s="128" t="s">
        <v>10</v>
      </c>
      <c r="W5" s="19">
        <v>10000000</v>
      </c>
      <c r="X5" s="20">
        <f>W5*1.19</f>
        <v>11900000</v>
      </c>
      <c r="Y5" s="133" t="s">
        <v>10</v>
      </c>
      <c r="Z5" s="134">
        <v>4360840</v>
      </c>
      <c r="AA5" s="135">
        <f>Z5+(Z5*19%)</f>
        <v>5189399.5999999996</v>
      </c>
      <c r="AB5" s="145" t="s">
        <v>10</v>
      </c>
      <c r="AC5" s="146">
        <v>4650000</v>
      </c>
      <c r="AD5" s="147">
        <f t="shared" ref="AD5:AD68" si="4">AC5*19%+AC5</f>
        <v>5533500</v>
      </c>
      <c r="AE5" s="36" t="s">
        <v>10</v>
      </c>
      <c r="AF5" s="37">
        <v>4351830</v>
      </c>
      <c r="AG5" s="38">
        <f t="shared" ref="AG5:AG68" si="5">+AF5*1.19</f>
        <v>5178677.7</v>
      </c>
      <c r="AH5" s="133" t="s">
        <v>10</v>
      </c>
      <c r="AI5" s="155">
        <v>6855000</v>
      </c>
      <c r="AJ5" s="156">
        <f>+AI5*19%+AI5</f>
        <v>8157450</v>
      </c>
      <c r="AK5" s="157" t="s">
        <v>10</v>
      </c>
      <c r="AL5" s="158">
        <v>17000000</v>
      </c>
      <c r="AM5" s="159">
        <f t="shared" ref="AM5:AM12" si="6">AL5+(AL5*19%)</f>
        <v>20230000</v>
      </c>
      <c r="AN5" s="167" t="s">
        <v>10</v>
      </c>
      <c r="AO5" s="168">
        <v>4561865</v>
      </c>
      <c r="AP5" s="168">
        <v>5428619</v>
      </c>
      <c r="AQ5" s="331" t="s">
        <v>10</v>
      </c>
      <c r="AR5" s="333">
        <f>MEDIAN(E5,H5,K5,N5,Q5,T5,W5,Z5,AC5,AF5,AI5,AL5,AO5)</f>
        <v>4792700</v>
      </c>
      <c r="AS5" s="333">
        <f>MEDIAN(F5,I5,L5,O5,R5,U5,X5,AA5,AD5,AG5,AJ5,AM5,AP5)</f>
        <v>5703313</v>
      </c>
    </row>
    <row r="6" spans="1:45" ht="63" customHeight="1">
      <c r="A6" s="193"/>
      <c r="B6" s="184"/>
      <c r="C6" s="184"/>
      <c r="D6" s="21" t="s">
        <v>11</v>
      </c>
      <c r="E6" s="22">
        <v>3459800</v>
      </c>
      <c r="F6" s="22">
        <v>4117162</v>
      </c>
      <c r="G6" s="96" t="s">
        <v>11</v>
      </c>
      <c r="H6" s="97">
        <v>3566000</v>
      </c>
      <c r="I6" s="98">
        <f t="shared" si="0"/>
        <v>4243540</v>
      </c>
      <c r="J6" s="102" t="s">
        <v>11</v>
      </c>
      <c r="K6" s="103">
        <v>4200000</v>
      </c>
      <c r="L6" s="103">
        <v>4998000</v>
      </c>
      <c r="M6" s="107" t="s">
        <v>11</v>
      </c>
      <c r="N6" s="108">
        <v>6950000</v>
      </c>
      <c r="O6" s="108">
        <f t="shared" si="1"/>
        <v>8270500</v>
      </c>
      <c r="P6" s="118" t="s">
        <v>11</v>
      </c>
      <c r="Q6" s="119">
        <v>6000000</v>
      </c>
      <c r="R6" s="120">
        <f t="shared" si="2"/>
        <v>7140000</v>
      </c>
      <c r="S6" s="102" t="s">
        <v>11</v>
      </c>
      <c r="T6" s="124">
        <v>4156900.0000000005</v>
      </c>
      <c r="U6" s="125">
        <f t="shared" si="3"/>
        <v>4946711</v>
      </c>
      <c r="V6" s="128" t="s">
        <v>11</v>
      </c>
      <c r="W6" s="19">
        <v>10000000</v>
      </c>
      <c r="X6" s="20">
        <f t="shared" ref="X6:X69" si="7">W6*1.19</f>
        <v>11900000</v>
      </c>
      <c r="Y6" s="133" t="s">
        <v>11</v>
      </c>
      <c r="Z6" s="134">
        <v>3986950</v>
      </c>
      <c r="AA6" s="135">
        <f>Z6+(Z6*19%)</f>
        <v>4744470.5</v>
      </c>
      <c r="AB6" s="145" t="s">
        <v>11</v>
      </c>
      <c r="AC6" s="146">
        <v>3875000</v>
      </c>
      <c r="AD6" s="147">
        <f t="shared" si="4"/>
        <v>4611250</v>
      </c>
      <c r="AE6" s="36" t="s">
        <v>11</v>
      </c>
      <c r="AF6" s="37">
        <v>3978769.9999999995</v>
      </c>
      <c r="AG6" s="38">
        <f t="shared" si="5"/>
        <v>4734736.2999999989</v>
      </c>
      <c r="AH6" s="133" t="s">
        <v>11</v>
      </c>
      <c r="AI6" s="155">
        <v>5205000</v>
      </c>
      <c r="AJ6" s="156">
        <f t="shared" ref="AJ6:AJ69" si="8">+AI6*19%+AI6</f>
        <v>6193950</v>
      </c>
      <c r="AK6" s="157" t="s">
        <v>11</v>
      </c>
      <c r="AL6" s="158">
        <v>17000000</v>
      </c>
      <c r="AM6" s="159">
        <f t="shared" si="6"/>
        <v>20230000</v>
      </c>
      <c r="AN6" s="167" t="s">
        <v>11</v>
      </c>
      <c r="AO6" s="168">
        <v>3526184</v>
      </c>
      <c r="AP6" s="168">
        <v>4196159</v>
      </c>
      <c r="AQ6" s="331" t="s">
        <v>11</v>
      </c>
      <c r="AR6" s="333">
        <f t="shared" ref="AR6:AR69" si="9">MEDIAN(E6,H6,K6,N6,Q6,T6,W6,Z6,AC6,AF6,AI6,AL6,AO6)</f>
        <v>4156900.0000000005</v>
      </c>
      <c r="AS6" s="333">
        <f t="shared" ref="AS6:AS69" si="10">MEDIAN(F6,I6,L6,O6,R6,U6,X6,AA6,AD6,AG6,AJ6,AM6,AP6)</f>
        <v>4946711</v>
      </c>
    </row>
    <row r="7" spans="1:45" ht="15.75" customHeight="1">
      <c r="A7" s="193"/>
      <c r="B7" s="184" t="s">
        <v>12</v>
      </c>
      <c r="C7" s="184"/>
      <c r="D7" s="21" t="s">
        <v>10</v>
      </c>
      <c r="E7" s="22">
        <v>1296800</v>
      </c>
      <c r="F7" s="22">
        <v>1543192</v>
      </c>
      <c r="G7" s="96" t="s">
        <v>10</v>
      </c>
      <c r="H7" s="97">
        <v>1100000</v>
      </c>
      <c r="I7" s="98">
        <f t="shared" si="0"/>
        <v>1309000</v>
      </c>
      <c r="J7" s="102" t="s">
        <v>10</v>
      </c>
      <c r="K7" s="103">
        <v>2800000</v>
      </c>
      <c r="L7" s="103">
        <v>3332000</v>
      </c>
      <c r="M7" s="107" t="s">
        <v>10</v>
      </c>
      <c r="N7" s="108">
        <v>1500000</v>
      </c>
      <c r="O7" s="108">
        <f t="shared" si="1"/>
        <v>1785000</v>
      </c>
      <c r="P7" s="118" t="s">
        <v>10</v>
      </c>
      <c r="Q7" s="119">
        <v>1000000</v>
      </c>
      <c r="R7" s="120">
        <f t="shared" si="2"/>
        <v>1190000</v>
      </c>
      <c r="S7" s="102" t="s">
        <v>10</v>
      </c>
      <c r="T7" s="124">
        <v>922570.00000000012</v>
      </c>
      <c r="U7" s="125">
        <f t="shared" si="3"/>
        <v>1097858.3</v>
      </c>
      <c r="V7" s="128" t="s">
        <v>10</v>
      </c>
      <c r="W7" s="19">
        <v>1667000</v>
      </c>
      <c r="X7" s="20">
        <f t="shared" si="7"/>
        <v>1983730</v>
      </c>
      <c r="Y7" s="133" t="s">
        <v>10</v>
      </c>
      <c r="Z7" s="134">
        <v>1494350</v>
      </c>
      <c r="AA7" s="135">
        <f t="shared" ref="AA7:AA70" si="11">Z7+(Z7*19%)</f>
        <v>1778276.5</v>
      </c>
      <c r="AB7" s="145" t="s">
        <v>10</v>
      </c>
      <c r="AC7" s="146">
        <v>1350000</v>
      </c>
      <c r="AD7" s="147">
        <f t="shared" si="4"/>
        <v>1606500</v>
      </c>
      <c r="AE7" s="36" t="s">
        <v>10</v>
      </c>
      <c r="AF7" s="37">
        <v>1556160</v>
      </c>
      <c r="AG7" s="38">
        <f t="shared" si="5"/>
        <v>1851830.4</v>
      </c>
      <c r="AH7" s="133" t="s">
        <v>10</v>
      </c>
      <c r="AI7" s="155">
        <v>1470000</v>
      </c>
      <c r="AJ7" s="156">
        <f t="shared" si="8"/>
        <v>1749300</v>
      </c>
      <c r="AK7" s="157" t="s">
        <v>10</v>
      </c>
      <c r="AL7" s="158">
        <v>4000000</v>
      </c>
      <c r="AM7" s="159">
        <f t="shared" si="6"/>
        <v>4760000</v>
      </c>
      <c r="AN7" s="167" t="s">
        <v>10</v>
      </c>
      <c r="AO7" s="168">
        <v>1009157</v>
      </c>
      <c r="AP7" s="168">
        <v>1200897</v>
      </c>
      <c r="AQ7" s="331" t="s">
        <v>10</v>
      </c>
      <c r="AR7" s="333">
        <f t="shared" si="9"/>
        <v>1470000</v>
      </c>
      <c r="AS7" s="333">
        <f t="shared" si="10"/>
        <v>1749300</v>
      </c>
    </row>
    <row r="8" spans="1:45" ht="15.75" customHeight="1">
      <c r="A8" s="193"/>
      <c r="B8" s="184"/>
      <c r="C8" s="184"/>
      <c r="D8" s="21" t="s">
        <v>11</v>
      </c>
      <c r="E8" s="22">
        <v>1080500</v>
      </c>
      <c r="F8" s="22">
        <v>1285795</v>
      </c>
      <c r="G8" s="96" t="s">
        <v>11</v>
      </c>
      <c r="H8" s="97">
        <v>770000</v>
      </c>
      <c r="I8" s="98">
        <f t="shared" si="0"/>
        <v>916300</v>
      </c>
      <c r="J8" s="102" t="s">
        <v>11</v>
      </c>
      <c r="K8" s="103">
        <v>2000000</v>
      </c>
      <c r="L8" s="103">
        <v>2380000</v>
      </c>
      <c r="M8" s="107" t="s">
        <v>11</v>
      </c>
      <c r="N8" s="108">
        <v>1350000</v>
      </c>
      <c r="O8" s="108">
        <f t="shared" si="1"/>
        <v>1606500</v>
      </c>
      <c r="P8" s="118" t="s">
        <v>11</v>
      </c>
      <c r="Q8" s="119">
        <v>800000</v>
      </c>
      <c r="R8" s="120">
        <f t="shared" si="2"/>
        <v>952000</v>
      </c>
      <c r="S8" s="102" t="s">
        <v>11</v>
      </c>
      <c r="T8" s="124">
        <v>673200</v>
      </c>
      <c r="U8" s="125">
        <f t="shared" si="3"/>
        <v>801108</v>
      </c>
      <c r="V8" s="128" t="s">
        <v>11</v>
      </c>
      <c r="W8" s="19">
        <v>1667000</v>
      </c>
      <c r="X8" s="20">
        <f t="shared" si="7"/>
        <v>1983730</v>
      </c>
      <c r="Y8" s="133" t="s">
        <v>11</v>
      </c>
      <c r="Z8" s="134">
        <v>1245090</v>
      </c>
      <c r="AA8" s="135">
        <f t="shared" si="11"/>
        <v>1481657.1</v>
      </c>
      <c r="AB8" s="145" t="s">
        <v>11</v>
      </c>
      <c r="AC8" s="146">
        <v>1125000</v>
      </c>
      <c r="AD8" s="147">
        <f t="shared" si="4"/>
        <v>1338750</v>
      </c>
      <c r="AE8" s="36" t="s">
        <v>11</v>
      </c>
      <c r="AF8" s="37">
        <v>1296600</v>
      </c>
      <c r="AG8" s="38">
        <f t="shared" si="5"/>
        <v>1542954</v>
      </c>
      <c r="AH8" s="133" t="s">
        <v>11</v>
      </c>
      <c r="AI8" s="155">
        <v>1470000</v>
      </c>
      <c r="AJ8" s="156">
        <f t="shared" si="8"/>
        <v>1749300</v>
      </c>
      <c r="AK8" s="157" t="s">
        <v>11</v>
      </c>
      <c r="AL8" s="158">
        <v>4000000</v>
      </c>
      <c r="AM8" s="159">
        <f t="shared" si="6"/>
        <v>4760000</v>
      </c>
      <c r="AN8" s="167" t="s">
        <v>11</v>
      </c>
      <c r="AO8" s="168">
        <v>832039</v>
      </c>
      <c r="AP8" s="168">
        <v>990127</v>
      </c>
      <c r="AQ8" s="331" t="s">
        <v>11</v>
      </c>
      <c r="AR8" s="333">
        <f t="shared" si="9"/>
        <v>1245090</v>
      </c>
      <c r="AS8" s="333">
        <f t="shared" si="10"/>
        <v>1481657.1</v>
      </c>
    </row>
    <row r="9" spans="1:45" ht="15.75" customHeight="1">
      <c r="A9" s="193"/>
      <c r="B9" s="184" t="s">
        <v>13</v>
      </c>
      <c r="C9" s="184"/>
      <c r="D9" s="21" t="s">
        <v>10</v>
      </c>
      <c r="E9" s="22">
        <v>1729400</v>
      </c>
      <c r="F9" s="22">
        <v>2057986</v>
      </c>
      <c r="G9" s="96" t="s">
        <v>10</v>
      </c>
      <c r="H9" s="97">
        <v>1400000</v>
      </c>
      <c r="I9" s="98">
        <f t="shared" si="0"/>
        <v>1666000</v>
      </c>
      <c r="J9" s="102" t="s">
        <v>10</v>
      </c>
      <c r="K9" s="103">
        <v>3200000</v>
      </c>
      <c r="L9" s="103">
        <v>3808000</v>
      </c>
      <c r="M9" s="107" t="s">
        <v>10</v>
      </c>
      <c r="N9" s="108">
        <v>3500000</v>
      </c>
      <c r="O9" s="108">
        <f t="shared" si="1"/>
        <v>4165000</v>
      </c>
      <c r="P9" s="118" t="s">
        <v>10</v>
      </c>
      <c r="Q9" s="119">
        <v>2000000</v>
      </c>
      <c r="R9" s="120">
        <f t="shared" si="2"/>
        <v>2380000</v>
      </c>
      <c r="S9" s="102" t="s">
        <v>10</v>
      </c>
      <c r="T9" s="124">
        <v>2287120</v>
      </c>
      <c r="U9" s="125">
        <f t="shared" si="3"/>
        <v>2721672.8</v>
      </c>
      <c r="V9" s="128" t="s">
        <v>10</v>
      </c>
      <c r="W9" s="19">
        <v>2500000</v>
      </c>
      <c r="X9" s="20">
        <f t="shared" si="7"/>
        <v>2975000</v>
      </c>
      <c r="Y9" s="133" t="s">
        <v>10</v>
      </c>
      <c r="Z9" s="134">
        <v>1992870</v>
      </c>
      <c r="AA9" s="135">
        <f t="shared" si="11"/>
        <v>2371515.2999999998</v>
      </c>
      <c r="AB9" s="145" t="s">
        <v>10</v>
      </c>
      <c r="AC9" s="146">
        <v>2400000</v>
      </c>
      <c r="AD9" s="147">
        <f t="shared" si="4"/>
        <v>2856000</v>
      </c>
      <c r="AE9" s="36" t="s">
        <v>10</v>
      </c>
      <c r="AF9" s="37">
        <v>2075280</v>
      </c>
      <c r="AG9" s="38">
        <f t="shared" si="5"/>
        <v>2469583.1999999997</v>
      </c>
      <c r="AH9" s="133" t="s">
        <v>10</v>
      </c>
      <c r="AI9" s="155">
        <v>1860000</v>
      </c>
      <c r="AJ9" s="156">
        <f t="shared" si="8"/>
        <v>2213400</v>
      </c>
      <c r="AK9" s="157" t="s">
        <v>10</v>
      </c>
      <c r="AL9" s="158">
        <v>4000000</v>
      </c>
      <c r="AM9" s="159">
        <f t="shared" si="6"/>
        <v>4760000</v>
      </c>
      <c r="AN9" s="167" t="s">
        <v>10</v>
      </c>
      <c r="AO9" s="168">
        <v>1692018</v>
      </c>
      <c r="AP9" s="168">
        <v>2013501</v>
      </c>
      <c r="AQ9" s="331" t="s">
        <v>10</v>
      </c>
      <c r="AR9" s="333">
        <f t="shared" si="9"/>
        <v>2075280</v>
      </c>
      <c r="AS9" s="333">
        <f t="shared" si="10"/>
        <v>2469583.1999999997</v>
      </c>
    </row>
    <row r="10" spans="1:45" ht="15.75" customHeight="1">
      <c r="A10" s="193"/>
      <c r="B10" s="184"/>
      <c r="C10" s="184"/>
      <c r="D10" s="21" t="s">
        <v>11</v>
      </c>
      <c r="E10" s="22">
        <v>1296800</v>
      </c>
      <c r="F10" s="22">
        <v>1543192</v>
      </c>
      <c r="G10" s="96" t="s">
        <v>11</v>
      </c>
      <c r="H10" s="97">
        <v>1400000</v>
      </c>
      <c r="I10" s="98">
        <f t="shared" si="0"/>
        <v>1666000</v>
      </c>
      <c r="J10" s="102" t="s">
        <v>11</v>
      </c>
      <c r="K10" s="103">
        <v>2200000</v>
      </c>
      <c r="L10" s="103">
        <v>2618000</v>
      </c>
      <c r="M10" s="107" t="s">
        <v>11</v>
      </c>
      <c r="N10" s="108">
        <v>3500000</v>
      </c>
      <c r="O10" s="108">
        <f t="shared" si="1"/>
        <v>4165000</v>
      </c>
      <c r="P10" s="118" t="s">
        <v>11</v>
      </c>
      <c r="Q10" s="119">
        <v>1800000</v>
      </c>
      <c r="R10" s="120">
        <f t="shared" si="2"/>
        <v>2142000</v>
      </c>
      <c r="S10" s="102" t="s">
        <v>11</v>
      </c>
      <c r="T10" s="124">
        <v>1887600.0000000002</v>
      </c>
      <c r="U10" s="125">
        <f t="shared" si="3"/>
        <v>2246244</v>
      </c>
      <c r="V10" s="128" t="s">
        <v>11</v>
      </c>
      <c r="W10" s="19">
        <v>2500000</v>
      </c>
      <c r="X10" s="20">
        <f t="shared" si="7"/>
        <v>2975000</v>
      </c>
      <c r="Y10" s="133" t="s">
        <v>11</v>
      </c>
      <c r="Z10" s="134">
        <v>1494350</v>
      </c>
      <c r="AA10" s="135">
        <f t="shared" si="11"/>
        <v>1778276.5</v>
      </c>
      <c r="AB10" s="145" t="s">
        <v>11</v>
      </c>
      <c r="AC10" s="146">
        <v>2000000</v>
      </c>
      <c r="AD10" s="147">
        <f t="shared" si="4"/>
        <v>2380000</v>
      </c>
      <c r="AE10" s="36" t="s">
        <v>11</v>
      </c>
      <c r="AF10" s="37">
        <v>1556160</v>
      </c>
      <c r="AG10" s="38">
        <f t="shared" si="5"/>
        <v>1851830.4</v>
      </c>
      <c r="AH10" s="133" t="s">
        <v>11</v>
      </c>
      <c r="AI10" s="155">
        <v>1860000</v>
      </c>
      <c r="AJ10" s="156">
        <f t="shared" si="8"/>
        <v>2213400</v>
      </c>
      <c r="AK10" s="157" t="s">
        <v>11</v>
      </c>
      <c r="AL10" s="158">
        <v>4000000</v>
      </c>
      <c r="AM10" s="159">
        <f t="shared" si="6"/>
        <v>4760000</v>
      </c>
      <c r="AN10" s="167" t="s">
        <v>11</v>
      </c>
      <c r="AO10" s="168">
        <v>1419048</v>
      </c>
      <c r="AP10" s="168">
        <v>1688667</v>
      </c>
      <c r="AQ10" s="331" t="s">
        <v>11</v>
      </c>
      <c r="AR10" s="333">
        <f t="shared" si="9"/>
        <v>1860000</v>
      </c>
      <c r="AS10" s="333">
        <f t="shared" si="10"/>
        <v>2213400</v>
      </c>
    </row>
    <row r="11" spans="1:45" ht="15.75" customHeight="1">
      <c r="A11" s="193"/>
      <c r="B11" s="184" t="s">
        <v>14</v>
      </c>
      <c r="C11" s="184"/>
      <c r="D11" s="21" t="s">
        <v>10</v>
      </c>
      <c r="E11" s="22">
        <v>2162000</v>
      </c>
      <c r="F11" s="22">
        <v>2572780</v>
      </c>
      <c r="G11" s="96" t="s">
        <v>10</v>
      </c>
      <c r="H11" s="97">
        <v>2690000</v>
      </c>
      <c r="I11" s="98">
        <f t="shared" si="0"/>
        <v>3201100</v>
      </c>
      <c r="J11" s="102" t="s">
        <v>10</v>
      </c>
      <c r="K11" s="103">
        <v>4200000</v>
      </c>
      <c r="L11" s="103">
        <v>4998000</v>
      </c>
      <c r="M11" s="107" t="s">
        <v>10</v>
      </c>
      <c r="N11" s="108">
        <v>6950000</v>
      </c>
      <c r="O11" s="108">
        <f t="shared" si="1"/>
        <v>8270500</v>
      </c>
      <c r="P11" s="118" t="s">
        <v>10</v>
      </c>
      <c r="Q11" s="119">
        <v>6000000</v>
      </c>
      <c r="R11" s="120">
        <f t="shared" si="2"/>
        <v>7140000</v>
      </c>
      <c r="S11" s="102" t="s">
        <v>10</v>
      </c>
      <c r="T11" s="124">
        <v>4000700.0000000005</v>
      </c>
      <c r="U11" s="125">
        <f t="shared" si="3"/>
        <v>4760833</v>
      </c>
      <c r="V11" s="128" t="s">
        <v>10</v>
      </c>
      <c r="W11" s="19">
        <v>3333000</v>
      </c>
      <c r="X11" s="20">
        <f t="shared" si="7"/>
        <v>3966270</v>
      </c>
      <c r="Y11" s="133" t="s">
        <v>10</v>
      </c>
      <c r="Z11" s="134">
        <v>2491390</v>
      </c>
      <c r="AA11" s="135">
        <f t="shared" si="11"/>
        <v>2964754.1</v>
      </c>
      <c r="AB11" s="145" t="s">
        <v>10</v>
      </c>
      <c r="AC11" s="146">
        <v>3500000</v>
      </c>
      <c r="AD11" s="147">
        <f t="shared" si="4"/>
        <v>4165000</v>
      </c>
      <c r="AE11" s="36" t="s">
        <v>10</v>
      </c>
      <c r="AF11" s="37">
        <v>2594400</v>
      </c>
      <c r="AG11" s="38">
        <f t="shared" si="5"/>
        <v>3087336</v>
      </c>
      <c r="AH11" s="133" t="s">
        <v>10</v>
      </c>
      <c r="AI11" s="155">
        <v>3600000</v>
      </c>
      <c r="AJ11" s="156">
        <f t="shared" si="8"/>
        <v>4284000</v>
      </c>
      <c r="AK11" s="157" t="s">
        <v>10</v>
      </c>
      <c r="AL11" s="158">
        <v>5200000</v>
      </c>
      <c r="AM11" s="159">
        <f t="shared" si="6"/>
        <v>6188000</v>
      </c>
      <c r="AN11" s="167" t="s">
        <v>10</v>
      </c>
      <c r="AO11" s="168">
        <v>2811330</v>
      </c>
      <c r="AP11" s="168">
        <v>3345483</v>
      </c>
      <c r="AQ11" s="331" t="s">
        <v>10</v>
      </c>
      <c r="AR11" s="333">
        <f t="shared" si="9"/>
        <v>3500000</v>
      </c>
      <c r="AS11" s="333">
        <f t="shared" si="10"/>
        <v>4165000</v>
      </c>
    </row>
    <row r="12" spans="1:45" ht="15.75" customHeight="1">
      <c r="A12" s="193"/>
      <c r="B12" s="184"/>
      <c r="C12" s="184"/>
      <c r="D12" s="21" t="s">
        <v>11</v>
      </c>
      <c r="E12" s="22">
        <v>1729400</v>
      </c>
      <c r="F12" s="22">
        <v>2057986</v>
      </c>
      <c r="G12" s="96" t="s">
        <v>11</v>
      </c>
      <c r="H12" s="97">
        <v>2690000</v>
      </c>
      <c r="I12" s="98">
        <f t="shared" si="0"/>
        <v>3201100</v>
      </c>
      <c r="J12" s="102" t="s">
        <v>11</v>
      </c>
      <c r="K12" s="103">
        <v>3100000</v>
      </c>
      <c r="L12" s="103">
        <v>3689000</v>
      </c>
      <c r="M12" s="107" t="s">
        <v>11</v>
      </c>
      <c r="N12" s="108">
        <v>6950000</v>
      </c>
      <c r="O12" s="108">
        <f t="shared" si="1"/>
        <v>8270500</v>
      </c>
      <c r="P12" s="118" t="s">
        <v>11</v>
      </c>
      <c r="Q12" s="119">
        <v>5000000</v>
      </c>
      <c r="R12" s="120">
        <f t="shared" si="2"/>
        <v>5950000</v>
      </c>
      <c r="S12" s="102" t="s">
        <v>11</v>
      </c>
      <c r="T12" s="124">
        <v>3399000.0000000005</v>
      </c>
      <c r="U12" s="125">
        <f t="shared" si="3"/>
        <v>4044810.0000000005</v>
      </c>
      <c r="V12" s="128" t="s">
        <v>11</v>
      </c>
      <c r="W12" s="19">
        <v>3333000</v>
      </c>
      <c r="X12" s="20">
        <f t="shared" si="7"/>
        <v>3966270</v>
      </c>
      <c r="Y12" s="133" t="s">
        <v>11</v>
      </c>
      <c r="Z12" s="134">
        <v>1992870</v>
      </c>
      <c r="AA12" s="135">
        <f t="shared" si="11"/>
        <v>2371515.2999999998</v>
      </c>
      <c r="AB12" s="145" t="s">
        <v>11</v>
      </c>
      <c r="AC12" s="146">
        <v>2916666</v>
      </c>
      <c r="AD12" s="147">
        <f t="shared" si="4"/>
        <v>3470832.54</v>
      </c>
      <c r="AE12" s="36" t="s">
        <v>11</v>
      </c>
      <c r="AF12" s="37">
        <v>2075280</v>
      </c>
      <c r="AG12" s="38">
        <f t="shared" si="5"/>
        <v>2469583.1999999997</v>
      </c>
      <c r="AH12" s="133" t="s">
        <v>11</v>
      </c>
      <c r="AI12" s="155">
        <v>3600000</v>
      </c>
      <c r="AJ12" s="156">
        <f t="shared" si="8"/>
        <v>4284000</v>
      </c>
      <c r="AK12" s="157" t="s">
        <v>11</v>
      </c>
      <c r="AL12" s="158">
        <v>5200000</v>
      </c>
      <c r="AM12" s="159">
        <f t="shared" si="6"/>
        <v>6188000</v>
      </c>
      <c r="AN12" s="167" t="s">
        <v>11</v>
      </c>
      <c r="AO12" s="168">
        <v>2373575</v>
      </c>
      <c r="AP12" s="168">
        <v>2824554</v>
      </c>
      <c r="AQ12" s="331" t="s">
        <v>11</v>
      </c>
      <c r="AR12" s="333">
        <f t="shared" si="9"/>
        <v>3100000</v>
      </c>
      <c r="AS12" s="333">
        <f t="shared" si="10"/>
        <v>3689000</v>
      </c>
    </row>
    <row r="13" spans="1:45" ht="15.75" customHeight="1">
      <c r="A13" s="193"/>
      <c r="B13" s="184" t="s">
        <v>15</v>
      </c>
      <c r="C13" s="184" t="s">
        <v>16</v>
      </c>
      <c r="D13" s="191" t="s">
        <v>205</v>
      </c>
      <c r="E13" s="22">
        <v>431600</v>
      </c>
      <c r="F13" s="22">
        <v>513604</v>
      </c>
      <c r="G13" s="217" t="s">
        <v>17</v>
      </c>
      <c r="H13" s="97">
        <v>350000</v>
      </c>
      <c r="I13" s="98">
        <f t="shared" si="0"/>
        <v>416500</v>
      </c>
      <c r="J13" s="225" t="s">
        <v>17</v>
      </c>
      <c r="K13" s="103">
        <v>240000</v>
      </c>
      <c r="L13" s="103">
        <v>285600</v>
      </c>
      <c r="M13" s="209" t="s">
        <v>17</v>
      </c>
      <c r="N13" s="233">
        <v>494000</v>
      </c>
      <c r="O13" s="235">
        <f>N13+(N13*19%)</f>
        <v>587860</v>
      </c>
      <c r="P13" s="242" t="s">
        <v>17</v>
      </c>
      <c r="Q13" s="119">
        <v>350000</v>
      </c>
      <c r="R13" s="120">
        <f t="shared" si="2"/>
        <v>416500</v>
      </c>
      <c r="S13" s="225" t="s">
        <v>17</v>
      </c>
      <c r="T13" s="124">
        <v>389620.00000000006</v>
      </c>
      <c r="U13" s="125">
        <f t="shared" si="3"/>
        <v>463647.80000000005</v>
      </c>
      <c r="V13" s="244" t="s">
        <v>17</v>
      </c>
      <c r="W13" s="19">
        <v>667000</v>
      </c>
      <c r="X13" s="20">
        <f t="shared" si="7"/>
        <v>793730</v>
      </c>
      <c r="Y13" s="252" t="s">
        <v>17</v>
      </c>
      <c r="Z13" s="134">
        <v>497310</v>
      </c>
      <c r="AA13" s="135">
        <f t="shared" si="11"/>
        <v>591798.9</v>
      </c>
      <c r="AB13" s="260" t="s">
        <v>17</v>
      </c>
      <c r="AC13" s="146">
        <v>390000</v>
      </c>
      <c r="AD13" s="147">
        <f t="shared" si="4"/>
        <v>464100</v>
      </c>
      <c r="AE13" s="262" t="s">
        <v>17</v>
      </c>
      <c r="AF13" s="37">
        <v>448864</v>
      </c>
      <c r="AG13" s="38">
        <f t="shared" si="5"/>
        <v>534148.16</v>
      </c>
      <c r="AH13" s="252" t="s">
        <v>17</v>
      </c>
      <c r="AI13" s="155">
        <v>510000</v>
      </c>
      <c r="AJ13" s="156">
        <f t="shared" si="8"/>
        <v>606900</v>
      </c>
      <c r="AK13" s="272" t="s">
        <v>17</v>
      </c>
      <c r="AL13" s="158">
        <v>337337</v>
      </c>
      <c r="AM13" s="159">
        <f t="shared" ref="AM13:AM195" si="12">+AL13+(AL13*19%)</f>
        <v>401431.03</v>
      </c>
      <c r="AN13" s="264" t="s">
        <v>17</v>
      </c>
      <c r="AO13" s="168">
        <v>292620</v>
      </c>
      <c r="AP13" s="168">
        <v>348218</v>
      </c>
      <c r="AQ13" s="334" t="s">
        <v>17</v>
      </c>
      <c r="AR13" s="333">
        <f t="shared" si="9"/>
        <v>390000</v>
      </c>
      <c r="AS13" s="333">
        <f t="shared" si="10"/>
        <v>464100</v>
      </c>
    </row>
    <row r="14" spans="1:45" ht="15.75" customHeight="1">
      <c r="A14" s="193"/>
      <c r="B14" s="184"/>
      <c r="C14" s="184"/>
      <c r="D14" s="192"/>
      <c r="E14" s="22">
        <v>409500</v>
      </c>
      <c r="F14" s="22">
        <v>487305</v>
      </c>
      <c r="G14" s="218"/>
      <c r="H14" s="97">
        <v>290000</v>
      </c>
      <c r="I14" s="98">
        <f t="shared" si="0"/>
        <v>345100</v>
      </c>
      <c r="J14" s="226"/>
      <c r="K14" s="103">
        <v>240000</v>
      </c>
      <c r="L14" s="103">
        <v>285600</v>
      </c>
      <c r="M14" s="210"/>
      <c r="N14" s="234"/>
      <c r="O14" s="235"/>
      <c r="P14" s="243"/>
      <c r="Q14" s="119"/>
      <c r="R14" s="120">
        <f t="shared" si="2"/>
        <v>0</v>
      </c>
      <c r="S14" s="226"/>
      <c r="T14" s="124">
        <v>389620.00000000006</v>
      </c>
      <c r="U14" s="125">
        <f t="shared" si="3"/>
        <v>463647.80000000005</v>
      </c>
      <c r="V14" s="245"/>
      <c r="W14" s="19">
        <v>667000</v>
      </c>
      <c r="X14" s="20">
        <f t="shared" si="7"/>
        <v>793730</v>
      </c>
      <c r="Y14" s="253"/>
      <c r="Z14" s="134">
        <v>471900</v>
      </c>
      <c r="AA14" s="135">
        <f t="shared" si="11"/>
        <v>561561</v>
      </c>
      <c r="AB14" s="261"/>
      <c r="AC14" s="146">
        <v>325000</v>
      </c>
      <c r="AD14" s="147">
        <f t="shared" si="4"/>
        <v>386750</v>
      </c>
      <c r="AE14" s="263"/>
      <c r="AF14" s="37">
        <v>425880</v>
      </c>
      <c r="AG14" s="38">
        <f t="shared" si="5"/>
        <v>506797.19999999995</v>
      </c>
      <c r="AH14" s="253"/>
      <c r="AI14" s="155">
        <v>384000</v>
      </c>
      <c r="AJ14" s="156">
        <f t="shared" si="8"/>
        <v>456960</v>
      </c>
      <c r="AK14" s="273"/>
      <c r="AL14" s="158">
        <v>303603</v>
      </c>
      <c r="AM14" s="159">
        <f t="shared" si="12"/>
        <v>361287.57</v>
      </c>
      <c r="AN14" s="265"/>
      <c r="AO14" s="168">
        <v>262860</v>
      </c>
      <c r="AP14" s="168">
        <v>312803</v>
      </c>
      <c r="AQ14" s="335"/>
      <c r="AR14" s="333">
        <f t="shared" si="9"/>
        <v>384000</v>
      </c>
      <c r="AS14" s="333">
        <f t="shared" si="10"/>
        <v>421855</v>
      </c>
    </row>
    <row r="15" spans="1:45" ht="15.75" customHeight="1">
      <c r="A15" s="193"/>
      <c r="B15" s="184" t="s">
        <v>18</v>
      </c>
      <c r="C15" s="184" t="s">
        <v>19</v>
      </c>
      <c r="D15" s="21" t="s">
        <v>205</v>
      </c>
      <c r="E15" s="22">
        <v>517700</v>
      </c>
      <c r="F15" s="22">
        <v>616063</v>
      </c>
      <c r="G15" s="99" t="s">
        <v>17</v>
      </c>
      <c r="H15" s="97">
        <v>425000</v>
      </c>
      <c r="I15" s="98">
        <f t="shared" si="0"/>
        <v>505750</v>
      </c>
      <c r="J15" s="104" t="s">
        <v>17</v>
      </c>
      <c r="K15" s="103">
        <v>500000</v>
      </c>
      <c r="L15" s="103">
        <v>595000</v>
      </c>
      <c r="M15" s="109" t="s">
        <v>17</v>
      </c>
      <c r="N15" s="108">
        <v>546000</v>
      </c>
      <c r="O15" s="110">
        <f t="shared" ref="O15:O78" si="13">N15+(N15*19%)</f>
        <v>649740</v>
      </c>
      <c r="P15" s="121" t="s">
        <v>17</v>
      </c>
      <c r="Q15" s="119">
        <v>650000</v>
      </c>
      <c r="R15" s="120">
        <f t="shared" si="2"/>
        <v>773500</v>
      </c>
      <c r="S15" s="104" t="s">
        <v>17</v>
      </c>
      <c r="T15" s="124">
        <v>473110.00000000012</v>
      </c>
      <c r="U15" s="125">
        <f t="shared" si="3"/>
        <v>563000.90000000014</v>
      </c>
      <c r="V15" s="129" t="s">
        <v>17</v>
      </c>
      <c r="W15" s="19">
        <v>767000</v>
      </c>
      <c r="X15" s="20">
        <f t="shared" si="7"/>
        <v>912730</v>
      </c>
      <c r="Y15" s="136" t="s">
        <v>17</v>
      </c>
      <c r="Z15" s="134">
        <v>596530</v>
      </c>
      <c r="AA15" s="135">
        <f t="shared" si="11"/>
        <v>709870.7</v>
      </c>
      <c r="AB15" s="148" t="s">
        <v>17</v>
      </c>
      <c r="AC15" s="146">
        <v>585000</v>
      </c>
      <c r="AD15" s="147">
        <f t="shared" si="4"/>
        <v>696150</v>
      </c>
      <c r="AE15" s="39" t="s">
        <v>17</v>
      </c>
      <c r="AF15" s="37">
        <v>538408</v>
      </c>
      <c r="AG15" s="38">
        <f t="shared" si="5"/>
        <v>640705.52</v>
      </c>
      <c r="AH15" s="136" t="s">
        <v>17</v>
      </c>
      <c r="AI15" s="155">
        <v>570000</v>
      </c>
      <c r="AJ15" s="156">
        <f t="shared" si="8"/>
        <v>678300</v>
      </c>
      <c r="AK15" s="160" t="s">
        <v>17</v>
      </c>
      <c r="AL15" s="158">
        <v>415100</v>
      </c>
      <c r="AM15" s="159">
        <f t="shared" si="12"/>
        <v>493969</v>
      </c>
      <c r="AN15" s="169" t="s">
        <v>17</v>
      </c>
      <c r="AO15" s="168">
        <v>375974</v>
      </c>
      <c r="AP15" s="168">
        <v>447410</v>
      </c>
      <c r="AQ15" s="336" t="s">
        <v>17</v>
      </c>
      <c r="AR15" s="333">
        <f t="shared" si="9"/>
        <v>538408</v>
      </c>
      <c r="AS15" s="333">
        <f t="shared" si="10"/>
        <v>640705.52</v>
      </c>
    </row>
    <row r="16" spans="1:45" ht="15.75" customHeight="1">
      <c r="A16" s="193"/>
      <c r="B16" s="184"/>
      <c r="C16" s="184"/>
      <c r="D16" s="21" t="s">
        <v>20</v>
      </c>
      <c r="E16" s="22">
        <v>453600</v>
      </c>
      <c r="F16" s="22">
        <v>539784</v>
      </c>
      <c r="G16" s="96" t="s">
        <v>20</v>
      </c>
      <c r="H16" s="97">
        <v>320000</v>
      </c>
      <c r="I16" s="98">
        <f t="shared" si="0"/>
        <v>380800</v>
      </c>
      <c r="J16" s="102" t="s">
        <v>20</v>
      </c>
      <c r="K16" s="103">
        <v>470000</v>
      </c>
      <c r="L16" s="103">
        <v>559300</v>
      </c>
      <c r="M16" s="107" t="s">
        <v>20</v>
      </c>
      <c r="N16" s="108">
        <v>507000</v>
      </c>
      <c r="O16" s="110">
        <f t="shared" si="13"/>
        <v>603330</v>
      </c>
      <c r="P16" s="118" t="s">
        <v>20</v>
      </c>
      <c r="Q16" s="119">
        <v>450000</v>
      </c>
      <c r="R16" s="120">
        <f t="shared" si="2"/>
        <v>535500</v>
      </c>
      <c r="S16" s="102" t="s">
        <v>20</v>
      </c>
      <c r="T16" s="124">
        <v>236555.00000000006</v>
      </c>
      <c r="U16" s="125">
        <f t="shared" si="3"/>
        <v>281500.45000000007</v>
      </c>
      <c r="V16" s="128" t="s">
        <v>20</v>
      </c>
      <c r="W16" s="19">
        <v>767000</v>
      </c>
      <c r="X16" s="20">
        <f t="shared" si="7"/>
        <v>912730</v>
      </c>
      <c r="Y16" s="133" t="s">
        <v>20</v>
      </c>
      <c r="Z16" s="134">
        <v>522720</v>
      </c>
      <c r="AA16" s="135">
        <f t="shared" si="11"/>
        <v>622036.80000000005</v>
      </c>
      <c r="AB16" s="145" t="s">
        <v>20</v>
      </c>
      <c r="AC16" s="146">
        <v>487500</v>
      </c>
      <c r="AD16" s="147">
        <f t="shared" si="4"/>
        <v>580125</v>
      </c>
      <c r="AE16" s="36" t="s">
        <v>20</v>
      </c>
      <c r="AF16" s="37">
        <v>471744</v>
      </c>
      <c r="AG16" s="38">
        <f t="shared" si="5"/>
        <v>561375.36</v>
      </c>
      <c r="AH16" s="133" t="s">
        <v>20</v>
      </c>
      <c r="AI16" s="155">
        <v>420000</v>
      </c>
      <c r="AJ16" s="156">
        <f t="shared" si="8"/>
        <v>499800</v>
      </c>
      <c r="AK16" s="157" t="s">
        <v>20</v>
      </c>
      <c r="AL16" s="158">
        <v>373590</v>
      </c>
      <c r="AM16" s="159">
        <f t="shared" si="12"/>
        <v>444572.1</v>
      </c>
      <c r="AN16" s="167" t="s">
        <v>20</v>
      </c>
      <c r="AO16" s="168">
        <v>350028</v>
      </c>
      <c r="AP16" s="168">
        <v>416533</v>
      </c>
      <c r="AQ16" s="331" t="s">
        <v>20</v>
      </c>
      <c r="AR16" s="333">
        <f t="shared" si="9"/>
        <v>453600</v>
      </c>
      <c r="AS16" s="333">
        <f t="shared" si="10"/>
        <v>539784</v>
      </c>
    </row>
    <row r="17" spans="1:45" ht="15.75" customHeight="1">
      <c r="A17" s="193"/>
      <c r="B17" s="184" t="s">
        <v>21</v>
      </c>
      <c r="C17" s="184" t="s">
        <v>19</v>
      </c>
      <c r="D17" s="21" t="s">
        <v>205</v>
      </c>
      <c r="E17" s="22">
        <v>637400</v>
      </c>
      <c r="F17" s="22">
        <v>758506</v>
      </c>
      <c r="G17" s="99" t="s">
        <v>17</v>
      </c>
      <c r="H17" s="97">
        <v>470000</v>
      </c>
      <c r="I17" s="98">
        <f t="shared" si="0"/>
        <v>559300</v>
      </c>
      <c r="J17" s="104" t="s">
        <v>17</v>
      </c>
      <c r="K17" s="103">
        <v>560000</v>
      </c>
      <c r="L17" s="103">
        <v>666400</v>
      </c>
      <c r="M17" s="109" t="s">
        <v>17</v>
      </c>
      <c r="N17" s="108">
        <v>624000</v>
      </c>
      <c r="O17" s="110">
        <f t="shared" si="13"/>
        <v>742560</v>
      </c>
      <c r="P17" s="121" t="s">
        <v>17</v>
      </c>
      <c r="Q17" s="119">
        <v>950000</v>
      </c>
      <c r="R17" s="120">
        <f t="shared" si="2"/>
        <v>1130500</v>
      </c>
      <c r="S17" s="104" t="s">
        <v>17</v>
      </c>
      <c r="T17" s="124">
        <v>473110.00000000012</v>
      </c>
      <c r="U17" s="125">
        <f t="shared" si="3"/>
        <v>563000.90000000014</v>
      </c>
      <c r="V17" s="129" t="s">
        <v>17</v>
      </c>
      <c r="W17" s="19">
        <v>917000</v>
      </c>
      <c r="X17" s="20">
        <f t="shared" si="7"/>
        <v>1091230</v>
      </c>
      <c r="Y17" s="136" t="s">
        <v>17</v>
      </c>
      <c r="Z17" s="134">
        <v>734470</v>
      </c>
      <c r="AA17" s="135">
        <f t="shared" si="11"/>
        <v>874019.3</v>
      </c>
      <c r="AB17" s="148" t="s">
        <v>17</v>
      </c>
      <c r="AC17" s="146">
        <v>605000</v>
      </c>
      <c r="AD17" s="147">
        <f t="shared" si="4"/>
        <v>719950</v>
      </c>
      <c r="AE17" s="39" t="s">
        <v>17</v>
      </c>
      <c r="AF17" s="37">
        <v>662896</v>
      </c>
      <c r="AG17" s="38">
        <f t="shared" si="5"/>
        <v>788846.24</v>
      </c>
      <c r="AH17" s="136" t="s">
        <v>17</v>
      </c>
      <c r="AI17" s="155">
        <v>630000</v>
      </c>
      <c r="AJ17" s="156">
        <f t="shared" si="8"/>
        <v>749700</v>
      </c>
      <c r="AK17" s="160" t="s">
        <v>17</v>
      </c>
      <c r="AL17" s="158">
        <v>441133</v>
      </c>
      <c r="AM17" s="159">
        <f t="shared" si="12"/>
        <v>524948.27</v>
      </c>
      <c r="AN17" s="169" t="s">
        <v>17</v>
      </c>
      <c r="AO17" s="168">
        <v>558978</v>
      </c>
      <c r="AP17" s="168">
        <v>665184</v>
      </c>
      <c r="AQ17" s="336" t="s">
        <v>17</v>
      </c>
      <c r="AR17" s="333">
        <f t="shared" si="9"/>
        <v>624000</v>
      </c>
      <c r="AS17" s="333">
        <f t="shared" si="10"/>
        <v>742560</v>
      </c>
    </row>
    <row r="18" spans="1:45" ht="15.75" customHeight="1">
      <c r="A18" s="193"/>
      <c r="B18" s="184"/>
      <c r="C18" s="184"/>
      <c r="D18" s="21" t="s">
        <v>20</v>
      </c>
      <c r="E18" s="22">
        <v>550200</v>
      </c>
      <c r="F18" s="22">
        <v>654738</v>
      </c>
      <c r="G18" s="96" t="s">
        <v>20</v>
      </c>
      <c r="H18" s="97">
        <v>360000</v>
      </c>
      <c r="I18" s="98">
        <f t="shared" si="0"/>
        <v>428400</v>
      </c>
      <c r="J18" s="102" t="s">
        <v>20</v>
      </c>
      <c r="K18" s="103">
        <v>530000</v>
      </c>
      <c r="L18" s="103">
        <v>630700</v>
      </c>
      <c r="M18" s="107" t="s">
        <v>20</v>
      </c>
      <c r="N18" s="108">
        <v>559000</v>
      </c>
      <c r="O18" s="110">
        <f t="shared" si="13"/>
        <v>665210</v>
      </c>
      <c r="P18" s="118" t="s">
        <v>20</v>
      </c>
      <c r="Q18" s="119">
        <v>850000</v>
      </c>
      <c r="R18" s="120">
        <f t="shared" si="2"/>
        <v>1011500</v>
      </c>
      <c r="S18" s="102" t="s">
        <v>20</v>
      </c>
      <c r="T18" s="124">
        <v>236555.00000000006</v>
      </c>
      <c r="U18" s="125">
        <f t="shared" si="3"/>
        <v>281500.45000000007</v>
      </c>
      <c r="V18" s="128" t="s">
        <v>20</v>
      </c>
      <c r="W18" s="19">
        <v>917000</v>
      </c>
      <c r="X18" s="20">
        <f t="shared" si="7"/>
        <v>1091230</v>
      </c>
      <c r="Y18" s="133" t="s">
        <v>20</v>
      </c>
      <c r="Z18" s="134">
        <v>634040</v>
      </c>
      <c r="AA18" s="135">
        <f t="shared" si="11"/>
        <v>754507.6</v>
      </c>
      <c r="AB18" s="145" t="s">
        <v>20</v>
      </c>
      <c r="AC18" s="146">
        <v>504200</v>
      </c>
      <c r="AD18" s="147">
        <f t="shared" si="4"/>
        <v>599998</v>
      </c>
      <c r="AE18" s="36" t="s">
        <v>20</v>
      </c>
      <c r="AF18" s="37">
        <v>572208</v>
      </c>
      <c r="AG18" s="38">
        <f t="shared" si="5"/>
        <v>680927.52</v>
      </c>
      <c r="AH18" s="133" t="s">
        <v>20</v>
      </c>
      <c r="AI18" s="155">
        <v>480000</v>
      </c>
      <c r="AJ18" s="156">
        <f t="shared" si="8"/>
        <v>571200</v>
      </c>
      <c r="AK18" s="157" t="s">
        <v>20</v>
      </c>
      <c r="AL18" s="158">
        <v>397019.69999999995</v>
      </c>
      <c r="AM18" s="159">
        <f t="shared" si="12"/>
        <v>472453.44299999997</v>
      </c>
      <c r="AN18" s="167" t="s">
        <v>20</v>
      </c>
      <c r="AO18" s="168">
        <v>533228</v>
      </c>
      <c r="AP18" s="168">
        <v>634542</v>
      </c>
      <c r="AQ18" s="331" t="s">
        <v>20</v>
      </c>
      <c r="AR18" s="333">
        <f t="shared" si="9"/>
        <v>533228</v>
      </c>
      <c r="AS18" s="333">
        <f t="shared" si="10"/>
        <v>634542</v>
      </c>
    </row>
    <row r="19" spans="1:45" ht="15.75" customHeight="1">
      <c r="A19" s="193"/>
      <c r="B19" s="184" t="s">
        <v>15</v>
      </c>
      <c r="C19" s="184" t="s">
        <v>22</v>
      </c>
      <c r="D19" s="21" t="s">
        <v>205</v>
      </c>
      <c r="E19" s="22">
        <v>431600</v>
      </c>
      <c r="F19" s="22">
        <v>513604</v>
      </c>
      <c r="G19" s="99" t="s">
        <v>17</v>
      </c>
      <c r="H19" s="97">
        <v>490000</v>
      </c>
      <c r="I19" s="98">
        <f t="shared" si="0"/>
        <v>583100</v>
      </c>
      <c r="J19" s="104" t="s">
        <v>17</v>
      </c>
      <c r="K19" s="103">
        <v>1300000</v>
      </c>
      <c r="L19" s="103">
        <v>1547000</v>
      </c>
      <c r="M19" s="109" t="s">
        <v>17</v>
      </c>
      <c r="N19" s="108">
        <v>858000</v>
      </c>
      <c r="O19" s="110">
        <f t="shared" si="13"/>
        <v>1021020</v>
      </c>
      <c r="P19" s="121" t="s">
        <v>17</v>
      </c>
      <c r="Q19" s="119">
        <v>850000</v>
      </c>
      <c r="R19" s="120">
        <f t="shared" si="2"/>
        <v>1011500</v>
      </c>
      <c r="S19" s="104" t="s">
        <v>17</v>
      </c>
      <c r="T19" s="124">
        <v>465300.00000000006</v>
      </c>
      <c r="U19" s="125">
        <f t="shared" si="3"/>
        <v>553707</v>
      </c>
      <c r="V19" s="129" t="s">
        <v>17</v>
      </c>
      <c r="W19" s="19">
        <v>800000</v>
      </c>
      <c r="X19" s="20">
        <f t="shared" si="7"/>
        <v>952000</v>
      </c>
      <c r="Y19" s="136" t="s">
        <v>17</v>
      </c>
      <c r="Z19" s="134">
        <v>497310</v>
      </c>
      <c r="AA19" s="135">
        <f t="shared" si="11"/>
        <v>591798.9</v>
      </c>
      <c r="AB19" s="148" t="s">
        <v>17</v>
      </c>
      <c r="AC19" s="146">
        <v>435000</v>
      </c>
      <c r="AD19" s="147">
        <f t="shared" si="4"/>
        <v>517650</v>
      </c>
      <c r="AE19" s="39" t="s">
        <v>17</v>
      </c>
      <c r="AF19" s="37">
        <v>448864</v>
      </c>
      <c r="AG19" s="38">
        <f t="shared" si="5"/>
        <v>534148.16</v>
      </c>
      <c r="AH19" s="136" t="s">
        <v>17</v>
      </c>
      <c r="AI19" s="155">
        <v>816000</v>
      </c>
      <c r="AJ19" s="156">
        <f t="shared" si="8"/>
        <v>971040</v>
      </c>
      <c r="AK19" s="160" t="s">
        <v>17</v>
      </c>
      <c r="AL19" s="158">
        <v>648725</v>
      </c>
      <c r="AM19" s="159">
        <f t="shared" si="12"/>
        <v>771982.75</v>
      </c>
      <c r="AN19" s="169" t="s">
        <v>17</v>
      </c>
      <c r="AO19" s="168">
        <v>353284</v>
      </c>
      <c r="AP19" s="168">
        <v>420407</v>
      </c>
      <c r="AQ19" s="336" t="s">
        <v>17</v>
      </c>
      <c r="AR19" s="333">
        <f t="shared" si="9"/>
        <v>497310</v>
      </c>
      <c r="AS19" s="333">
        <f t="shared" si="10"/>
        <v>591798.9</v>
      </c>
    </row>
    <row r="20" spans="1:45" ht="15.75" customHeight="1">
      <c r="A20" s="193"/>
      <c r="B20" s="184"/>
      <c r="C20" s="184"/>
      <c r="D20" s="21" t="s">
        <v>20</v>
      </c>
      <c r="E20" s="22">
        <v>409500</v>
      </c>
      <c r="F20" s="22">
        <v>487305</v>
      </c>
      <c r="G20" s="96" t="s">
        <v>20</v>
      </c>
      <c r="H20" s="97">
        <v>400000</v>
      </c>
      <c r="I20" s="98">
        <f t="shared" si="0"/>
        <v>476000</v>
      </c>
      <c r="J20" s="102" t="s">
        <v>20</v>
      </c>
      <c r="K20" s="103">
        <v>1280000</v>
      </c>
      <c r="L20" s="103">
        <v>1523200</v>
      </c>
      <c r="M20" s="107" t="s">
        <v>20</v>
      </c>
      <c r="N20" s="108">
        <v>767000</v>
      </c>
      <c r="O20" s="110">
        <f t="shared" si="13"/>
        <v>912730</v>
      </c>
      <c r="P20" s="118" t="s">
        <v>20</v>
      </c>
      <c r="Q20" s="119">
        <v>700000</v>
      </c>
      <c r="R20" s="120">
        <f t="shared" si="2"/>
        <v>833000</v>
      </c>
      <c r="S20" s="102" t="s">
        <v>20</v>
      </c>
      <c r="T20" s="124">
        <v>425480.00000000006</v>
      </c>
      <c r="U20" s="125">
        <f t="shared" si="3"/>
        <v>506321.20000000007</v>
      </c>
      <c r="V20" s="128" t="s">
        <v>20</v>
      </c>
      <c r="W20" s="19">
        <v>800000</v>
      </c>
      <c r="X20" s="20">
        <f t="shared" si="7"/>
        <v>952000</v>
      </c>
      <c r="Y20" s="133" t="s">
        <v>20</v>
      </c>
      <c r="Z20" s="134">
        <v>471900</v>
      </c>
      <c r="AA20" s="135">
        <f t="shared" si="11"/>
        <v>561561</v>
      </c>
      <c r="AB20" s="145" t="s">
        <v>20</v>
      </c>
      <c r="AC20" s="146">
        <v>362500</v>
      </c>
      <c r="AD20" s="147">
        <f t="shared" si="4"/>
        <v>431375</v>
      </c>
      <c r="AE20" s="36" t="s">
        <v>20</v>
      </c>
      <c r="AF20" s="37">
        <v>425880</v>
      </c>
      <c r="AG20" s="38">
        <f t="shared" si="5"/>
        <v>506797.19999999995</v>
      </c>
      <c r="AH20" s="133" t="s">
        <v>20</v>
      </c>
      <c r="AI20" s="155">
        <v>614400</v>
      </c>
      <c r="AJ20" s="156">
        <f t="shared" si="8"/>
        <v>731136</v>
      </c>
      <c r="AK20" s="157" t="s">
        <v>20</v>
      </c>
      <c r="AL20" s="158">
        <v>583852.5</v>
      </c>
      <c r="AM20" s="159">
        <f t="shared" si="12"/>
        <v>694784.47499999998</v>
      </c>
      <c r="AN20" s="167" t="s">
        <v>20</v>
      </c>
      <c r="AO20" s="168">
        <v>319030</v>
      </c>
      <c r="AP20" s="168">
        <v>379645</v>
      </c>
      <c r="AQ20" s="331" t="s">
        <v>20</v>
      </c>
      <c r="AR20" s="333">
        <f t="shared" si="9"/>
        <v>471900</v>
      </c>
      <c r="AS20" s="333">
        <f t="shared" si="10"/>
        <v>561561</v>
      </c>
    </row>
    <row r="21" spans="1:45" ht="15.75" customHeight="1">
      <c r="A21" s="193"/>
      <c r="B21" s="184" t="s">
        <v>18</v>
      </c>
      <c r="C21" s="184" t="s">
        <v>22</v>
      </c>
      <c r="D21" s="21" t="s">
        <v>205</v>
      </c>
      <c r="E21" s="22">
        <v>517700</v>
      </c>
      <c r="F21" s="22">
        <v>616063</v>
      </c>
      <c r="G21" s="99" t="s">
        <v>17</v>
      </c>
      <c r="H21" s="97">
        <v>590000</v>
      </c>
      <c r="I21" s="98">
        <f t="shared" si="0"/>
        <v>702100</v>
      </c>
      <c r="J21" s="104" t="s">
        <v>17</v>
      </c>
      <c r="K21" s="103">
        <v>1600000</v>
      </c>
      <c r="L21" s="103">
        <v>1904000</v>
      </c>
      <c r="M21" s="109" t="s">
        <v>17</v>
      </c>
      <c r="N21" s="108">
        <v>1014000</v>
      </c>
      <c r="O21" s="110">
        <f t="shared" si="13"/>
        <v>1206660</v>
      </c>
      <c r="P21" s="121" t="s">
        <v>17</v>
      </c>
      <c r="Q21" s="119">
        <v>1200000</v>
      </c>
      <c r="R21" s="120">
        <f t="shared" si="2"/>
        <v>1428000</v>
      </c>
      <c r="S21" s="104" t="s">
        <v>17</v>
      </c>
      <c r="T21" s="124">
        <v>541200</v>
      </c>
      <c r="U21" s="125">
        <f t="shared" si="3"/>
        <v>644028</v>
      </c>
      <c r="V21" s="129" t="s">
        <v>17</v>
      </c>
      <c r="W21" s="19">
        <v>920000</v>
      </c>
      <c r="X21" s="20">
        <f t="shared" si="7"/>
        <v>1094800</v>
      </c>
      <c r="Y21" s="136" t="s">
        <v>17</v>
      </c>
      <c r="Z21" s="134">
        <v>596530</v>
      </c>
      <c r="AA21" s="135">
        <f t="shared" si="11"/>
        <v>709870.7</v>
      </c>
      <c r="AB21" s="148" t="s">
        <v>17</v>
      </c>
      <c r="AC21" s="146">
        <v>622000</v>
      </c>
      <c r="AD21" s="147">
        <f t="shared" si="4"/>
        <v>740180</v>
      </c>
      <c r="AE21" s="39" t="s">
        <v>17</v>
      </c>
      <c r="AF21" s="37">
        <v>538408</v>
      </c>
      <c r="AG21" s="38">
        <f t="shared" si="5"/>
        <v>640705.52</v>
      </c>
      <c r="AH21" s="136" t="s">
        <v>17</v>
      </c>
      <c r="AI21" s="155">
        <v>912000</v>
      </c>
      <c r="AJ21" s="156">
        <f t="shared" si="8"/>
        <v>1085280</v>
      </c>
      <c r="AK21" s="160" t="s">
        <v>17</v>
      </c>
      <c r="AL21" s="158">
        <v>1115723</v>
      </c>
      <c r="AM21" s="159">
        <f t="shared" si="12"/>
        <v>1327710.3700000001</v>
      </c>
      <c r="AN21" s="169" t="s">
        <v>17</v>
      </c>
      <c r="AO21" s="168">
        <v>453912</v>
      </c>
      <c r="AP21" s="168">
        <v>540156</v>
      </c>
      <c r="AQ21" s="336" t="s">
        <v>17</v>
      </c>
      <c r="AR21" s="333">
        <f t="shared" si="9"/>
        <v>622000</v>
      </c>
      <c r="AS21" s="333">
        <f t="shared" si="10"/>
        <v>740180</v>
      </c>
    </row>
    <row r="22" spans="1:45" ht="15.75" customHeight="1">
      <c r="A22" s="193"/>
      <c r="B22" s="184"/>
      <c r="C22" s="184"/>
      <c r="D22" s="21" t="s">
        <v>20</v>
      </c>
      <c r="E22" s="22">
        <v>453600</v>
      </c>
      <c r="F22" s="22">
        <v>539784</v>
      </c>
      <c r="G22" s="96" t="s">
        <v>20</v>
      </c>
      <c r="H22" s="97">
        <v>450000</v>
      </c>
      <c r="I22" s="98">
        <f t="shared" si="0"/>
        <v>535500</v>
      </c>
      <c r="J22" s="102" t="s">
        <v>20</v>
      </c>
      <c r="K22" s="103">
        <v>1580000</v>
      </c>
      <c r="L22" s="103">
        <v>1880200</v>
      </c>
      <c r="M22" s="107" t="s">
        <v>20</v>
      </c>
      <c r="N22" s="108">
        <v>936000</v>
      </c>
      <c r="O22" s="110">
        <f t="shared" si="13"/>
        <v>1113840</v>
      </c>
      <c r="P22" s="118" t="s">
        <v>20</v>
      </c>
      <c r="Q22" s="119">
        <v>1000000</v>
      </c>
      <c r="R22" s="120">
        <f t="shared" si="2"/>
        <v>1190000</v>
      </c>
      <c r="S22" s="102" t="s">
        <v>20</v>
      </c>
      <c r="T22" s="124">
        <v>531300</v>
      </c>
      <c r="U22" s="125">
        <f t="shared" si="3"/>
        <v>632247</v>
      </c>
      <c r="V22" s="128" t="s">
        <v>20</v>
      </c>
      <c r="W22" s="19">
        <v>920000</v>
      </c>
      <c r="X22" s="20">
        <f t="shared" si="7"/>
        <v>1094800</v>
      </c>
      <c r="Y22" s="133" t="s">
        <v>20</v>
      </c>
      <c r="Z22" s="134">
        <v>522720</v>
      </c>
      <c r="AA22" s="135">
        <f t="shared" si="11"/>
        <v>622036.80000000005</v>
      </c>
      <c r="AB22" s="145" t="s">
        <v>20</v>
      </c>
      <c r="AC22" s="146">
        <v>518334</v>
      </c>
      <c r="AD22" s="147">
        <f t="shared" si="4"/>
        <v>616817.46</v>
      </c>
      <c r="AE22" s="36" t="s">
        <v>20</v>
      </c>
      <c r="AF22" s="37">
        <v>471744</v>
      </c>
      <c r="AG22" s="38">
        <f t="shared" si="5"/>
        <v>561375.36</v>
      </c>
      <c r="AH22" s="133" t="s">
        <v>20</v>
      </c>
      <c r="AI22" s="155">
        <v>672000</v>
      </c>
      <c r="AJ22" s="156">
        <f t="shared" si="8"/>
        <v>799680</v>
      </c>
      <c r="AK22" s="157" t="s">
        <v>20</v>
      </c>
      <c r="AL22" s="158">
        <v>1004150.7</v>
      </c>
      <c r="AM22" s="159">
        <f t="shared" si="12"/>
        <v>1194939.3329999999</v>
      </c>
      <c r="AN22" s="167" t="s">
        <v>20</v>
      </c>
      <c r="AO22" s="168">
        <v>428744</v>
      </c>
      <c r="AP22" s="168">
        <v>510206</v>
      </c>
      <c r="AQ22" s="331" t="s">
        <v>20</v>
      </c>
      <c r="AR22" s="333">
        <f t="shared" si="9"/>
        <v>531300</v>
      </c>
      <c r="AS22" s="333">
        <f t="shared" si="10"/>
        <v>632247</v>
      </c>
    </row>
    <row r="23" spans="1:45" ht="15.75" customHeight="1">
      <c r="A23" s="193"/>
      <c r="B23" s="184" t="s">
        <v>21</v>
      </c>
      <c r="C23" s="184" t="s">
        <v>22</v>
      </c>
      <c r="D23" s="21" t="s">
        <v>205</v>
      </c>
      <c r="E23" s="22">
        <v>637400</v>
      </c>
      <c r="F23" s="22">
        <v>758506</v>
      </c>
      <c r="G23" s="99" t="s">
        <v>17</v>
      </c>
      <c r="H23" s="97">
        <v>660000</v>
      </c>
      <c r="I23" s="98">
        <f t="shared" si="0"/>
        <v>785400</v>
      </c>
      <c r="J23" s="104" t="s">
        <v>17</v>
      </c>
      <c r="K23" s="103">
        <v>1950000</v>
      </c>
      <c r="L23" s="103">
        <v>2320500</v>
      </c>
      <c r="M23" s="109" t="s">
        <v>17</v>
      </c>
      <c r="N23" s="108">
        <v>1248000</v>
      </c>
      <c r="O23" s="110">
        <f t="shared" si="13"/>
        <v>1485120</v>
      </c>
      <c r="P23" s="121" t="s">
        <v>17</v>
      </c>
      <c r="Q23" s="119">
        <v>1750000</v>
      </c>
      <c r="R23" s="120">
        <f t="shared" si="2"/>
        <v>2082500</v>
      </c>
      <c r="S23" s="104" t="s">
        <v>17</v>
      </c>
      <c r="T23" s="124">
        <v>806300.00000000012</v>
      </c>
      <c r="U23" s="125">
        <f t="shared" si="3"/>
        <v>959497.00000000012</v>
      </c>
      <c r="V23" s="129" t="s">
        <v>17</v>
      </c>
      <c r="W23" s="19">
        <v>1100000</v>
      </c>
      <c r="X23" s="20">
        <f t="shared" si="7"/>
        <v>1309000</v>
      </c>
      <c r="Y23" s="136" t="s">
        <v>17</v>
      </c>
      <c r="Z23" s="134">
        <v>734470</v>
      </c>
      <c r="AA23" s="135">
        <f t="shared" si="11"/>
        <v>874019.3</v>
      </c>
      <c r="AB23" s="148" t="s">
        <v>17</v>
      </c>
      <c r="AC23" s="146">
        <v>680000</v>
      </c>
      <c r="AD23" s="147">
        <f t="shared" si="4"/>
        <v>809200</v>
      </c>
      <c r="AE23" s="39" t="s">
        <v>17</v>
      </c>
      <c r="AF23" s="37">
        <v>662896</v>
      </c>
      <c r="AG23" s="38">
        <f t="shared" si="5"/>
        <v>788846.24</v>
      </c>
      <c r="AH23" s="136" t="s">
        <v>17</v>
      </c>
      <c r="AI23" s="155">
        <v>1008000</v>
      </c>
      <c r="AJ23" s="156">
        <f t="shared" si="8"/>
        <v>1199520</v>
      </c>
      <c r="AK23" s="160" t="s">
        <v>17</v>
      </c>
      <c r="AL23" s="158">
        <v>1686685</v>
      </c>
      <c r="AM23" s="159">
        <f t="shared" si="12"/>
        <v>2007155.15</v>
      </c>
      <c r="AN23" s="169" t="s">
        <v>17</v>
      </c>
      <c r="AO23" s="168">
        <v>708268</v>
      </c>
      <c r="AP23" s="168">
        <v>842839</v>
      </c>
      <c r="AQ23" s="336" t="s">
        <v>17</v>
      </c>
      <c r="AR23" s="333">
        <f t="shared" si="9"/>
        <v>806300.00000000012</v>
      </c>
      <c r="AS23" s="333">
        <f t="shared" si="10"/>
        <v>959497.00000000012</v>
      </c>
    </row>
    <row r="24" spans="1:45" ht="24" customHeight="1">
      <c r="A24" s="193"/>
      <c r="B24" s="184"/>
      <c r="C24" s="184"/>
      <c r="D24" s="21" t="s">
        <v>20</v>
      </c>
      <c r="E24" s="22">
        <v>550200</v>
      </c>
      <c r="F24" s="22">
        <v>654738</v>
      </c>
      <c r="G24" s="96" t="s">
        <v>20</v>
      </c>
      <c r="H24" s="97">
        <v>580000</v>
      </c>
      <c r="I24" s="98">
        <f t="shared" si="0"/>
        <v>690200</v>
      </c>
      <c r="J24" s="102" t="s">
        <v>20</v>
      </c>
      <c r="K24" s="103">
        <v>1930000</v>
      </c>
      <c r="L24" s="103">
        <v>2296700</v>
      </c>
      <c r="M24" s="107" t="s">
        <v>20</v>
      </c>
      <c r="N24" s="108">
        <v>1157000</v>
      </c>
      <c r="O24" s="110">
        <f t="shared" si="13"/>
        <v>1376830</v>
      </c>
      <c r="P24" s="118" t="s">
        <v>20</v>
      </c>
      <c r="Q24" s="119">
        <v>1500000</v>
      </c>
      <c r="R24" s="120">
        <f t="shared" si="2"/>
        <v>1785000</v>
      </c>
      <c r="S24" s="102" t="s">
        <v>20</v>
      </c>
      <c r="T24" s="124">
        <v>789800.00000000012</v>
      </c>
      <c r="U24" s="125">
        <f t="shared" si="3"/>
        <v>939862.00000000012</v>
      </c>
      <c r="V24" s="128" t="s">
        <v>20</v>
      </c>
      <c r="W24" s="19">
        <v>1100000</v>
      </c>
      <c r="X24" s="20">
        <f t="shared" si="7"/>
        <v>1309000</v>
      </c>
      <c r="Y24" s="133" t="s">
        <v>20</v>
      </c>
      <c r="Z24" s="134">
        <v>634040</v>
      </c>
      <c r="AA24" s="135">
        <f t="shared" si="11"/>
        <v>754507.6</v>
      </c>
      <c r="AB24" s="145" t="s">
        <v>20</v>
      </c>
      <c r="AC24" s="146">
        <v>566666</v>
      </c>
      <c r="AD24" s="147">
        <f t="shared" si="4"/>
        <v>674332.54</v>
      </c>
      <c r="AE24" s="36" t="s">
        <v>20</v>
      </c>
      <c r="AF24" s="37">
        <v>572208</v>
      </c>
      <c r="AG24" s="38">
        <f t="shared" si="5"/>
        <v>680927.52</v>
      </c>
      <c r="AH24" s="133" t="s">
        <v>20</v>
      </c>
      <c r="AI24" s="155">
        <v>768000</v>
      </c>
      <c r="AJ24" s="156">
        <f t="shared" si="8"/>
        <v>913920</v>
      </c>
      <c r="AK24" s="157" t="s">
        <v>20</v>
      </c>
      <c r="AL24" s="158">
        <v>1518016.5</v>
      </c>
      <c r="AM24" s="159">
        <f t="shared" si="12"/>
        <v>1806439.635</v>
      </c>
      <c r="AN24" s="167" t="s">
        <v>20</v>
      </c>
      <c r="AO24" s="168">
        <v>679042</v>
      </c>
      <c r="AP24" s="168">
        <v>808060</v>
      </c>
      <c r="AQ24" s="331" t="s">
        <v>20</v>
      </c>
      <c r="AR24" s="333">
        <f t="shared" si="9"/>
        <v>768000</v>
      </c>
      <c r="AS24" s="333">
        <f t="shared" si="10"/>
        <v>913920</v>
      </c>
    </row>
    <row r="25" spans="1:45" ht="62.1" customHeight="1">
      <c r="A25" s="193"/>
      <c r="B25" s="7" t="s">
        <v>23</v>
      </c>
      <c r="C25" s="7" t="s">
        <v>24</v>
      </c>
      <c r="D25" s="25">
        <v>1</v>
      </c>
      <c r="E25" s="22">
        <v>2648100</v>
      </c>
      <c r="F25" s="22">
        <v>3151239</v>
      </c>
      <c r="G25" s="96">
        <v>1</v>
      </c>
      <c r="H25" s="97">
        <v>1400000</v>
      </c>
      <c r="I25" s="98">
        <f t="shared" si="0"/>
        <v>1666000</v>
      </c>
      <c r="J25" s="102">
        <v>1</v>
      </c>
      <c r="K25" s="103">
        <v>2700000</v>
      </c>
      <c r="L25" s="103">
        <v>3213000</v>
      </c>
      <c r="M25" s="107">
        <v>1</v>
      </c>
      <c r="N25" s="108">
        <v>2145000</v>
      </c>
      <c r="O25" s="110">
        <f t="shared" si="13"/>
        <v>2552550</v>
      </c>
      <c r="P25" s="118">
        <v>1</v>
      </c>
      <c r="Q25" s="119">
        <v>7500000</v>
      </c>
      <c r="R25" s="120">
        <f t="shared" si="2"/>
        <v>8925000</v>
      </c>
      <c r="S25" s="102">
        <v>1</v>
      </c>
      <c r="T25" s="124">
        <v>605000</v>
      </c>
      <c r="U25" s="125">
        <f t="shared" si="3"/>
        <v>719950</v>
      </c>
      <c r="V25" s="128">
        <v>1</v>
      </c>
      <c r="W25" s="19">
        <v>7000000</v>
      </c>
      <c r="X25" s="20">
        <f t="shared" si="7"/>
        <v>8330000</v>
      </c>
      <c r="Y25" s="133">
        <v>1</v>
      </c>
      <c r="Z25" s="134">
        <v>4161300</v>
      </c>
      <c r="AA25" s="135">
        <f t="shared" si="11"/>
        <v>4951947</v>
      </c>
      <c r="AB25" s="145">
        <v>1</v>
      </c>
      <c r="AC25" s="146">
        <v>2200000</v>
      </c>
      <c r="AD25" s="147">
        <f t="shared" si="4"/>
        <v>2618000</v>
      </c>
      <c r="AE25" s="36">
        <v>1</v>
      </c>
      <c r="AF25" s="37">
        <v>3045314.9999999995</v>
      </c>
      <c r="AG25" s="38">
        <f t="shared" si="5"/>
        <v>3623924.8499999992</v>
      </c>
      <c r="AH25" s="133">
        <v>1</v>
      </c>
      <c r="AI25" s="155">
        <v>1815000</v>
      </c>
      <c r="AJ25" s="156">
        <f t="shared" si="8"/>
        <v>2159850</v>
      </c>
      <c r="AK25" s="157">
        <v>1</v>
      </c>
      <c r="AL25" s="158">
        <v>1556940</v>
      </c>
      <c r="AM25" s="159">
        <f t="shared" si="12"/>
        <v>1852758.6</v>
      </c>
      <c r="AN25" s="167">
        <v>1</v>
      </c>
      <c r="AO25" s="168">
        <v>3850000</v>
      </c>
      <c r="AP25" s="168">
        <v>4581500</v>
      </c>
      <c r="AQ25" s="331">
        <v>1</v>
      </c>
      <c r="AR25" s="333">
        <f t="shared" si="9"/>
        <v>2648100</v>
      </c>
      <c r="AS25" s="333">
        <f t="shared" si="10"/>
        <v>3151239</v>
      </c>
    </row>
    <row r="26" spans="1:45" ht="62.1" customHeight="1">
      <c r="A26" s="193"/>
      <c r="B26" s="7" t="s">
        <v>23</v>
      </c>
      <c r="C26" s="8" t="s">
        <v>197</v>
      </c>
      <c r="D26" s="25">
        <v>1</v>
      </c>
      <c r="E26" s="22">
        <v>6369300</v>
      </c>
      <c r="F26" s="22">
        <v>7579467</v>
      </c>
      <c r="G26" s="96">
        <v>1</v>
      </c>
      <c r="H26" s="97">
        <v>3900000</v>
      </c>
      <c r="I26" s="98">
        <f t="shared" si="0"/>
        <v>4641000</v>
      </c>
      <c r="J26" s="102">
        <v>1</v>
      </c>
      <c r="K26" s="103">
        <v>5600000</v>
      </c>
      <c r="L26" s="103">
        <v>6664000</v>
      </c>
      <c r="M26" s="107">
        <v>1</v>
      </c>
      <c r="N26" s="108">
        <v>8580000</v>
      </c>
      <c r="O26" s="110">
        <f t="shared" si="13"/>
        <v>10210200</v>
      </c>
      <c r="P26" s="118">
        <v>1</v>
      </c>
      <c r="Q26" s="119">
        <v>12000000</v>
      </c>
      <c r="R26" s="120">
        <f t="shared" si="2"/>
        <v>14280000</v>
      </c>
      <c r="S26" s="102">
        <v>1</v>
      </c>
      <c r="T26" s="124">
        <v>3179000.0000000005</v>
      </c>
      <c r="U26" s="125">
        <f t="shared" si="3"/>
        <v>3783010.0000000005</v>
      </c>
      <c r="V26" s="128">
        <v>1</v>
      </c>
      <c r="W26" s="19">
        <v>20000000</v>
      </c>
      <c r="X26" s="20">
        <f t="shared" si="7"/>
        <v>23800000</v>
      </c>
      <c r="Y26" s="133">
        <v>1</v>
      </c>
      <c r="Z26" s="134">
        <v>7673490</v>
      </c>
      <c r="AA26" s="135">
        <f t="shared" si="11"/>
        <v>9131453.0999999996</v>
      </c>
      <c r="AB26" s="145">
        <v>1</v>
      </c>
      <c r="AC26" s="146">
        <v>4165000</v>
      </c>
      <c r="AD26" s="147">
        <f t="shared" si="4"/>
        <v>4956350</v>
      </c>
      <c r="AE26" s="36">
        <v>1</v>
      </c>
      <c r="AF26" s="37">
        <v>7324694.9999999991</v>
      </c>
      <c r="AG26" s="38">
        <f t="shared" si="5"/>
        <v>8716387.0499999989</v>
      </c>
      <c r="AH26" s="133">
        <v>1</v>
      </c>
      <c r="AI26" s="155">
        <v>5535000</v>
      </c>
      <c r="AJ26" s="156">
        <f t="shared" si="8"/>
        <v>6586650</v>
      </c>
      <c r="AK26" s="157">
        <v>1</v>
      </c>
      <c r="AL26" s="158">
        <v>6227760</v>
      </c>
      <c r="AM26" s="159">
        <f t="shared" si="12"/>
        <v>7411034.4000000004</v>
      </c>
      <c r="AN26" s="167">
        <v>1</v>
      </c>
      <c r="AO26" s="168">
        <v>10200000</v>
      </c>
      <c r="AP26" s="168">
        <v>12138000</v>
      </c>
      <c r="AQ26" s="331">
        <v>1</v>
      </c>
      <c r="AR26" s="333">
        <f t="shared" si="9"/>
        <v>6369300</v>
      </c>
      <c r="AS26" s="333">
        <f t="shared" si="10"/>
        <v>7579467</v>
      </c>
    </row>
    <row r="27" spans="1:45" ht="33.9" customHeight="1">
      <c r="A27" s="193"/>
      <c r="B27" s="7" t="s">
        <v>25</v>
      </c>
      <c r="C27" s="7" t="s">
        <v>26</v>
      </c>
      <c r="D27" s="25">
        <v>1</v>
      </c>
      <c r="E27" s="22">
        <v>961800</v>
      </c>
      <c r="F27" s="22">
        <v>1144542</v>
      </c>
      <c r="G27" s="100">
        <v>1</v>
      </c>
      <c r="H27" s="97">
        <v>750000</v>
      </c>
      <c r="I27" s="98">
        <f t="shared" si="0"/>
        <v>892500</v>
      </c>
      <c r="J27" s="105">
        <v>1</v>
      </c>
      <c r="K27" s="103">
        <v>400000</v>
      </c>
      <c r="L27" s="103">
        <v>476000</v>
      </c>
      <c r="M27" s="111">
        <v>1</v>
      </c>
      <c r="N27" s="108">
        <v>715000</v>
      </c>
      <c r="O27" s="110">
        <f t="shared" si="13"/>
        <v>850850</v>
      </c>
      <c r="P27" s="122">
        <v>1</v>
      </c>
      <c r="Q27" s="119">
        <v>800000</v>
      </c>
      <c r="R27" s="120">
        <f>Q27*19%+Q27</f>
        <v>952000</v>
      </c>
      <c r="S27" s="105">
        <v>1</v>
      </c>
      <c r="T27" s="124">
        <v>454444.10000000003</v>
      </c>
      <c r="U27" s="125">
        <f t="shared" si="3"/>
        <v>540788.47900000005</v>
      </c>
      <c r="V27" s="130">
        <v>1</v>
      </c>
      <c r="W27" s="19">
        <v>2333000</v>
      </c>
      <c r="X27" s="20">
        <f t="shared" si="7"/>
        <v>2776270</v>
      </c>
      <c r="Y27" s="137">
        <v>1</v>
      </c>
      <c r="Z27" s="134">
        <v>1108360</v>
      </c>
      <c r="AA27" s="135">
        <f t="shared" si="11"/>
        <v>1318948.3999999999</v>
      </c>
      <c r="AB27" s="149">
        <v>1</v>
      </c>
      <c r="AC27" s="146">
        <v>1560000</v>
      </c>
      <c r="AD27" s="147">
        <f t="shared" si="4"/>
        <v>1856400</v>
      </c>
      <c r="AE27" s="40">
        <v>1</v>
      </c>
      <c r="AF27" s="37">
        <v>1057980</v>
      </c>
      <c r="AG27" s="38">
        <f t="shared" si="5"/>
        <v>1258996.2</v>
      </c>
      <c r="AH27" s="137">
        <v>1</v>
      </c>
      <c r="AI27" s="155">
        <v>1005000</v>
      </c>
      <c r="AJ27" s="156">
        <f t="shared" si="8"/>
        <v>1195950</v>
      </c>
      <c r="AK27" s="161">
        <v>1</v>
      </c>
      <c r="AL27" s="158">
        <v>289660</v>
      </c>
      <c r="AM27" s="159">
        <f t="shared" si="12"/>
        <v>344695.4</v>
      </c>
      <c r="AN27" s="170">
        <v>1</v>
      </c>
      <c r="AO27" s="171">
        <v>1200000</v>
      </c>
      <c r="AP27" s="171">
        <v>1428000</v>
      </c>
      <c r="AQ27" s="337">
        <v>1</v>
      </c>
      <c r="AR27" s="333">
        <f t="shared" si="9"/>
        <v>961800</v>
      </c>
      <c r="AS27" s="333">
        <f t="shared" si="10"/>
        <v>1144542</v>
      </c>
    </row>
    <row r="28" spans="1:45" ht="27.9" customHeight="1">
      <c r="A28" s="193"/>
      <c r="B28" s="7" t="s">
        <v>27</v>
      </c>
      <c r="C28" s="7" t="s">
        <v>28</v>
      </c>
      <c r="D28" s="25">
        <v>1</v>
      </c>
      <c r="E28" s="22">
        <v>3081800</v>
      </c>
      <c r="F28" s="22">
        <v>3667342</v>
      </c>
      <c r="G28" s="100">
        <v>1</v>
      </c>
      <c r="H28" s="97">
        <v>990000</v>
      </c>
      <c r="I28" s="98">
        <f t="shared" si="0"/>
        <v>1178100</v>
      </c>
      <c r="J28" s="105">
        <v>1</v>
      </c>
      <c r="K28" s="103">
        <v>2800000</v>
      </c>
      <c r="L28" s="103">
        <v>3332000</v>
      </c>
      <c r="M28" s="111">
        <v>1</v>
      </c>
      <c r="N28" s="108">
        <v>1274000</v>
      </c>
      <c r="O28" s="110">
        <f t="shared" si="13"/>
        <v>1516060</v>
      </c>
      <c r="P28" s="122">
        <v>1</v>
      </c>
      <c r="Q28" s="119">
        <v>1200000</v>
      </c>
      <c r="R28" s="120">
        <f t="shared" si="2"/>
        <v>1428000</v>
      </c>
      <c r="S28" s="105">
        <v>1</v>
      </c>
      <c r="T28" s="124">
        <v>2117500</v>
      </c>
      <c r="U28" s="125">
        <f t="shared" si="3"/>
        <v>2519825</v>
      </c>
      <c r="V28" s="130">
        <v>1</v>
      </c>
      <c r="W28" s="19">
        <v>3333000</v>
      </c>
      <c r="X28" s="20">
        <f t="shared" si="7"/>
        <v>3966270</v>
      </c>
      <c r="Y28" s="137">
        <v>1</v>
      </c>
      <c r="Z28" s="134">
        <v>3551350</v>
      </c>
      <c r="AA28" s="135">
        <f t="shared" si="11"/>
        <v>4226106.5</v>
      </c>
      <c r="AB28" s="149">
        <v>1</v>
      </c>
      <c r="AC28" s="146">
        <v>1980000</v>
      </c>
      <c r="AD28" s="147">
        <f t="shared" si="4"/>
        <v>2356200</v>
      </c>
      <c r="AE28" s="40">
        <v>1</v>
      </c>
      <c r="AF28" s="37">
        <v>3235890</v>
      </c>
      <c r="AG28" s="38">
        <f t="shared" si="5"/>
        <v>3850709.0999999996</v>
      </c>
      <c r="AH28" s="137">
        <v>1</v>
      </c>
      <c r="AI28" s="155">
        <v>1336200</v>
      </c>
      <c r="AJ28" s="156">
        <f t="shared" si="8"/>
        <v>1590078</v>
      </c>
      <c r="AK28" s="161">
        <v>1</v>
      </c>
      <c r="AL28" s="158">
        <v>1961679.9999999998</v>
      </c>
      <c r="AM28" s="159">
        <f t="shared" si="12"/>
        <v>2334399.1999999997</v>
      </c>
      <c r="AN28" s="170">
        <v>1</v>
      </c>
      <c r="AO28" s="168">
        <v>2950000</v>
      </c>
      <c r="AP28" s="168">
        <v>3510500</v>
      </c>
      <c r="AQ28" s="337">
        <v>1</v>
      </c>
      <c r="AR28" s="333">
        <f t="shared" si="9"/>
        <v>2117500</v>
      </c>
      <c r="AS28" s="333">
        <f t="shared" si="10"/>
        <v>2519825</v>
      </c>
    </row>
    <row r="29" spans="1:45" ht="15.75" customHeight="1">
      <c r="A29" s="193" t="s">
        <v>29</v>
      </c>
      <c r="B29" s="7" t="s">
        <v>30</v>
      </c>
      <c r="C29" s="7" t="s">
        <v>31</v>
      </c>
      <c r="D29" s="21" t="s">
        <v>32</v>
      </c>
      <c r="E29" s="26">
        <v>1070000</v>
      </c>
      <c r="F29" s="26">
        <v>1273300</v>
      </c>
      <c r="G29" s="100" t="s">
        <v>32</v>
      </c>
      <c r="H29" s="97">
        <v>320000</v>
      </c>
      <c r="I29" s="98">
        <f t="shared" si="0"/>
        <v>380800</v>
      </c>
      <c r="J29" s="105" t="s">
        <v>32</v>
      </c>
      <c r="K29" s="103">
        <v>350000</v>
      </c>
      <c r="L29" s="103">
        <v>416500</v>
      </c>
      <c r="M29" s="111" t="s">
        <v>32</v>
      </c>
      <c r="N29" s="108">
        <v>416000</v>
      </c>
      <c r="O29" s="110">
        <f t="shared" si="13"/>
        <v>495040</v>
      </c>
      <c r="P29" s="122" t="s">
        <v>32</v>
      </c>
      <c r="Q29" s="119">
        <v>250000</v>
      </c>
      <c r="R29" s="120">
        <f t="shared" si="2"/>
        <v>297500</v>
      </c>
      <c r="S29" s="105" t="s">
        <v>32</v>
      </c>
      <c r="T29" s="124">
        <v>239250.00000000003</v>
      </c>
      <c r="U29" s="125">
        <f t="shared" si="3"/>
        <v>284707.5</v>
      </c>
      <c r="V29" s="130" t="s">
        <v>32</v>
      </c>
      <c r="W29" s="19">
        <v>3333000</v>
      </c>
      <c r="X29" s="20">
        <f t="shared" si="7"/>
        <v>3966270</v>
      </c>
      <c r="Y29" s="137" t="s">
        <v>32</v>
      </c>
      <c r="Z29" s="134">
        <v>1232990</v>
      </c>
      <c r="AA29" s="135">
        <f t="shared" si="11"/>
        <v>1467258.1</v>
      </c>
      <c r="AB29" s="149" t="s">
        <v>32</v>
      </c>
      <c r="AC29" s="146">
        <v>950000</v>
      </c>
      <c r="AD29" s="147">
        <f t="shared" si="4"/>
        <v>1130500</v>
      </c>
      <c r="AE29" s="40" t="s">
        <v>32</v>
      </c>
      <c r="AF29" s="37">
        <v>1177000</v>
      </c>
      <c r="AG29" s="38">
        <f t="shared" si="5"/>
        <v>1400630</v>
      </c>
      <c r="AH29" s="137" t="s">
        <v>32</v>
      </c>
      <c r="AI29" s="155">
        <v>420000</v>
      </c>
      <c r="AJ29" s="156">
        <f t="shared" si="8"/>
        <v>499800</v>
      </c>
      <c r="AK29" s="161" t="s">
        <v>32</v>
      </c>
      <c r="AL29" s="158">
        <v>517999.99999999994</v>
      </c>
      <c r="AM29" s="159">
        <f t="shared" si="12"/>
        <v>616419.99999999988</v>
      </c>
      <c r="AN29" s="170" t="s">
        <v>32</v>
      </c>
      <c r="AO29" s="168">
        <v>650000</v>
      </c>
      <c r="AP29" s="168">
        <v>773500</v>
      </c>
      <c r="AQ29" s="337" t="s">
        <v>32</v>
      </c>
      <c r="AR29" s="333">
        <f t="shared" si="9"/>
        <v>517999.99999999994</v>
      </c>
      <c r="AS29" s="333">
        <f t="shared" si="10"/>
        <v>616419.99999999988</v>
      </c>
    </row>
    <row r="30" spans="1:45" ht="15.75" customHeight="1">
      <c r="A30" s="193"/>
      <c r="B30" s="7" t="s">
        <v>194</v>
      </c>
      <c r="C30" s="7"/>
      <c r="D30" s="21" t="s">
        <v>32</v>
      </c>
      <c r="E30" s="26">
        <v>702500</v>
      </c>
      <c r="F30" s="26">
        <v>835975</v>
      </c>
      <c r="G30" s="100" t="s">
        <v>32</v>
      </c>
      <c r="H30" s="97">
        <v>430000</v>
      </c>
      <c r="I30" s="98">
        <f t="shared" si="0"/>
        <v>511700</v>
      </c>
      <c r="J30" s="105" t="s">
        <v>32</v>
      </c>
      <c r="K30" s="103">
        <v>750000</v>
      </c>
      <c r="L30" s="103">
        <v>892500</v>
      </c>
      <c r="M30" s="111" t="s">
        <v>32</v>
      </c>
      <c r="N30" s="108">
        <v>325000</v>
      </c>
      <c r="O30" s="110">
        <f t="shared" si="13"/>
        <v>386750</v>
      </c>
      <c r="P30" s="122" t="s">
        <v>32</v>
      </c>
      <c r="Q30" s="119">
        <v>150000</v>
      </c>
      <c r="R30" s="120">
        <f t="shared" si="2"/>
        <v>178500</v>
      </c>
      <c r="S30" s="105" t="s">
        <v>32</v>
      </c>
      <c r="T30" s="124">
        <v>350900</v>
      </c>
      <c r="U30" s="125">
        <f t="shared" si="3"/>
        <v>417571</v>
      </c>
      <c r="V30" s="130" t="s">
        <v>32</v>
      </c>
      <c r="W30" s="19">
        <v>1333000</v>
      </c>
      <c r="X30" s="20">
        <f t="shared" si="7"/>
        <v>1586270</v>
      </c>
      <c r="Y30" s="137" t="s">
        <v>32</v>
      </c>
      <c r="Z30" s="134">
        <v>809490</v>
      </c>
      <c r="AA30" s="135">
        <f t="shared" si="11"/>
        <v>963293.1</v>
      </c>
      <c r="AB30" s="149" t="s">
        <v>32</v>
      </c>
      <c r="AC30" s="146">
        <v>575000</v>
      </c>
      <c r="AD30" s="147">
        <f t="shared" si="4"/>
        <v>684250</v>
      </c>
      <c r="AE30" s="40" t="s">
        <v>32</v>
      </c>
      <c r="AF30" s="37">
        <v>730600</v>
      </c>
      <c r="AG30" s="38">
        <f t="shared" si="5"/>
        <v>869414</v>
      </c>
      <c r="AH30" s="137" t="s">
        <v>32</v>
      </c>
      <c r="AI30" s="155">
        <v>675000</v>
      </c>
      <c r="AJ30" s="156">
        <f t="shared" si="8"/>
        <v>803250</v>
      </c>
      <c r="AK30" s="161" t="s">
        <v>32</v>
      </c>
      <c r="AL30" s="158">
        <v>1816430</v>
      </c>
      <c r="AM30" s="159">
        <f t="shared" si="12"/>
        <v>2161551.7000000002</v>
      </c>
      <c r="AN30" s="170" t="s">
        <v>32</v>
      </c>
      <c r="AO30" s="168">
        <v>650000</v>
      </c>
      <c r="AP30" s="168">
        <v>773500</v>
      </c>
      <c r="AQ30" s="337" t="s">
        <v>32</v>
      </c>
      <c r="AR30" s="333">
        <f t="shared" si="9"/>
        <v>675000</v>
      </c>
      <c r="AS30" s="333">
        <f t="shared" si="10"/>
        <v>803250</v>
      </c>
    </row>
    <row r="31" spans="1:45" ht="15.75" customHeight="1">
      <c r="A31" s="193"/>
      <c r="B31" s="7" t="s">
        <v>195</v>
      </c>
      <c r="C31" s="7"/>
      <c r="D31" s="21" t="s">
        <v>32</v>
      </c>
      <c r="E31" s="26">
        <v>702500</v>
      </c>
      <c r="F31" s="26">
        <v>835975</v>
      </c>
      <c r="G31" s="100" t="s">
        <v>32</v>
      </c>
      <c r="H31" s="97">
        <v>540000</v>
      </c>
      <c r="I31" s="98">
        <f t="shared" si="0"/>
        <v>642600</v>
      </c>
      <c r="J31" s="105" t="s">
        <v>32</v>
      </c>
      <c r="K31" s="103">
        <v>750000</v>
      </c>
      <c r="L31" s="103">
        <v>892500</v>
      </c>
      <c r="M31" s="111" t="s">
        <v>32</v>
      </c>
      <c r="N31" s="108">
        <v>325000</v>
      </c>
      <c r="O31" s="110">
        <f t="shared" si="13"/>
        <v>386750</v>
      </c>
      <c r="P31" s="122" t="s">
        <v>32</v>
      </c>
      <c r="Q31" s="119">
        <v>150000</v>
      </c>
      <c r="R31" s="120">
        <f t="shared" si="2"/>
        <v>178500</v>
      </c>
      <c r="S31" s="105" t="s">
        <v>32</v>
      </c>
      <c r="T31" s="124">
        <v>350900</v>
      </c>
      <c r="U31" s="125">
        <f t="shared" si="3"/>
        <v>417571</v>
      </c>
      <c r="V31" s="130" t="s">
        <v>32</v>
      </c>
      <c r="W31" s="19">
        <v>1333000</v>
      </c>
      <c r="X31" s="20">
        <f t="shared" si="7"/>
        <v>1586270</v>
      </c>
      <c r="Y31" s="137" t="s">
        <v>32</v>
      </c>
      <c r="Z31" s="134">
        <v>809490</v>
      </c>
      <c r="AA31" s="135">
        <f t="shared" si="11"/>
        <v>963293.1</v>
      </c>
      <c r="AB31" s="149" t="s">
        <v>32</v>
      </c>
      <c r="AC31" s="146">
        <v>575000</v>
      </c>
      <c r="AD31" s="147">
        <f t="shared" si="4"/>
        <v>684250</v>
      </c>
      <c r="AE31" s="40" t="s">
        <v>32</v>
      </c>
      <c r="AF31" s="37">
        <v>730600</v>
      </c>
      <c r="AG31" s="38">
        <f t="shared" si="5"/>
        <v>869414</v>
      </c>
      <c r="AH31" s="137" t="s">
        <v>32</v>
      </c>
      <c r="AI31" s="155">
        <v>720000</v>
      </c>
      <c r="AJ31" s="156">
        <f t="shared" si="8"/>
        <v>856800</v>
      </c>
      <c r="AK31" s="161" t="s">
        <v>32</v>
      </c>
      <c r="AL31" s="158">
        <v>1297450</v>
      </c>
      <c r="AM31" s="159">
        <f t="shared" si="12"/>
        <v>1543965.5</v>
      </c>
      <c r="AN31" s="170" t="s">
        <v>32</v>
      </c>
      <c r="AO31" s="168">
        <v>650000</v>
      </c>
      <c r="AP31" s="168">
        <v>773500</v>
      </c>
      <c r="AQ31" s="337" t="s">
        <v>32</v>
      </c>
      <c r="AR31" s="333">
        <f t="shared" si="9"/>
        <v>702500</v>
      </c>
      <c r="AS31" s="333">
        <f t="shared" si="10"/>
        <v>835975</v>
      </c>
    </row>
    <row r="32" spans="1:45" ht="29.1" customHeight="1">
      <c r="A32" s="193"/>
      <c r="B32" s="7" t="s">
        <v>33</v>
      </c>
      <c r="C32" s="7" t="s">
        <v>34</v>
      </c>
      <c r="D32" s="21" t="s">
        <v>35</v>
      </c>
      <c r="E32" s="26">
        <v>1296800</v>
      </c>
      <c r="F32" s="26">
        <v>1543192</v>
      </c>
      <c r="G32" s="100" t="s">
        <v>35</v>
      </c>
      <c r="H32" s="97">
        <v>1290000</v>
      </c>
      <c r="I32" s="98">
        <f t="shared" si="0"/>
        <v>1535100</v>
      </c>
      <c r="J32" s="105" t="s">
        <v>35</v>
      </c>
      <c r="K32" s="103">
        <v>700000</v>
      </c>
      <c r="L32" s="103">
        <v>833000</v>
      </c>
      <c r="M32" s="111" t="s">
        <v>35</v>
      </c>
      <c r="N32" s="108">
        <v>1014000</v>
      </c>
      <c r="O32" s="110">
        <f t="shared" si="13"/>
        <v>1206660</v>
      </c>
      <c r="P32" s="122" t="s">
        <v>35</v>
      </c>
      <c r="Q32" s="119">
        <v>1500000</v>
      </c>
      <c r="R32" s="120">
        <f t="shared" si="2"/>
        <v>1785000</v>
      </c>
      <c r="S32" s="105" t="s">
        <v>35</v>
      </c>
      <c r="T32" s="124">
        <v>2073500.0000000002</v>
      </c>
      <c r="U32" s="125">
        <f t="shared" si="3"/>
        <v>2467465</v>
      </c>
      <c r="V32" s="130" t="s">
        <v>35</v>
      </c>
      <c r="W32" s="19">
        <v>2333000</v>
      </c>
      <c r="X32" s="20">
        <f t="shared" si="7"/>
        <v>2776270</v>
      </c>
      <c r="Y32" s="137" t="s">
        <v>35</v>
      </c>
      <c r="Z32" s="134">
        <v>1494350</v>
      </c>
      <c r="AA32" s="135">
        <f t="shared" si="11"/>
        <v>1778276.5</v>
      </c>
      <c r="AB32" s="149" t="s">
        <v>35</v>
      </c>
      <c r="AC32" s="146">
        <v>2142000</v>
      </c>
      <c r="AD32" s="147">
        <f t="shared" si="4"/>
        <v>2548980</v>
      </c>
      <c r="AE32" s="40" t="s">
        <v>35</v>
      </c>
      <c r="AF32" s="37">
        <v>1621000</v>
      </c>
      <c r="AG32" s="38">
        <f t="shared" si="5"/>
        <v>1928990</v>
      </c>
      <c r="AH32" s="137" t="s">
        <v>35</v>
      </c>
      <c r="AI32" s="155">
        <v>1845000</v>
      </c>
      <c r="AJ32" s="156">
        <f t="shared" si="8"/>
        <v>2195550</v>
      </c>
      <c r="AK32" s="161" t="s">
        <v>35</v>
      </c>
      <c r="AL32" s="158">
        <v>2075919.9999999998</v>
      </c>
      <c r="AM32" s="159">
        <f t="shared" si="12"/>
        <v>2470344.7999999998</v>
      </c>
      <c r="AN32" s="170" t="s">
        <v>35</v>
      </c>
      <c r="AO32" s="168">
        <v>900000</v>
      </c>
      <c r="AP32" s="168">
        <v>1071000</v>
      </c>
      <c r="AQ32" s="337" t="s">
        <v>35</v>
      </c>
      <c r="AR32" s="333">
        <f t="shared" si="9"/>
        <v>1500000</v>
      </c>
      <c r="AS32" s="333">
        <f t="shared" si="10"/>
        <v>1785000</v>
      </c>
    </row>
    <row r="33" spans="1:45" ht="15.75" customHeight="1">
      <c r="A33" s="194" t="s">
        <v>36</v>
      </c>
      <c r="B33" s="184" t="s">
        <v>37</v>
      </c>
      <c r="C33" s="184" t="s">
        <v>38</v>
      </c>
      <c r="D33" s="21" t="s">
        <v>10</v>
      </c>
      <c r="E33" s="26">
        <v>1793400</v>
      </c>
      <c r="F33" s="26">
        <v>2134146</v>
      </c>
      <c r="G33" s="96" t="s">
        <v>10</v>
      </c>
      <c r="H33" s="97">
        <v>2600000</v>
      </c>
      <c r="I33" s="98">
        <f t="shared" si="0"/>
        <v>3094000</v>
      </c>
      <c r="J33" s="102" t="s">
        <v>10</v>
      </c>
      <c r="K33" s="103">
        <v>2800000</v>
      </c>
      <c r="L33" s="103">
        <v>3332000</v>
      </c>
      <c r="M33" s="107" t="s">
        <v>10</v>
      </c>
      <c r="N33" s="108">
        <v>0</v>
      </c>
      <c r="O33" s="110">
        <f t="shared" si="13"/>
        <v>0</v>
      </c>
      <c r="P33" s="118" t="s">
        <v>10</v>
      </c>
      <c r="Q33" s="119">
        <v>3000000</v>
      </c>
      <c r="R33" s="120">
        <f t="shared" si="2"/>
        <v>3570000</v>
      </c>
      <c r="S33" s="102" t="s">
        <v>10</v>
      </c>
      <c r="T33" s="124">
        <v>9570000</v>
      </c>
      <c r="U33" s="125">
        <f t="shared" si="3"/>
        <v>11388300</v>
      </c>
      <c r="V33" s="128" t="s">
        <v>10</v>
      </c>
      <c r="W33" s="19">
        <v>7500000</v>
      </c>
      <c r="X33" s="20">
        <f t="shared" si="7"/>
        <v>8925000</v>
      </c>
      <c r="Y33" s="133" t="s">
        <v>10</v>
      </c>
      <c r="Z33" s="134">
        <v>2066680</v>
      </c>
      <c r="AA33" s="135">
        <f t="shared" si="11"/>
        <v>2459349.2000000002</v>
      </c>
      <c r="AB33" s="145" t="s">
        <v>10</v>
      </c>
      <c r="AC33" s="146">
        <v>3300000</v>
      </c>
      <c r="AD33" s="147">
        <f t="shared" si="4"/>
        <v>3927000</v>
      </c>
      <c r="AE33" s="36" t="s">
        <v>10</v>
      </c>
      <c r="AF33" s="37">
        <v>1972740.0000000002</v>
      </c>
      <c r="AG33" s="38">
        <f t="shared" si="5"/>
        <v>2347560.6</v>
      </c>
      <c r="AH33" s="133" t="s">
        <v>10</v>
      </c>
      <c r="AI33" s="155">
        <v>2835000</v>
      </c>
      <c r="AJ33" s="156">
        <f t="shared" si="8"/>
        <v>3373650</v>
      </c>
      <c r="AK33" s="157" t="s">
        <v>10</v>
      </c>
      <c r="AL33" s="158">
        <v>3892349.9999999995</v>
      </c>
      <c r="AM33" s="159">
        <f t="shared" si="12"/>
        <v>4631896.4999999991</v>
      </c>
      <c r="AN33" s="167" t="s">
        <v>10</v>
      </c>
      <c r="AO33" s="168">
        <v>6530652</v>
      </c>
      <c r="AP33" s="168">
        <v>7771476</v>
      </c>
      <c r="AQ33" s="331" t="s">
        <v>10</v>
      </c>
      <c r="AR33" s="333">
        <f t="shared" si="9"/>
        <v>2835000</v>
      </c>
      <c r="AS33" s="333">
        <f t="shared" si="10"/>
        <v>3373650</v>
      </c>
    </row>
    <row r="34" spans="1:45" ht="142.5" customHeight="1">
      <c r="A34" s="194"/>
      <c r="B34" s="184"/>
      <c r="C34" s="184"/>
      <c r="D34" s="21" t="s">
        <v>11</v>
      </c>
      <c r="E34" s="26">
        <v>1610700</v>
      </c>
      <c r="F34" s="26">
        <v>1916733</v>
      </c>
      <c r="G34" s="96" t="s">
        <v>11</v>
      </c>
      <c r="H34" s="97">
        <v>1350000</v>
      </c>
      <c r="I34" s="98">
        <f t="shared" si="0"/>
        <v>1606500</v>
      </c>
      <c r="J34" s="102" t="s">
        <v>11</v>
      </c>
      <c r="K34" s="103">
        <v>600000</v>
      </c>
      <c r="L34" s="103">
        <v>714000</v>
      </c>
      <c r="M34" s="107" t="s">
        <v>11</v>
      </c>
      <c r="N34" s="108">
        <v>5980000</v>
      </c>
      <c r="O34" s="110">
        <f t="shared" si="13"/>
        <v>7116200</v>
      </c>
      <c r="P34" s="118" t="s">
        <v>11</v>
      </c>
      <c r="Q34" s="119">
        <v>1000000</v>
      </c>
      <c r="R34" s="120">
        <f t="shared" si="2"/>
        <v>1190000</v>
      </c>
      <c r="S34" s="102" t="s">
        <v>11</v>
      </c>
      <c r="T34" s="124">
        <v>5940000.0000000009</v>
      </c>
      <c r="U34" s="125">
        <f t="shared" si="3"/>
        <v>7068600.0000000009</v>
      </c>
      <c r="V34" s="128" t="s">
        <v>11</v>
      </c>
      <c r="W34" s="19">
        <v>7500000</v>
      </c>
      <c r="X34" s="20">
        <f t="shared" si="7"/>
        <v>8925000</v>
      </c>
      <c r="Y34" s="133" t="s">
        <v>11</v>
      </c>
      <c r="Z34" s="134">
        <v>1856140</v>
      </c>
      <c r="AA34" s="135">
        <f t="shared" si="11"/>
        <v>2208806.6</v>
      </c>
      <c r="AB34" s="145" t="s">
        <v>11</v>
      </c>
      <c r="AC34" s="146">
        <v>3665200</v>
      </c>
      <c r="AD34" s="147">
        <f t="shared" si="4"/>
        <v>4361588</v>
      </c>
      <c r="AE34" s="36" t="s">
        <v>11</v>
      </c>
      <c r="AF34" s="37">
        <v>2013375</v>
      </c>
      <c r="AG34" s="38">
        <f t="shared" si="5"/>
        <v>2395916.25</v>
      </c>
      <c r="AH34" s="133" t="s">
        <v>11</v>
      </c>
      <c r="AI34" s="155">
        <v>1845000</v>
      </c>
      <c r="AJ34" s="156">
        <f t="shared" si="8"/>
        <v>2195550</v>
      </c>
      <c r="AK34" s="157" t="s">
        <v>11</v>
      </c>
      <c r="AL34" s="158">
        <v>2919262.5</v>
      </c>
      <c r="AM34" s="159">
        <f t="shared" si="12"/>
        <v>3473922.375</v>
      </c>
      <c r="AN34" s="167" t="s">
        <v>11</v>
      </c>
      <c r="AO34" s="171">
        <v>4987880</v>
      </c>
      <c r="AP34" s="171">
        <v>5935578</v>
      </c>
      <c r="AQ34" s="331" t="s">
        <v>11</v>
      </c>
      <c r="AR34" s="333">
        <f t="shared" si="9"/>
        <v>2013375</v>
      </c>
      <c r="AS34" s="333">
        <f t="shared" si="10"/>
        <v>2395916.25</v>
      </c>
    </row>
    <row r="35" spans="1:45" ht="152.1" customHeight="1">
      <c r="A35" s="194"/>
      <c r="B35" s="7" t="s">
        <v>39</v>
      </c>
      <c r="C35" s="7" t="s">
        <v>40</v>
      </c>
      <c r="D35" s="21" t="s">
        <v>32</v>
      </c>
      <c r="E35" s="26">
        <v>2692200</v>
      </c>
      <c r="F35" s="26">
        <v>3203718</v>
      </c>
      <c r="G35" s="96" t="s">
        <v>32</v>
      </c>
      <c r="H35" s="97">
        <v>6350000</v>
      </c>
      <c r="I35" s="98">
        <f t="shared" si="0"/>
        <v>7556500</v>
      </c>
      <c r="J35" s="102" t="s">
        <v>32</v>
      </c>
      <c r="K35" s="103">
        <v>3800000</v>
      </c>
      <c r="L35" s="103">
        <v>4522000</v>
      </c>
      <c r="M35" s="107" t="s">
        <v>32</v>
      </c>
      <c r="N35" s="108">
        <v>7280000</v>
      </c>
      <c r="O35" s="110">
        <f t="shared" si="13"/>
        <v>8663200</v>
      </c>
      <c r="P35" s="118" t="s">
        <v>32</v>
      </c>
      <c r="Q35" s="119">
        <v>6000000</v>
      </c>
      <c r="R35" s="120">
        <f>Q35*19%+Q35</f>
        <v>7140000</v>
      </c>
      <c r="S35" s="102" t="s">
        <v>32</v>
      </c>
      <c r="T35" s="124">
        <v>10340000</v>
      </c>
      <c r="U35" s="125">
        <f t="shared" si="3"/>
        <v>12304600</v>
      </c>
      <c r="V35" s="128" t="s">
        <v>32</v>
      </c>
      <c r="W35" s="19">
        <v>26667000</v>
      </c>
      <c r="X35" s="20">
        <f t="shared" si="7"/>
        <v>31733730</v>
      </c>
      <c r="Y35" s="133" t="s">
        <v>32</v>
      </c>
      <c r="Z35" s="134">
        <v>3102440</v>
      </c>
      <c r="AA35" s="135">
        <f t="shared" si="11"/>
        <v>3691903.6</v>
      </c>
      <c r="AB35" s="145" t="s">
        <v>32</v>
      </c>
      <c r="AC35" s="146">
        <v>6000000</v>
      </c>
      <c r="AD35" s="147">
        <f t="shared" si="4"/>
        <v>7140000</v>
      </c>
      <c r="AE35" s="36" t="s">
        <v>32</v>
      </c>
      <c r="AF35" s="37">
        <v>3365250</v>
      </c>
      <c r="AG35" s="38">
        <f t="shared" si="5"/>
        <v>4004647.5</v>
      </c>
      <c r="AH35" s="133" t="s">
        <v>32</v>
      </c>
      <c r="AI35" s="155">
        <v>8505000</v>
      </c>
      <c r="AJ35" s="156">
        <f t="shared" si="8"/>
        <v>10120950</v>
      </c>
      <c r="AK35" s="157" t="s">
        <v>32</v>
      </c>
      <c r="AL35" s="158">
        <v>21277200</v>
      </c>
      <c r="AM35" s="159">
        <f t="shared" si="12"/>
        <v>25319868</v>
      </c>
      <c r="AN35" s="167" t="s">
        <v>32</v>
      </c>
      <c r="AO35" s="171">
        <v>10800000</v>
      </c>
      <c r="AP35" s="171">
        <v>12852000</v>
      </c>
      <c r="AQ35" s="331" t="s">
        <v>32</v>
      </c>
      <c r="AR35" s="333">
        <f t="shared" si="9"/>
        <v>6350000</v>
      </c>
      <c r="AS35" s="333">
        <f t="shared" si="10"/>
        <v>7556500</v>
      </c>
    </row>
    <row r="36" spans="1:45" ht="125.1" customHeight="1">
      <c r="A36" s="194"/>
      <c r="B36" s="7" t="s">
        <v>41</v>
      </c>
      <c r="C36" s="7" t="s">
        <v>42</v>
      </c>
      <c r="D36" s="21" t="s">
        <v>32</v>
      </c>
      <c r="E36" s="26">
        <v>2378300</v>
      </c>
      <c r="F36" s="26">
        <v>2830177</v>
      </c>
      <c r="G36" s="96" t="s">
        <v>32</v>
      </c>
      <c r="H36" s="97">
        <v>1650000</v>
      </c>
      <c r="I36" s="98">
        <f t="shared" si="0"/>
        <v>1963500</v>
      </c>
      <c r="J36" s="102" t="s">
        <v>32</v>
      </c>
      <c r="K36" s="103">
        <v>1950000</v>
      </c>
      <c r="L36" s="103">
        <v>2320500</v>
      </c>
      <c r="M36" s="107" t="s">
        <v>32</v>
      </c>
      <c r="N36" s="108">
        <v>1495000</v>
      </c>
      <c r="O36" s="110">
        <f t="shared" si="13"/>
        <v>1779050</v>
      </c>
      <c r="P36" s="118" t="s">
        <v>32</v>
      </c>
      <c r="Q36" s="119">
        <v>3000000</v>
      </c>
      <c r="R36" s="120">
        <f t="shared" si="2"/>
        <v>3570000</v>
      </c>
      <c r="S36" s="102" t="s">
        <v>32</v>
      </c>
      <c r="T36" s="124">
        <v>7053200.0000000009</v>
      </c>
      <c r="U36" s="125">
        <f t="shared" si="3"/>
        <v>8393308</v>
      </c>
      <c r="V36" s="128" t="s">
        <v>32</v>
      </c>
      <c r="W36" s="19">
        <v>3333000</v>
      </c>
      <c r="X36" s="20">
        <f t="shared" si="7"/>
        <v>3966270</v>
      </c>
      <c r="Y36" s="133" t="s">
        <v>32</v>
      </c>
      <c r="Z36" s="134">
        <v>2740650</v>
      </c>
      <c r="AA36" s="135">
        <f t="shared" si="11"/>
        <v>3261373.5</v>
      </c>
      <c r="AB36" s="145" t="s">
        <v>32</v>
      </c>
      <c r="AC36" s="146">
        <v>3300000</v>
      </c>
      <c r="AD36" s="147">
        <f t="shared" si="4"/>
        <v>3927000</v>
      </c>
      <c r="AE36" s="36" t="s">
        <v>32</v>
      </c>
      <c r="AF36" s="37">
        <v>2972875</v>
      </c>
      <c r="AG36" s="38">
        <f t="shared" si="5"/>
        <v>3537721.25</v>
      </c>
      <c r="AH36" s="133" t="s">
        <v>32</v>
      </c>
      <c r="AI36" s="155">
        <v>2175000</v>
      </c>
      <c r="AJ36" s="156">
        <f t="shared" si="8"/>
        <v>2588250</v>
      </c>
      <c r="AK36" s="157" t="s">
        <v>32</v>
      </c>
      <c r="AL36" s="158">
        <v>6746740</v>
      </c>
      <c r="AM36" s="159">
        <f t="shared" si="12"/>
        <v>8028620.5999999996</v>
      </c>
      <c r="AN36" s="167" t="s">
        <v>32</v>
      </c>
      <c r="AO36" s="171">
        <v>4166677</v>
      </c>
      <c r="AP36" s="171">
        <v>4958346</v>
      </c>
      <c r="AQ36" s="331" t="s">
        <v>32</v>
      </c>
      <c r="AR36" s="333">
        <f t="shared" si="9"/>
        <v>2972875</v>
      </c>
      <c r="AS36" s="333">
        <f t="shared" si="10"/>
        <v>3537721.25</v>
      </c>
    </row>
    <row r="37" spans="1:45" ht="15.75" customHeight="1">
      <c r="A37" s="194"/>
      <c r="B37" s="184" t="s">
        <v>43</v>
      </c>
      <c r="C37" s="184"/>
      <c r="D37" s="21" t="s">
        <v>10</v>
      </c>
      <c r="E37" s="26">
        <v>204800</v>
      </c>
      <c r="F37" s="26">
        <v>243712</v>
      </c>
      <c r="G37" s="96" t="s">
        <v>10</v>
      </c>
      <c r="H37" s="97">
        <v>160000</v>
      </c>
      <c r="I37" s="98">
        <f t="shared" si="0"/>
        <v>190400</v>
      </c>
      <c r="J37" s="102" t="s">
        <v>10</v>
      </c>
      <c r="K37" s="103">
        <v>280000</v>
      </c>
      <c r="L37" s="103">
        <v>333200</v>
      </c>
      <c r="M37" s="107" t="s">
        <v>10</v>
      </c>
      <c r="N37" s="108">
        <v>162500</v>
      </c>
      <c r="O37" s="110">
        <f t="shared" si="13"/>
        <v>193375</v>
      </c>
      <c r="P37" s="118" t="s">
        <v>10</v>
      </c>
      <c r="Q37" s="119">
        <v>100000</v>
      </c>
      <c r="R37" s="120">
        <f t="shared" si="2"/>
        <v>119000</v>
      </c>
      <c r="S37" s="102" t="s">
        <v>10</v>
      </c>
      <c r="T37" s="124">
        <v>212355.00000000003</v>
      </c>
      <c r="U37" s="125">
        <f t="shared" si="3"/>
        <v>252702.45</v>
      </c>
      <c r="V37" s="128" t="s">
        <v>10</v>
      </c>
      <c r="W37" s="19">
        <v>500000</v>
      </c>
      <c r="X37" s="20">
        <f t="shared" si="7"/>
        <v>595000</v>
      </c>
      <c r="Y37" s="133" t="s">
        <v>10</v>
      </c>
      <c r="Z37" s="134">
        <v>235950</v>
      </c>
      <c r="AA37" s="135">
        <f t="shared" si="11"/>
        <v>280780.5</v>
      </c>
      <c r="AB37" s="145" t="s">
        <v>10</v>
      </c>
      <c r="AC37" s="146">
        <v>308600</v>
      </c>
      <c r="AD37" s="147">
        <f t="shared" si="4"/>
        <v>367234</v>
      </c>
      <c r="AE37" s="36" t="s">
        <v>10</v>
      </c>
      <c r="AF37" s="37">
        <v>256000</v>
      </c>
      <c r="AG37" s="38">
        <f t="shared" si="5"/>
        <v>304640</v>
      </c>
      <c r="AH37" s="133" t="s">
        <v>10</v>
      </c>
      <c r="AI37" s="155">
        <v>210000</v>
      </c>
      <c r="AJ37" s="156">
        <f t="shared" si="8"/>
        <v>249900</v>
      </c>
      <c r="AK37" s="157" t="s">
        <v>10</v>
      </c>
      <c r="AL37" s="158">
        <v>467081.99999999994</v>
      </c>
      <c r="AM37" s="159">
        <f t="shared" si="12"/>
        <v>555827.57999999996</v>
      </c>
      <c r="AN37" s="167" t="s">
        <v>10</v>
      </c>
      <c r="AO37" s="168">
        <v>182597</v>
      </c>
      <c r="AP37" s="168">
        <v>217290</v>
      </c>
      <c r="AQ37" s="331" t="s">
        <v>10</v>
      </c>
      <c r="AR37" s="333">
        <f t="shared" si="9"/>
        <v>212355.00000000003</v>
      </c>
      <c r="AS37" s="333">
        <f t="shared" si="10"/>
        <v>252702.45</v>
      </c>
    </row>
    <row r="38" spans="1:45" ht="15.75" customHeight="1">
      <c r="A38" s="194"/>
      <c r="B38" s="184"/>
      <c r="C38" s="184"/>
      <c r="D38" s="21" t="s">
        <v>11</v>
      </c>
      <c r="E38" s="26">
        <v>172200</v>
      </c>
      <c r="F38" s="26">
        <v>204918</v>
      </c>
      <c r="G38" s="96" t="s">
        <v>11</v>
      </c>
      <c r="H38" s="97">
        <v>115000</v>
      </c>
      <c r="I38" s="98">
        <f t="shared" si="0"/>
        <v>136850</v>
      </c>
      <c r="J38" s="102" t="s">
        <v>11</v>
      </c>
      <c r="K38" s="103">
        <v>200000</v>
      </c>
      <c r="L38" s="103">
        <v>238000</v>
      </c>
      <c r="M38" s="107" t="s">
        <v>11</v>
      </c>
      <c r="N38" s="108">
        <v>123500</v>
      </c>
      <c r="O38" s="110">
        <f t="shared" si="13"/>
        <v>146965</v>
      </c>
      <c r="P38" s="118" t="s">
        <v>11</v>
      </c>
      <c r="Q38" s="119">
        <v>50000</v>
      </c>
      <c r="R38" s="120">
        <f t="shared" si="2"/>
        <v>59500</v>
      </c>
      <c r="S38" s="102" t="s">
        <v>11</v>
      </c>
      <c r="T38" s="124">
        <v>179685.00000000006</v>
      </c>
      <c r="U38" s="125">
        <f t="shared" si="3"/>
        <v>213825.15000000005</v>
      </c>
      <c r="V38" s="128" t="s">
        <v>11</v>
      </c>
      <c r="W38" s="19">
        <v>500000</v>
      </c>
      <c r="X38" s="20">
        <f t="shared" si="7"/>
        <v>595000</v>
      </c>
      <c r="Y38" s="133" t="s">
        <v>11</v>
      </c>
      <c r="Z38" s="134">
        <v>198440</v>
      </c>
      <c r="AA38" s="135">
        <f t="shared" si="11"/>
        <v>236143.6</v>
      </c>
      <c r="AB38" s="145" t="s">
        <v>11</v>
      </c>
      <c r="AC38" s="146">
        <v>259400</v>
      </c>
      <c r="AD38" s="147">
        <f t="shared" si="4"/>
        <v>308686</v>
      </c>
      <c r="AE38" s="36" t="s">
        <v>11</v>
      </c>
      <c r="AF38" s="37">
        <v>215250</v>
      </c>
      <c r="AG38" s="38">
        <f t="shared" si="5"/>
        <v>256147.5</v>
      </c>
      <c r="AH38" s="133" t="s">
        <v>11</v>
      </c>
      <c r="AI38" s="155">
        <v>150000</v>
      </c>
      <c r="AJ38" s="156">
        <f t="shared" si="8"/>
        <v>178500</v>
      </c>
      <c r="AK38" s="157" t="s">
        <v>11</v>
      </c>
      <c r="AL38" s="158">
        <v>350311.5</v>
      </c>
      <c r="AM38" s="159">
        <f t="shared" si="12"/>
        <v>416870.685</v>
      </c>
      <c r="AN38" s="167" t="s">
        <v>11</v>
      </c>
      <c r="AO38" s="168">
        <v>147060</v>
      </c>
      <c r="AP38" s="168">
        <v>175002</v>
      </c>
      <c r="AQ38" s="331" t="s">
        <v>11</v>
      </c>
      <c r="AR38" s="333">
        <f t="shared" si="9"/>
        <v>179685.00000000006</v>
      </c>
      <c r="AS38" s="333">
        <f t="shared" si="10"/>
        <v>213825.15000000005</v>
      </c>
    </row>
    <row r="39" spans="1:45" ht="15.75" customHeight="1">
      <c r="A39" s="194"/>
      <c r="B39" s="184" t="s">
        <v>44</v>
      </c>
      <c r="C39" s="184"/>
      <c r="D39" s="21" t="s">
        <v>10</v>
      </c>
      <c r="E39" s="26">
        <v>264600</v>
      </c>
      <c r="F39" s="26">
        <v>314874</v>
      </c>
      <c r="G39" s="96" t="s">
        <v>10</v>
      </c>
      <c r="H39" s="97">
        <v>202000</v>
      </c>
      <c r="I39" s="98">
        <f t="shared" si="0"/>
        <v>240380</v>
      </c>
      <c r="J39" s="102" t="s">
        <v>10</v>
      </c>
      <c r="K39" s="103">
        <v>290000</v>
      </c>
      <c r="L39" s="103">
        <v>345100</v>
      </c>
      <c r="M39" s="107" t="s">
        <v>10</v>
      </c>
      <c r="N39" s="108">
        <v>123500</v>
      </c>
      <c r="O39" s="110">
        <f t="shared" si="13"/>
        <v>146965</v>
      </c>
      <c r="P39" s="118" t="s">
        <v>10</v>
      </c>
      <c r="Q39" s="119">
        <v>100000</v>
      </c>
      <c r="R39" s="120">
        <f t="shared" si="2"/>
        <v>119000</v>
      </c>
      <c r="S39" s="102" t="s">
        <v>10</v>
      </c>
      <c r="T39" s="124">
        <v>212355.00000000003</v>
      </c>
      <c r="U39" s="125">
        <f t="shared" si="3"/>
        <v>252702.45</v>
      </c>
      <c r="V39" s="128" t="s">
        <v>10</v>
      </c>
      <c r="W39" s="19">
        <v>500000</v>
      </c>
      <c r="X39" s="20">
        <f t="shared" si="7"/>
        <v>595000</v>
      </c>
      <c r="Y39" s="133" t="s">
        <v>10</v>
      </c>
      <c r="Z39" s="134">
        <v>304920</v>
      </c>
      <c r="AA39" s="135">
        <f t="shared" si="11"/>
        <v>362854.8</v>
      </c>
      <c r="AB39" s="145" t="s">
        <v>10</v>
      </c>
      <c r="AC39" s="146">
        <v>367000</v>
      </c>
      <c r="AD39" s="147">
        <f t="shared" si="4"/>
        <v>436730</v>
      </c>
      <c r="AE39" s="36" t="s">
        <v>10</v>
      </c>
      <c r="AF39" s="37">
        <v>330750</v>
      </c>
      <c r="AG39" s="38">
        <f t="shared" si="5"/>
        <v>393592.5</v>
      </c>
      <c r="AH39" s="133" t="s">
        <v>10</v>
      </c>
      <c r="AI39" s="155">
        <v>285000</v>
      </c>
      <c r="AJ39" s="156">
        <f t="shared" si="8"/>
        <v>339150</v>
      </c>
      <c r="AK39" s="157" t="s">
        <v>10</v>
      </c>
      <c r="AL39" s="158">
        <v>467081.99999999994</v>
      </c>
      <c r="AM39" s="159">
        <f t="shared" si="12"/>
        <v>555827.57999999996</v>
      </c>
      <c r="AN39" s="167" t="s">
        <v>10</v>
      </c>
      <c r="AO39" s="168">
        <v>196360</v>
      </c>
      <c r="AP39" s="168">
        <v>233668</v>
      </c>
      <c r="AQ39" s="331" t="s">
        <v>10</v>
      </c>
      <c r="AR39" s="333">
        <f t="shared" si="9"/>
        <v>285000</v>
      </c>
      <c r="AS39" s="333">
        <f t="shared" si="10"/>
        <v>339150</v>
      </c>
    </row>
    <row r="40" spans="1:45" ht="15.75" customHeight="1">
      <c r="A40" s="194"/>
      <c r="B40" s="184"/>
      <c r="C40" s="184"/>
      <c r="D40" s="21" t="s">
        <v>11</v>
      </c>
      <c r="E40" s="26">
        <v>226800</v>
      </c>
      <c r="F40" s="26">
        <v>269892</v>
      </c>
      <c r="G40" s="96" t="s">
        <v>11</v>
      </c>
      <c r="H40" s="97">
        <v>168000</v>
      </c>
      <c r="I40" s="98">
        <f t="shared" si="0"/>
        <v>199920</v>
      </c>
      <c r="J40" s="102" t="s">
        <v>11</v>
      </c>
      <c r="K40" s="103">
        <v>210000</v>
      </c>
      <c r="L40" s="103">
        <v>249900</v>
      </c>
      <c r="M40" s="107" t="s">
        <v>11</v>
      </c>
      <c r="N40" s="108">
        <v>104000</v>
      </c>
      <c r="O40" s="110">
        <f t="shared" si="13"/>
        <v>123760</v>
      </c>
      <c r="P40" s="118" t="s">
        <v>11</v>
      </c>
      <c r="Q40" s="119">
        <v>50000</v>
      </c>
      <c r="R40" s="120">
        <f t="shared" si="2"/>
        <v>59500</v>
      </c>
      <c r="S40" s="102" t="s">
        <v>11</v>
      </c>
      <c r="T40" s="124">
        <v>179685.00000000006</v>
      </c>
      <c r="U40" s="125">
        <f t="shared" si="3"/>
        <v>213825.15000000005</v>
      </c>
      <c r="V40" s="128" t="s">
        <v>11</v>
      </c>
      <c r="W40" s="19">
        <v>500000</v>
      </c>
      <c r="X40" s="20">
        <f t="shared" si="7"/>
        <v>595000</v>
      </c>
      <c r="Y40" s="133" t="s">
        <v>11</v>
      </c>
      <c r="Z40" s="134">
        <v>261360</v>
      </c>
      <c r="AA40" s="135">
        <f t="shared" si="11"/>
        <v>311018.40000000002</v>
      </c>
      <c r="AB40" s="145" t="s">
        <v>11</v>
      </c>
      <c r="AC40" s="146">
        <v>308335</v>
      </c>
      <c r="AD40" s="147">
        <f t="shared" si="4"/>
        <v>366918.65</v>
      </c>
      <c r="AE40" s="36" t="s">
        <v>11</v>
      </c>
      <c r="AF40" s="37">
        <v>283500</v>
      </c>
      <c r="AG40" s="38">
        <f t="shared" si="5"/>
        <v>337365</v>
      </c>
      <c r="AH40" s="133" t="s">
        <v>11</v>
      </c>
      <c r="AI40" s="155">
        <v>225000</v>
      </c>
      <c r="AJ40" s="156">
        <f t="shared" si="8"/>
        <v>267750</v>
      </c>
      <c r="AK40" s="157" t="s">
        <v>11</v>
      </c>
      <c r="AL40" s="158">
        <v>350311.5</v>
      </c>
      <c r="AM40" s="159">
        <f t="shared" si="12"/>
        <v>416870.685</v>
      </c>
      <c r="AN40" s="167" t="s">
        <v>11</v>
      </c>
      <c r="AO40" s="168">
        <v>168308</v>
      </c>
      <c r="AP40" s="168">
        <v>200287</v>
      </c>
      <c r="AQ40" s="331" t="s">
        <v>11</v>
      </c>
      <c r="AR40" s="333">
        <f t="shared" si="9"/>
        <v>225000</v>
      </c>
      <c r="AS40" s="333">
        <f t="shared" si="10"/>
        <v>267750</v>
      </c>
    </row>
    <row r="41" spans="1:45" ht="15.75" customHeight="1">
      <c r="A41" s="194"/>
      <c r="B41" s="184" t="s">
        <v>45</v>
      </c>
      <c r="C41" s="184" t="s">
        <v>46</v>
      </c>
      <c r="D41" s="21" t="s">
        <v>10</v>
      </c>
      <c r="E41" s="26">
        <v>561800</v>
      </c>
      <c r="F41" s="26">
        <v>668542</v>
      </c>
      <c r="G41" s="96" t="s">
        <v>10</v>
      </c>
      <c r="H41" s="97">
        <v>315000</v>
      </c>
      <c r="I41" s="98">
        <f t="shared" si="0"/>
        <v>374850</v>
      </c>
      <c r="J41" s="102" t="s">
        <v>10</v>
      </c>
      <c r="K41" s="103">
        <v>480000</v>
      </c>
      <c r="L41" s="103">
        <v>571200</v>
      </c>
      <c r="M41" s="107" t="s">
        <v>10</v>
      </c>
      <c r="N41" s="108">
        <v>494000</v>
      </c>
      <c r="O41" s="110">
        <f t="shared" si="13"/>
        <v>587860</v>
      </c>
      <c r="P41" s="118" t="s">
        <v>10</v>
      </c>
      <c r="Q41" s="119">
        <v>500000</v>
      </c>
      <c r="R41" s="120">
        <f t="shared" si="2"/>
        <v>595000</v>
      </c>
      <c r="S41" s="102" t="s">
        <v>10</v>
      </c>
      <c r="T41" s="124">
        <v>417449.99999999994</v>
      </c>
      <c r="U41" s="125">
        <f t="shared" si="3"/>
        <v>496765.49999999988</v>
      </c>
      <c r="V41" s="128" t="s">
        <v>10</v>
      </c>
      <c r="W41" s="19">
        <v>583000</v>
      </c>
      <c r="X41" s="20">
        <f t="shared" si="7"/>
        <v>693770</v>
      </c>
      <c r="Y41" s="133" t="s">
        <v>10</v>
      </c>
      <c r="Z41" s="134">
        <v>647350</v>
      </c>
      <c r="AA41" s="135">
        <f t="shared" si="11"/>
        <v>770346.5</v>
      </c>
      <c r="AB41" s="145" t="s">
        <v>10</v>
      </c>
      <c r="AC41" s="146">
        <v>579250</v>
      </c>
      <c r="AD41" s="147">
        <f t="shared" si="4"/>
        <v>689307.5</v>
      </c>
      <c r="AE41" s="36" t="s">
        <v>10</v>
      </c>
      <c r="AF41" s="37">
        <v>617980</v>
      </c>
      <c r="AG41" s="38">
        <f t="shared" si="5"/>
        <v>735396.2</v>
      </c>
      <c r="AH41" s="133" t="s">
        <v>10</v>
      </c>
      <c r="AI41" s="155">
        <v>420000</v>
      </c>
      <c r="AJ41" s="156">
        <f t="shared" si="8"/>
        <v>499800</v>
      </c>
      <c r="AK41" s="157" t="s">
        <v>10</v>
      </c>
      <c r="AL41" s="158">
        <v>588000</v>
      </c>
      <c r="AM41" s="159">
        <f t="shared" si="12"/>
        <v>699720</v>
      </c>
      <c r="AN41" s="167" t="s">
        <v>10</v>
      </c>
      <c r="AO41" s="168">
        <v>491881</v>
      </c>
      <c r="AP41" s="168">
        <v>585339</v>
      </c>
      <c r="AQ41" s="331" t="s">
        <v>10</v>
      </c>
      <c r="AR41" s="333">
        <f t="shared" si="9"/>
        <v>500000</v>
      </c>
      <c r="AS41" s="333">
        <f t="shared" si="10"/>
        <v>595000</v>
      </c>
    </row>
    <row r="42" spans="1:45" ht="27.9" customHeight="1">
      <c r="A42" s="194"/>
      <c r="B42" s="184"/>
      <c r="C42" s="184"/>
      <c r="D42" s="21" t="s">
        <v>11</v>
      </c>
      <c r="E42" s="26">
        <v>539700</v>
      </c>
      <c r="F42" s="26">
        <v>642243</v>
      </c>
      <c r="G42" s="96" t="s">
        <v>11</v>
      </c>
      <c r="H42" s="97">
        <v>224000</v>
      </c>
      <c r="I42" s="98">
        <f t="shared" si="0"/>
        <v>266560</v>
      </c>
      <c r="J42" s="102" t="s">
        <v>11</v>
      </c>
      <c r="K42" s="103">
        <v>150000</v>
      </c>
      <c r="L42" s="103">
        <v>178500</v>
      </c>
      <c r="M42" s="107" t="s">
        <v>11</v>
      </c>
      <c r="N42" s="108">
        <v>416000</v>
      </c>
      <c r="O42" s="110">
        <f t="shared" si="13"/>
        <v>495040</v>
      </c>
      <c r="P42" s="118" t="s">
        <v>11</v>
      </c>
      <c r="Q42" s="119">
        <v>800000</v>
      </c>
      <c r="R42" s="120">
        <f t="shared" si="2"/>
        <v>952000</v>
      </c>
      <c r="S42" s="102" t="s">
        <v>11</v>
      </c>
      <c r="T42" s="124">
        <v>208724.99999999997</v>
      </c>
      <c r="U42" s="125">
        <f t="shared" si="3"/>
        <v>248382.74999999994</v>
      </c>
      <c r="V42" s="128" t="s">
        <v>11</v>
      </c>
      <c r="W42" s="19">
        <v>583000</v>
      </c>
      <c r="X42" s="20">
        <f t="shared" si="7"/>
        <v>693770</v>
      </c>
      <c r="Y42" s="133" t="s">
        <v>11</v>
      </c>
      <c r="Z42" s="134">
        <v>621940</v>
      </c>
      <c r="AA42" s="135">
        <f t="shared" si="11"/>
        <v>740108.6</v>
      </c>
      <c r="AB42" s="145" t="s">
        <v>11</v>
      </c>
      <c r="AC42" s="146">
        <v>486750</v>
      </c>
      <c r="AD42" s="147">
        <f t="shared" si="4"/>
        <v>579232.5</v>
      </c>
      <c r="AE42" s="36" t="s">
        <v>11</v>
      </c>
      <c r="AF42" s="37">
        <v>593670</v>
      </c>
      <c r="AG42" s="38">
        <f t="shared" si="5"/>
        <v>706467.29999999993</v>
      </c>
      <c r="AH42" s="133" t="s">
        <v>11</v>
      </c>
      <c r="AI42" s="155">
        <v>300000</v>
      </c>
      <c r="AJ42" s="156">
        <f t="shared" si="8"/>
        <v>357000</v>
      </c>
      <c r="AK42" s="157" t="s">
        <v>11</v>
      </c>
      <c r="AL42" s="158">
        <v>441000</v>
      </c>
      <c r="AM42" s="159">
        <f t="shared" si="12"/>
        <v>524790</v>
      </c>
      <c r="AN42" s="167" t="s">
        <v>11</v>
      </c>
      <c r="AO42" s="168">
        <v>403590</v>
      </c>
      <c r="AP42" s="168">
        <v>480272</v>
      </c>
      <c r="AQ42" s="331" t="s">
        <v>11</v>
      </c>
      <c r="AR42" s="333">
        <f t="shared" si="9"/>
        <v>441000</v>
      </c>
      <c r="AS42" s="333">
        <f t="shared" si="10"/>
        <v>524790</v>
      </c>
    </row>
    <row r="43" spans="1:45" ht="15.75" customHeight="1">
      <c r="A43" s="183" t="s">
        <v>47</v>
      </c>
      <c r="B43" s="184" t="s">
        <v>48</v>
      </c>
      <c r="C43" s="184"/>
      <c r="D43" s="21" t="s">
        <v>10</v>
      </c>
      <c r="E43" s="26">
        <v>378000</v>
      </c>
      <c r="F43" s="26">
        <v>449820</v>
      </c>
      <c r="G43" s="96" t="s">
        <v>10</v>
      </c>
      <c r="H43" s="97">
        <v>84000</v>
      </c>
      <c r="I43" s="98">
        <f t="shared" si="0"/>
        <v>99960</v>
      </c>
      <c r="J43" s="102" t="s">
        <v>10</v>
      </c>
      <c r="K43" s="103">
        <v>42000</v>
      </c>
      <c r="L43" s="103">
        <v>49980</v>
      </c>
      <c r="M43" s="107" t="s">
        <v>10</v>
      </c>
      <c r="N43" s="108">
        <v>97500</v>
      </c>
      <c r="O43" s="110">
        <f t="shared" si="13"/>
        <v>116025</v>
      </c>
      <c r="P43" s="118" t="s">
        <v>10</v>
      </c>
      <c r="Q43" s="119">
        <v>70000</v>
      </c>
      <c r="R43" s="120">
        <f t="shared" si="2"/>
        <v>83300</v>
      </c>
      <c r="S43" s="102" t="s">
        <v>10</v>
      </c>
      <c r="T43" s="124">
        <v>121000.00000000001</v>
      </c>
      <c r="U43" s="125">
        <f t="shared" si="3"/>
        <v>143990</v>
      </c>
      <c r="V43" s="128" t="s">
        <v>10</v>
      </c>
      <c r="W43" s="19">
        <v>167000</v>
      </c>
      <c r="X43" s="20">
        <f t="shared" si="7"/>
        <v>198730</v>
      </c>
      <c r="Y43" s="133" t="s">
        <v>10</v>
      </c>
      <c r="Z43" s="134">
        <v>435600</v>
      </c>
      <c r="AA43" s="135">
        <f t="shared" si="11"/>
        <v>518364</v>
      </c>
      <c r="AB43" s="145" t="s">
        <v>10</v>
      </c>
      <c r="AC43" s="146">
        <v>178000</v>
      </c>
      <c r="AD43" s="147">
        <f t="shared" si="4"/>
        <v>211820</v>
      </c>
      <c r="AE43" s="36" t="s">
        <v>10</v>
      </c>
      <c r="AF43" s="37">
        <v>396900</v>
      </c>
      <c r="AG43" s="38">
        <f t="shared" si="5"/>
        <v>472311</v>
      </c>
      <c r="AH43" s="133" t="s">
        <v>10</v>
      </c>
      <c r="AI43" s="155">
        <v>112500</v>
      </c>
      <c r="AJ43" s="156">
        <f t="shared" si="8"/>
        <v>133875</v>
      </c>
      <c r="AK43" s="157" t="s">
        <v>10</v>
      </c>
      <c r="AL43" s="158">
        <v>378000</v>
      </c>
      <c r="AM43" s="159">
        <f t="shared" si="12"/>
        <v>449820</v>
      </c>
      <c r="AN43" s="167" t="s">
        <v>10</v>
      </c>
      <c r="AO43" s="168">
        <v>124289</v>
      </c>
      <c r="AP43" s="168">
        <v>147904</v>
      </c>
      <c r="AQ43" s="331" t="s">
        <v>10</v>
      </c>
      <c r="AR43" s="333">
        <f t="shared" si="9"/>
        <v>124289</v>
      </c>
      <c r="AS43" s="333">
        <f t="shared" si="10"/>
        <v>147904</v>
      </c>
    </row>
    <row r="44" spans="1:45" ht="15.75" customHeight="1">
      <c r="A44" s="183"/>
      <c r="B44" s="184"/>
      <c r="C44" s="184"/>
      <c r="D44" s="21" t="s">
        <v>11</v>
      </c>
      <c r="E44" s="26">
        <v>323400</v>
      </c>
      <c r="F44" s="26">
        <v>384846</v>
      </c>
      <c r="G44" s="96" t="s">
        <v>11</v>
      </c>
      <c r="H44" s="97">
        <v>51000</v>
      </c>
      <c r="I44" s="98">
        <f t="shared" si="0"/>
        <v>60690</v>
      </c>
      <c r="J44" s="102" t="s">
        <v>11</v>
      </c>
      <c r="K44" s="103">
        <v>380000</v>
      </c>
      <c r="L44" s="103">
        <v>452200</v>
      </c>
      <c r="M44" s="107" t="s">
        <v>11</v>
      </c>
      <c r="N44" s="108">
        <v>78000</v>
      </c>
      <c r="O44" s="110">
        <f t="shared" si="13"/>
        <v>92820</v>
      </c>
      <c r="P44" s="118" t="s">
        <v>11</v>
      </c>
      <c r="Q44" s="119">
        <v>40000</v>
      </c>
      <c r="R44" s="120">
        <f t="shared" si="2"/>
        <v>47600</v>
      </c>
      <c r="S44" s="102" t="s">
        <v>11</v>
      </c>
      <c r="T44" s="124">
        <v>90750.000000000015</v>
      </c>
      <c r="U44" s="125">
        <f t="shared" si="3"/>
        <v>107992.50000000001</v>
      </c>
      <c r="V44" s="128" t="s">
        <v>11</v>
      </c>
      <c r="W44" s="19">
        <v>167000</v>
      </c>
      <c r="X44" s="20">
        <f t="shared" si="7"/>
        <v>198730</v>
      </c>
      <c r="Y44" s="133" t="s">
        <v>11</v>
      </c>
      <c r="Z44" s="134">
        <v>372680</v>
      </c>
      <c r="AA44" s="135">
        <f t="shared" si="11"/>
        <v>443489.2</v>
      </c>
      <c r="AB44" s="145" t="s">
        <v>11</v>
      </c>
      <c r="AC44" s="146">
        <v>155000</v>
      </c>
      <c r="AD44" s="147">
        <f t="shared" si="4"/>
        <v>184450</v>
      </c>
      <c r="AE44" s="36" t="s">
        <v>11</v>
      </c>
      <c r="AF44" s="37">
        <v>339570</v>
      </c>
      <c r="AG44" s="38">
        <f t="shared" si="5"/>
        <v>404088.3</v>
      </c>
      <c r="AH44" s="133" t="s">
        <v>11</v>
      </c>
      <c r="AI44" s="155">
        <v>67500</v>
      </c>
      <c r="AJ44" s="156">
        <f t="shared" si="8"/>
        <v>80325</v>
      </c>
      <c r="AK44" s="157" t="s">
        <v>11</v>
      </c>
      <c r="AL44" s="158">
        <v>283500</v>
      </c>
      <c r="AM44" s="159">
        <f t="shared" si="12"/>
        <v>337365</v>
      </c>
      <c r="AN44" s="167" t="s">
        <v>11</v>
      </c>
      <c r="AO44" s="168">
        <v>103151</v>
      </c>
      <c r="AP44" s="168">
        <v>122750</v>
      </c>
      <c r="AQ44" s="331" t="s">
        <v>11</v>
      </c>
      <c r="AR44" s="333">
        <f t="shared" si="9"/>
        <v>155000</v>
      </c>
      <c r="AS44" s="333">
        <f t="shared" si="10"/>
        <v>184450</v>
      </c>
    </row>
    <row r="45" spans="1:45" ht="15.75" customHeight="1">
      <c r="A45" s="183"/>
      <c r="B45" s="184" t="s">
        <v>49</v>
      </c>
      <c r="C45" s="184"/>
      <c r="D45" s="21" t="s">
        <v>10</v>
      </c>
      <c r="E45" s="26">
        <v>853700</v>
      </c>
      <c r="F45" s="26">
        <v>1015903</v>
      </c>
      <c r="G45" s="96" t="s">
        <v>10</v>
      </c>
      <c r="H45" s="97">
        <v>425000</v>
      </c>
      <c r="I45" s="98">
        <f t="shared" si="0"/>
        <v>505750</v>
      </c>
      <c r="J45" s="102" t="s">
        <v>10</v>
      </c>
      <c r="K45" s="103">
        <v>150000</v>
      </c>
      <c r="L45" s="103">
        <v>178500</v>
      </c>
      <c r="M45" s="107" t="s">
        <v>10</v>
      </c>
      <c r="N45" s="108">
        <v>422500</v>
      </c>
      <c r="O45" s="110">
        <f t="shared" si="13"/>
        <v>502775</v>
      </c>
      <c r="P45" s="118" t="s">
        <v>10</v>
      </c>
      <c r="Q45" s="119">
        <v>250000</v>
      </c>
      <c r="R45" s="120">
        <f t="shared" si="2"/>
        <v>297500</v>
      </c>
      <c r="S45" s="102" t="s">
        <v>10</v>
      </c>
      <c r="T45" s="124">
        <v>438625.00000000006</v>
      </c>
      <c r="U45" s="125">
        <f t="shared" si="3"/>
        <v>521963.75000000006</v>
      </c>
      <c r="V45" s="128" t="s">
        <v>10</v>
      </c>
      <c r="W45" s="19">
        <v>533000</v>
      </c>
      <c r="X45" s="20">
        <f t="shared" si="7"/>
        <v>634270</v>
      </c>
      <c r="Y45" s="133" t="s">
        <v>10</v>
      </c>
      <c r="Z45" s="134">
        <v>983730</v>
      </c>
      <c r="AA45" s="135">
        <f t="shared" si="11"/>
        <v>1170638.7</v>
      </c>
      <c r="AB45" s="145" t="s">
        <v>10</v>
      </c>
      <c r="AC45" s="146">
        <v>454000</v>
      </c>
      <c r="AD45" s="147">
        <f t="shared" si="4"/>
        <v>540260</v>
      </c>
      <c r="AE45" s="36" t="s">
        <v>10</v>
      </c>
      <c r="AF45" s="37">
        <v>896385</v>
      </c>
      <c r="AG45" s="38">
        <f t="shared" si="5"/>
        <v>1066698.1499999999</v>
      </c>
      <c r="AH45" s="133" t="s">
        <v>10</v>
      </c>
      <c r="AI45" s="155">
        <v>570000</v>
      </c>
      <c r="AJ45" s="156">
        <f t="shared" si="8"/>
        <v>678300</v>
      </c>
      <c r="AK45" s="157" t="s">
        <v>10</v>
      </c>
      <c r="AL45" s="158">
        <v>648725</v>
      </c>
      <c r="AM45" s="159">
        <f t="shared" si="12"/>
        <v>771982.75</v>
      </c>
      <c r="AN45" s="167" t="s">
        <v>10</v>
      </c>
      <c r="AO45" s="168">
        <v>417820</v>
      </c>
      <c r="AP45" s="168">
        <v>497206</v>
      </c>
      <c r="AQ45" s="331" t="s">
        <v>10</v>
      </c>
      <c r="AR45" s="333">
        <f t="shared" si="9"/>
        <v>454000</v>
      </c>
      <c r="AS45" s="333">
        <f t="shared" si="10"/>
        <v>540260</v>
      </c>
    </row>
    <row r="46" spans="1:45" ht="15.75" customHeight="1">
      <c r="A46" s="183"/>
      <c r="B46" s="184"/>
      <c r="C46" s="184"/>
      <c r="D46" s="21" t="s">
        <v>11</v>
      </c>
      <c r="E46" s="26">
        <v>831600</v>
      </c>
      <c r="F46" s="26">
        <v>989604</v>
      </c>
      <c r="G46" s="96" t="s">
        <v>11</v>
      </c>
      <c r="H46" s="97">
        <v>336000</v>
      </c>
      <c r="I46" s="98">
        <f t="shared" si="0"/>
        <v>399840</v>
      </c>
      <c r="J46" s="102" t="s">
        <v>11</v>
      </c>
      <c r="K46" s="103">
        <v>90000</v>
      </c>
      <c r="L46" s="103">
        <v>107100</v>
      </c>
      <c r="M46" s="107" t="s">
        <v>11</v>
      </c>
      <c r="N46" s="108">
        <v>377000</v>
      </c>
      <c r="O46" s="110">
        <f t="shared" si="13"/>
        <v>448630</v>
      </c>
      <c r="P46" s="118" t="s">
        <v>11</v>
      </c>
      <c r="Q46" s="119">
        <v>180000</v>
      </c>
      <c r="R46" s="120">
        <f t="shared" si="2"/>
        <v>214200</v>
      </c>
      <c r="S46" s="102" t="s">
        <v>11</v>
      </c>
      <c r="T46" s="124">
        <v>242000.00000000003</v>
      </c>
      <c r="U46" s="125">
        <f t="shared" si="3"/>
        <v>287980</v>
      </c>
      <c r="V46" s="128" t="s">
        <v>11</v>
      </c>
      <c r="W46" s="19">
        <v>533000</v>
      </c>
      <c r="X46" s="20">
        <f t="shared" si="7"/>
        <v>634270</v>
      </c>
      <c r="Y46" s="133" t="s">
        <v>11</v>
      </c>
      <c r="Z46" s="134">
        <v>958320</v>
      </c>
      <c r="AA46" s="135">
        <f t="shared" si="11"/>
        <v>1140400.8</v>
      </c>
      <c r="AB46" s="145" t="s">
        <v>11</v>
      </c>
      <c r="AC46" s="146">
        <v>438000</v>
      </c>
      <c r="AD46" s="147">
        <f t="shared" si="4"/>
        <v>521220</v>
      </c>
      <c r="AE46" s="36" t="s">
        <v>11</v>
      </c>
      <c r="AF46" s="37">
        <v>873180</v>
      </c>
      <c r="AG46" s="38">
        <f t="shared" si="5"/>
        <v>1039084.2</v>
      </c>
      <c r="AH46" s="133" t="s">
        <v>11</v>
      </c>
      <c r="AI46" s="155">
        <v>450000</v>
      </c>
      <c r="AJ46" s="156">
        <f t="shared" si="8"/>
        <v>535500</v>
      </c>
      <c r="AK46" s="157" t="s">
        <v>11</v>
      </c>
      <c r="AL46" s="158">
        <v>486543.74999999994</v>
      </c>
      <c r="AM46" s="159">
        <f t="shared" si="12"/>
        <v>578987.06249999988</v>
      </c>
      <c r="AN46" s="167" t="s">
        <v>11</v>
      </c>
      <c r="AO46" s="168">
        <v>329373</v>
      </c>
      <c r="AP46" s="168">
        <v>391954</v>
      </c>
      <c r="AQ46" s="331" t="s">
        <v>11</v>
      </c>
      <c r="AR46" s="333">
        <f t="shared" si="9"/>
        <v>438000</v>
      </c>
      <c r="AS46" s="333">
        <f t="shared" si="10"/>
        <v>521220</v>
      </c>
    </row>
    <row r="47" spans="1:45" ht="15.75" customHeight="1">
      <c r="A47" s="183"/>
      <c r="B47" s="184" t="s">
        <v>50</v>
      </c>
      <c r="C47" s="184"/>
      <c r="D47" s="21" t="s">
        <v>10</v>
      </c>
      <c r="E47" s="26">
        <v>626900</v>
      </c>
      <c r="F47" s="26">
        <v>746011</v>
      </c>
      <c r="G47" s="96" t="s">
        <v>10</v>
      </c>
      <c r="H47" s="97">
        <v>440000</v>
      </c>
      <c r="I47" s="98">
        <f t="shared" si="0"/>
        <v>523600</v>
      </c>
      <c r="J47" s="102" t="s">
        <v>10</v>
      </c>
      <c r="K47" s="103">
        <v>480000</v>
      </c>
      <c r="L47" s="103">
        <v>571200</v>
      </c>
      <c r="M47" s="107" t="s">
        <v>10</v>
      </c>
      <c r="N47" s="108">
        <v>552500</v>
      </c>
      <c r="O47" s="110">
        <f t="shared" si="13"/>
        <v>657475</v>
      </c>
      <c r="P47" s="118" t="s">
        <v>10</v>
      </c>
      <c r="Q47" s="119">
        <v>300000</v>
      </c>
      <c r="R47" s="120">
        <f t="shared" si="2"/>
        <v>357000</v>
      </c>
      <c r="S47" s="102" t="s">
        <v>10</v>
      </c>
      <c r="T47" s="124">
        <v>453750.00000000006</v>
      </c>
      <c r="U47" s="125">
        <f t="shared" si="3"/>
        <v>539962.5</v>
      </c>
      <c r="V47" s="128" t="s">
        <v>10</v>
      </c>
      <c r="W47" s="19">
        <v>1083000</v>
      </c>
      <c r="X47" s="20">
        <f t="shared" si="7"/>
        <v>1288770</v>
      </c>
      <c r="Y47" s="133" t="s">
        <v>10</v>
      </c>
      <c r="Z47" s="134">
        <v>722370</v>
      </c>
      <c r="AA47" s="135">
        <f t="shared" si="11"/>
        <v>859620.3</v>
      </c>
      <c r="AB47" s="145" t="s">
        <v>10</v>
      </c>
      <c r="AC47" s="146">
        <v>406000</v>
      </c>
      <c r="AD47" s="147">
        <f t="shared" si="4"/>
        <v>483140</v>
      </c>
      <c r="AE47" s="36" t="s">
        <v>10</v>
      </c>
      <c r="AF47" s="37">
        <v>658245</v>
      </c>
      <c r="AG47" s="38">
        <f t="shared" si="5"/>
        <v>783311.54999999993</v>
      </c>
      <c r="AH47" s="133" t="s">
        <v>10</v>
      </c>
      <c r="AI47" s="155">
        <v>675000</v>
      </c>
      <c r="AJ47" s="156">
        <f t="shared" si="8"/>
        <v>803250</v>
      </c>
      <c r="AK47" s="157" t="s">
        <v>10</v>
      </c>
      <c r="AL47" s="158">
        <v>1582000</v>
      </c>
      <c r="AM47" s="159">
        <f t="shared" si="12"/>
        <v>1882580</v>
      </c>
      <c r="AN47" s="167" t="s">
        <v>10</v>
      </c>
      <c r="AO47" s="168">
        <v>437178</v>
      </c>
      <c r="AP47" s="168">
        <v>520242</v>
      </c>
      <c r="AQ47" s="331" t="s">
        <v>10</v>
      </c>
      <c r="AR47" s="333">
        <f t="shared" si="9"/>
        <v>552500</v>
      </c>
      <c r="AS47" s="333">
        <f t="shared" si="10"/>
        <v>657475</v>
      </c>
    </row>
    <row r="48" spans="1:45" ht="15.75" customHeight="1">
      <c r="A48" s="183"/>
      <c r="B48" s="184"/>
      <c r="C48" s="184"/>
      <c r="D48" s="21" t="s">
        <v>11</v>
      </c>
      <c r="E48" s="26">
        <v>594300</v>
      </c>
      <c r="F48" s="26">
        <v>707217</v>
      </c>
      <c r="G48" s="96" t="s">
        <v>11</v>
      </c>
      <c r="H48" s="97">
        <v>308000</v>
      </c>
      <c r="I48" s="98">
        <f t="shared" si="0"/>
        <v>366520</v>
      </c>
      <c r="J48" s="102" t="s">
        <v>11</v>
      </c>
      <c r="K48" s="103">
        <v>400000</v>
      </c>
      <c r="L48" s="103">
        <v>476000</v>
      </c>
      <c r="M48" s="107" t="s">
        <v>11</v>
      </c>
      <c r="N48" s="108">
        <v>507000</v>
      </c>
      <c r="O48" s="110">
        <f t="shared" si="13"/>
        <v>603330</v>
      </c>
      <c r="P48" s="118" t="s">
        <v>11</v>
      </c>
      <c r="Q48" s="119">
        <v>200000</v>
      </c>
      <c r="R48" s="120">
        <f t="shared" si="2"/>
        <v>238000</v>
      </c>
      <c r="S48" s="102" t="s">
        <v>11</v>
      </c>
      <c r="T48" s="124">
        <v>242000.00000000003</v>
      </c>
      <c r="U48" s="125">
        <f t="shared" si="3"/>
        <v>287980</v>
      </c>
      <c r="V48" s="128" t="s">
        <v>11</v>
      </c>
      <c r="W48" s="19">
        <v>1083000</v>
      </c>
      <c r="X48" s="20">
        <f t="shared" si="7"/>
        <v>1288770</v>
      </c>
      <c r="Y48" s="133" t="s">
        <v>11</v>
      </c>
      <c r="Z48" s="134">
        <v>684860</v>
      </c>
      <c r="AA48" s="135">
        <f t="shared" si="11"/>
        <v>814983.4</v>
      </c>
      <c r="AB48" s="145" t="s">
        <v>11</v>
      </c>
      <c r="AC48" s="146">
        <v>370000</v>
      </c>
      <c r="AD48" s="147">
        <f t="shared" si="4"/>
        <v>440300</v>
      </c>
      <c r="AE48" s="36" t="s">
        <v>11</v>
      </c>
      <c r="AF48" s="37">
        <v>624015</v>
      </c>
      <c r="AG48" s="38">
        <f t="shared" si="5"/>
        <v>742577.85</v>
      </c>
      <c r="AH48" s="133" t="s">
        <v>11</v>
      </c>
      <c r="AI48" s="155">
        <v>525000</v>
      </c>
      <c r="AJ48" s="156">
        <f t="shared" si="8"/>
        <v>624750</v>
      </c>
      <c r="AK48" s="157" t="s">
        <v>11</v>
      </c>
      <c r="AL48" s="158">
        <v>1186500</v>
      </c>
      <c r="AM48" s="159">
        <f t="shared" si="12"/>
        <v>1411935</v>
      </c>
      <c r="AN48" s="167" t="s">
        <v>11</v>
      </c>
      <c r="AO48" s="168">
        <v>339660</v>
      </c>
      <c r="AP48" s="168">
        <v>404195</v>
      </c>
      <c r="AQ48" s="331" t="s">
        <v>11</v>
      </c>
      <c r="AR48" s="333">
        <f t="shared" si="9"/>
        <v>507000</v>
      </c>
      <c r="AS48" s="333">
        <f t="shared" si="10"/>
        <v>603330</v>
      </c>
    </row>
    <row r="49" spans="1:45" ht="15.75" customHeight="1">
      <c r="A49" s="183"/>
      <c r="B49" s="184" t="s">
        <v>51</v>
      </c>
      <c r="C49" s="184"/>
      <c r="D49" s="21" t="s">
        <v>10</v>
      </c>
      <c r="E49" s="26">
        <v>821100</v>
      </c>
      <c r="F49" s="26">
        <v>977109</v>
      </c>
      <c r="G49" s="96" t="s">
        <v>10</v>
      </c>
      <c r="H49" s="97">
        <v>560000</v>
      </c>
      <c r="I49" s="98">
        <f t="shared" si="0"/>
        <v>666400</v>
      </c>
      <c r="J49" s="102" t="s">
        <v>10</v>
      </c>
      <c r="K49" s="103">
        <v>95000</v>
      </c>
      <c r="L49" s="103">
        <v>113050</v>
      </c>
      <c r="M49" s="107" t="s">
        <v>10</v>
      </c>
      <c r="N49" s="108">
        <v>364000</v>
      </c>
      <c r="O49" s="110">
        <f t="shared" si="13"/>
        <v>433160</v>
      </c>
      <c r="P49" s="118" t="s">
        <v>10</v>
      </c>
      <c r="Q49" s="119">
        <v>150000</v>
      </c>
      <c r="R49" s="120">
        <f t="shared" si="2"/>
        <v>178500</v>
      </c>
      <c r="S49" s="102" t="s">
        <v>10</v>
      </c>
      <c r="T49" s="124">
        <v>680625.00000000023</v>
      </c>
      <c r="U49" s="125">
        <f t="shared" si="3"/>
        <v>809943.75000000023</v>
      </c>
      <c r="V49" s="128" t="s">
        <v>10</v>
      </c>
      <c r="W49" s="19">
        <v>333000</v>
      </c>
      <c r="X49" s="20">
        <f t="shared" si="7"/>
        <v>396270</v>
      </c>
      <c r="Y49" s="133" t="s">
        <v>10</v>
      </c>
      <c r="Z49" s="134">
        <v>946220</v>
      </c>
      <c r="AA49" s="135">
        <f t="shared" si="11"/>
        <v>1126001.8</v>
      </c>
      <c r="AB49" s="145" t="s">
        <v>10</v>
      </c>
      <c r="AC49" s="146">
        <v>850000</v>
      </c>
      <c r="AD49" s="147">
        <f t="shared" si="4"/>
        <v>1011500</v>
      </c>
      <c r="AE49" s="36" t="s">
        <v>10</v>
      </c>
      <c r="AF49" s="37">
        <v>862155</v>
      </c>
      <c r="AG49" s="38">
        <f t="shared" si="5"/>
        <v>1025964.45</v>
      </c>
      <c r="AH49" s="133" t="s">
        <v>10</v>
      </c>
      <c r="AI49" s="155">
        <v>840000</v>
      </c>
      <c r="AJ49" s="156">
        <f t="shared" si="8"/>
        <v>999600</v>
      </c>
      <c r="AK49" s="157" t="s">
        <v>10</v>
      </c>
      <c r="AL49" s="158">
        <v>908215</v>
      </c>
      <c r="AM49" s="159">
        <f t="shared" si="12"/>
        <v>1080775.8500000001</v>
      </c>
      <c r="AN49" s="167" t="s">
        <v>10</v>
      </c>
      <c r="AO49" s="168">
        <v>340618</v>
      </c>
      <c r="AP49" s="168">
        <v>405336</v>
      </c>
      <c r="AQ49" s="331" t="s">
        <v>10</v>
      </c>
      <c r="AR49" s="333">
        <f t="shared" si="9"/>
        <v>680625.00000000023</v>
      </c>
      <c r="AS49" s="333">
        <f t="shared" si="10"/>
        <v>809943.75000000023</v>
      </c>
    </row>
    <row r="50" spans="1:45" ht="15.75" customHeight="1">
      <c r="A50" s="183"/>
      <c r="B50" s="184"/>
      <c r="C50" s="184"/>
      <c r="D50" s="21" t="s">
        <v>11</v>
      </c>
      <c r="E50" s="26">
        <v>788600</v>
      </c>
      <c r="F50" s="26">
        <v>938434</v>
      </c>
      <c r="G50" s="96" t="s">
        <v>11</v>
      </c>
      <c r="H50" s="97">
        <v>430000</v>
      </c>
      <c r="I50" s="98">
        <f t="shared" si="0"/>
        <v>511700</v>
      </c>
      <c r="J50" s="102" t="s">
        <v>11</v>
      </c>
      <c r="K50" s="103">
        <v>45000</v>
      </c>
      <c r="L50" s="103">
        <v>53550</v>
      </c>
      <c r="M50" s="107" t="s">
        <v>11</v>
      </c>
      <c r="N50" s="108">
        <v>325000</v>
      </c>
      <c r="O50" s="110">
        <f t="shared" si="13"/>
        <v>386750</v>
      </c>
      <c r="P50" s="118" t="s">
        <v>11</v>
      </c>
      <c r="Q50" s="119">
        <v>100000</v>
      </c>
      <c r="R50" s="120">
        <f t="shared" si="2"/>
        <v>119000</v>
      </c>
      <c r="S50" s="102" t="s">
        <v>11</v>
      </c>
      <c r="T50" s="124">
        <v>453750.00000000006</v>
      </c>
      <c r="U50" s="125">
        <f t="shared" si="3"/>
        <v>539962.5</v>
      </c>
      <c r="V50" s="128" t="s">
        <v>11</v>
      </c>
      <c r="W50" s="19">
        <v>333000</v>
      </c>
      <c r="X50" s="20">
        <f t="shared" si="7"/>
        <v>396270</v>
      </c>
      <c r="Y50" s="133" t="s">
        <v>11</v>
      </c>
      <c r="Z50" s="134">
        <v>908710</v>
      </c>
      <c r="AA50" s="135">
        <f t="shared" si="11"/>
        <v>1081364.8999999999</v>
      </c>
      <c r="AB50" s="145" t="s">
        <v>11</v>
      </c>
      <c r="AC50" s="146">
        <v>790000</v>
      </c>
      <c r="AD50" s="147">
        <f t="shared" si="4"/>
        <v>940100</v>
      </c>
      <c r="AE50" s="36" t="s">
        <v>11</v>
      </c>
      <c r="AF50" s="37">
        <v>828030</v>
      </c>
      <c r="AG50" s="38">
        <f t="shared" si="5"/>
        <v>985355.7</v>
      </c>
      <c r="AH50" s="133" t="s">
        <v>11</v>
      </c>
      <c r="AI50" s="155">
        <v>600000</v>
      </c>
      <c r="AJ50" s="156">
        <f t="shared" si="8"/>
        <v>714000</v>
      </c>
      <c r="AK50" s="157" t="s">
        <v>11</v>
      </c>
      <c r="AL50" s="158">
        <v>681161.25</v>
      </c>
      <c r="AM50" s="159">
        <f t="shared" si="12"/>
        <v>810581.88749999995</v>
      </c>
      <c r="AN50" s="167" t="s">
        <v>11</v>
      </c>
      <c r="AO50" s="168">
        <v>283025</v>
      </c>
      <c r="AP50" s="168">
        <v>336800</v>
      </c>
      <c r="AQ50" s="331" t="s">
        <v>11</v>
      </c>
      <c r="AR50" s="333">
        <f t="shared" si="9"/>
        <v>453750.00000000006</v>
      </c>
      <c r="AS50" s="333">
        <f t="shared" si="10"/>
        <v>539962.5</v>
      </c>
    </row>
    <row r="51" spans="1:45" ht="15.75" customHeight="1">
      <c r="A51" s="183"/>
      <c r="B51" s="184" t="s">
        <v>52</v>
      </c>
      <c r="C51" s="184"/>
      <c r="D51" s="21" t="s">
        <v>10</v>
      </c>
      <c r="E51" s="26">
        <v>853700</v>
      </c>
      <c r="F51" s="26">
        <v>1015903</v>
      </c>
      <c r="G51" s="96" t="s">
        <v>10</v>
      </c>
      <c r="H51" s="97">
        <v>730000</v>
      </c>
      <c r="I51" s="98">
        <f t="shared" si="0"/>
        <v>868700</v>
      </c>
      <c r="J51" s="102" t="s">
        <v>10</v>
      </c>
      <c r="K51" s="103">
        <v>560000</v>
      </c>
      <c r="L51" s="103">
        <v>666400</v>
      </c>
      <c r="M51" s="107" t="s">
        <v>10</v>
      </c>
      <c r="N51" s="108">
        <v>364000</v>
      </c>
      <c r="O51" s="110">
        <f t="shared" si="13"/>
        <v>433160</v>
      </c>
      <c r="P51" s="118" t="s">
        <v>10</v>
      </c>
      <c r="Q51" s="119">
        <v>200000</v>
      </c>
      <c r="R51" s="120">
        <f t="shared" si="2"/>
        <v>238000</v>
      </c>
      <c r="S51" s="102" t="s">
        <v>10</v>
      </c>
      <c r="T51" s="124">
        <v>741125.00000000012</v>
      </c>
      <c r="U51" s="125">
        <f t="shared" si="3"/>
        <v>881938.75000000012</v>
      </c>
      <c r="V51" s="128" t="s">
        <v>10</v>
      </c>
      <c r="W51" s="19">
        <v>583000</v>
      </c>
      <c r="X51" s="20">
        <f t="shared" si="7"/>
        <v>693770</v>
      </c>
      <c r="Y51" s="133" t="s">
        <v>10</v>
      </c>
      <c r="Z51" s="134">
        <v>983730</v>
      </c>
      <c r="AA51" s="135">
        <f t="shared" si="11"/>
        <v>1170638.7</v>
      </c>
      <c r="AB51" s="145" t="s">
        <v>10</v>
      </c>
      <c r="AC51" s="146">
        <v>1360000</v>
      </c>
      <c r="AD51" s="147">
        <f t="shared" si="4"/>
        <v>1618400</v>
      </c>
      <c r="AE51" s="36" t="s">
        <v>10</v>
      </c>
      <c r="AF51" s="37">
        <v>896385</v>
      </c>
      <c r="AG51" s="38">
        <f t="shared" si="5"/>
        <v>1066698.1499999999</v>
      </c>
      <c r="AH51" s="133" t="s">
        <v>10</v>
      </c>
      <c r="AI51" s="155">
        <v>1065000</v>
      </c>
      <c r="AJ51" s="156">
        <f t="shared" si="8"/>
        <v>1267350</v>
      </c>
      <c r="AK51" s="157" t="s">
        <v>10</v>
      </c>
      <c r="AL51" s="158">
        <v>1816430</v>
      </c>
      <c r="AM51" s="159">
        <f t="shared" si="12"/>
        <v>2161551.7000000002</v>
      </c>
      <c r="AN51" s="167" t="s">
        <v>10</v>
      </c>
      <c r="AO51" s="168">
        <v>554500</v>
      </c>
      <c r="AP51" s="168">
        <v>659855</v>
      </c>
      <c r="AQ51" s="331" t="s">
        <v>10</v>
      </c>
      <c r="AR51" s="333">
        <f t="shared" si="9"/>
        <v>741125.00000000012</v>
      </c>
      <c r="AS51" s="333">
        <f t="shared" si="10"/>
        <v>881938.75000000012</v>
      </c>
    </row>
    <row r="52" spans="1:45" ht="15.75" customHeight="1">
      <c r="A52" s="183"/>
      <c r="B52" s="184"/>
      <c r="C52" s="184"/>
      <c r="D52" s="21" t="s">
        <v>11</v>
      </c>
      <c r="E52" s="26">
        <v>788600</v>
      </c>
      <c r="F52" s="26">
        <v>938434</v>
      </c>
      <c r="G52" s="96" t="s">
        <v>11</v>
      </c>
      <c r="H52" s="97">
        <v>540000</v>
      </c>
      <c r="I52" s="98">
        <f t="shared" si="0"/>
        <v>642600</v>
      </c>
      <c r="J52" s="102" t="s">
        <v>11</v>
      </c>
      <c r="K52" s="103">
        <v>200000</v>
      </c>
      <c r="L52" s="103">
        <v>238000</v>
      </c>
      <c r="M52" s="107" t="s">
        <v>11</v>
      </c>
      <c r="N52" s="108">
        <v>325000</v>
      </c>
      <c r="O52" s="110">
        <f t="shared" si="13"/>
        <v>386750</v>
      </c>
      <c r="P52" s="118" t="s">
        <v>11</v>
      </c>
      <c r="Q52" s="119">
        <v>120000</v>
      </c>
      <c r="R52" s="120">
        <f t="shared" si="2"/>
        <v>142800</v>
      </c>
      <c r="S52" s="102" t="s">
        <v>11</v>
      </c>
      <c r="T52" s="124">
        <v>529375.00000000012</v>
      </c>
      <c r="U52" s="125">
        <f t="shared" si="3"/>
        <v>629956.25000000012</v>
      </c>
      <c r="V52" s="128" t="s">
        <v>11</v>
      </c>
      <c r="W52" s="19">
        <v>583000</v>
      </c>
      <c r="X52" s="20">
        <f t="shared" si="7"/>
        <v>693770</v>
      </c>
      <c r="Y52" s="133" t="s">
        <v>11</v>
      </c>
      <c r="Z52" s="134">
        <v>908710</v>
      </c>
      <c r="AA52" s="135">
        <f t="shared" si="11"/>
        <v>1081364.8999999999</v>
      </c>
      <c r="AB52" s="145" t="s">
        <v>11</v>
      </c>
      <c r="AC52" s="146">
        <v>1275000</v>
      </c>
      <c r="AD52" s="147">
        <f t="shared" si="4"/>
        <v>1517250</v>
      </c>
      <c r="AE52" s="36" t="s">
        <v>11</v>
      </c>
      <c r="AF52" s="37">
        <v>828030</v>
      </c>
      <c r="AG52" s="38">
        <f t="shared" si="5"/>
        <v>985355.7</v>
      </c>
      <c r="AH52" s="133" t="s">
        <v>11</v>
      </c>
      <c r="AI52" s="155">
        <v>750000</v>
      </c>
      <c r="AJ52" s="156">
        <f t="shared" si="8"/>
        <v>892500</v>
      </c>
      <c r="AK52" s="157" t="s">
        <v>11</v>
      </c>
      <c r="AL52" s="158">
        <v>1362322.5</v>
      </c>
      <c r="AM52" s="159">
        <f t="shared" si="12"/>
        <v>1621163.7749999999</v>
      </c>
      <c r="AN52" s="167" t="s">
        <v>11</v>
      </c>
      <c r="AO52" s="168">
        <v>450445</v>
      </c>
      <c r="AP52" s="168">
        <v>536029</v>
      </c>
      <c r="AQ52" s="331" t="s">
        <v>11</v>
      </c>
      <c r="AR52" s="333">
        <f t="shared" si="9"/>
        <v>583000</v>
      </c>
      <c r="AS52" s="333">
        <f t="shared" si="10"/>
        <v>693770</v>
      </c>
    </row>
    <row r="53" spans="1:45" ht="15.75" customHeight="1">
      <c r="A53" s="183" t="s">
        <v>53</v>
      </c>
      <c r="B53" s="182" t="s">
        <v>198</v>
      </c>
      <c r="C53" s="184" t="s">
        <v>199</v>
      </c>
      <c r="D53" s="21" t="s">
        <v>10</v>
      </c>
      <c r="E53" s="26">
        <v>1621200</v>
      </c>
      <c r="F53" s="26">
        <v>1929228</v>
      </c>
      <c r="G53" s="96" t="s">
        <v>10</v>
      </c>
      <c r="H53" s="97">
        <v>760000</v>
      </c>
      <c r="I53" s="98">
        <f t="shared" si="0"/>
        <v>904400</v>
      </c>
      <c r="J53" s="102" t="s">
        <v>10</v>
      </c>
      <c r="K53" s="103">
        <v>1000000</v>
      </c>
      <c r="L53" s="103">
        <v>1190000</v>
      </c>
      <c r="M53" s="107" t="s">
        <v>10</v>
      </c>
      <c r="N53" s="108">
        <v>845000</v>
      </c>
      <c r="O53" s="110">
        <f t="shared" si="13"/>
        <v>1005550</v>
      </c>
      <c r="P53" s="118" t="s">
        <v>10</v>
      </c>
      <c r="Q53" s="119">
        <v>800000</v>
      </c>
      <c r="R53" s="120">
        <f t="shared" si="2"/>
        <v>952000</v>
      </c>
      <c r="S53" s="102" t="s">
        <v>10</v>
      </c>
      <c r="T53" s="124">
        <v>1410750</v>
      </c>
      <c r="U53" s="125">
        <f t="shared" si="3"/>
        <v>1678792.5</v>
      </c>
      <c r="V53" s="128" t="s">
        <v>10</v>
      </c>
      <c r="W53" s="19">
        <v>1167000</v>
      </c>
      <c r="X53" s="20">
        <f t="shared" si="7"/>
        <v>1388730</v>
      </c>
      <c r="Y53" s="133" t="s">
        <v>10</v>
      </c>
      <c r="Z53" s="134">
        <v>1868240</v>
      </c>
      <c r="AA53" s="135">
        <f t="shared" si="11"/>
        <v>2223205.6</v>
      </c>
      <c r="AB53" s="145" t="s">
        <v>10</v>
      </c>
      <c r="AC53" s="146">
        <v>1000000</v>
      </c>
      <c r="AD53" s="147">
        <f t="shared" si="4"/>
        <v>1190000</v>
      </c>
      <c r="AE53" s="36" t="s">
        <v>10</v>
      </c>
      <c r="AF53" s="37">
        <v>1783320.0000000002</v>
      </c>
      <c r="AG53" s="38">
        <f t="shared" si="5"/>
        <v>2122150.8000000003</v>
      </c>
      <c r="AH53" s="133" t="s">
        <v>10</v>
      </c>
      <c r="AI53" s="155">
        <v>1020000</v>
      </c>
      <c r="AJ53" s="156">
        <f t="shared" si="8"/>
        <v>1213800</v>
      </c>
      <c r="AK53" s="157" t="s">
        <v>10</v>
      </c>
      <c r="AL53" s="158">
        <v>937999.99999999988</v>
      </c>
      <c r="AM53" s="159">
        <f t="shared" si="12"/>
        <v>1116219.9999999998</v>
      </c>
      <c r="AN53" s="167" t="s">
        <v>10</v>
      </c>
      <c r="AO53" s="168">
        <v>900000</v>
      </c>
      <c r="AP53" s="168">
        <v>1071000</v>
      </c>
      <c r="AQ53" s="331" t="s">
        <v>10</v>
      </c>
      <c r="AR53" s="333">
        <f t="shared" si="9"/>
        <v>1000000</v>
      </c>
      <c r="AS53" s="333">
        <f t="shared" si="10"/>
        <v>1190000</v>
      </c>
    </row>
    <row r="54" spans="1:45" ht="15">
      <c r="A54" s="183"/>
      <c r="B54" s="182"/>
      <c r="C54" s="184"/>
      <c r="D54" s="21" t="s">
        <v>11</v>
      </c>
      <c r="E54" s="26">
        <v>1394400</v>
      </c>
      <c r="F54" s="26">
        <v>1659336</v>
      </c>
      <c r="G54" s="96" t="s">
        <v>11</v>
      </c>
      <c r="H54" s="97">
        <v>560000</v>
      </c>
      <c r="I54" s="98">
        <f t="shared" si="0"/>
        <v>666400</v>
      </c>
      <c r="J54" s="102" t="s">
        <v>11</v>
      </c>
      <c r="K54" s="103">
        <v>600000</v>
      </c>
      <c r="L54" s="103">
        <v>714000</v>
      </c>
      <c r="M54" s="107" t="s">
        <v>11</v>
      </c>
      <c r="N54" s="108">
        <v>767000</v>
      </c>
      <c r="O54" s="110">
        <f t="shared" si="13"/>
        <v>912730</v>
      </c>
      <c r="P54" s="118" t="s">
        <v>11</v>
      </c>
      <c r="Q54" s="119">
        <v>650000</v>
      </c>
      <c r="R54" s="120">
        <f t="shared" si="2"/>
        <v>773500</v>
      </c>
      <c r="S54" s="102" t="s">
        <v>11</v>
      </c>
      <c r="T54" s="124">
        <v>705375</v>
      </c>
      <c r="U54" s="125">
        <f t="shared" si="3"/>
        <v>839396.25</v>
      </c>
      <c r="V54" s="128" t="s">
        <v>11</v>
      </c>
      <c r="W54" s="19">
        <v>1167000</v>
      </c>
      <c r="X54" s="20">
        <f t="shared" si="7"/>
        <v>1388730</v>
      </c>
      <c r="Y54" s="133" t="s">
        <v>11</v>
      </c>
      <c r="Z54" s="134">
        <v>1606880</v>
      </c>
      <c r="AA54" s="135">
        <f t="shared" si="11"/>
        <v>1912187.2</v>
      </c>
      <c r="AB54" s="145" t="s">
        <v>11</v>
      </c>
      <c r="AC54" s="146">
        <v>850000</v>
      </c>
      <c r="AD54" s="147">
        <f t="shared" si="4"/>
        <v>1011500</v>
      </c>
      <c r="AE54" s="36" t="s">
        <v>11</v>
      </c>
      <c r="AF54" s="37">
        <v>1505952</v>
      </c>
      <c r="AG54" s="38">
        <f t="shared" si="5"/>
        <v>1792082.88</v>
      </c>
      <c r="AH54" s="133" t="s">
        <v>11</v>
      </c>
      <c r="AI54" s="155">
        <v>750000</v>
      </c>
      <c r="AJ54" s="156">
        <f t="shared" si="8"/>
        <v>892500</v>
      </c>
      <c r="AK54" s="157" t="s">
        <v>11</v>
      </c>
      <c r="AL54" s="158">
        <v>703500</v>
      </c>
      <c r="AM54" s="159">
        <f t="shared" si="12"/>
        <v>837165</v>
      </c>
      <c r="AN54" s="167" t="s">
        <v>11</v>
      </c>
      <c r="AO54" s="168">
        <v>600000</v>
      </c>
      <c r="AP54" s="168">
        <v>714000</v>
      </c>
      <c r="AQ54" s="331" t="s">
        <v>11</v>
      </c>
      <c r="AR54" s="333">
        <f t="shared" si="9"/>
        <v>750000</v>
      </c>
      <c r="AS54" s="333">
        <f t="shared" si="10"/>
        <v>892500</v>
      </c>
    </row>
    <row r="55" spans="1:45" ht="15.75" customHeight="1">
      <c r="A55" s="183"/>
      <c r="B55" s="184" t="s">
        <v>54</v>
      </c>
      <c r="C55" s="184"/>
      <c r="D55" s="21" t="s">
        <v>10</v>
      </c>
      <c r="E55" s="26">
        <v>853700</v>
      </c>
      <c r="F55" s="26">
        <v>1015903</v>
      </c>
      <c r="G55" s="96" t="s">
        <v>10</v>
      </c>
      <c r="H55" s="97">
        <v>315000</v>
      </c>
      <c r="I55" s="98">
        <f t="shared" si="0"/>
        <v>374850</v>
      </c>
      <c r="J55" s="102" t="s">
        <v>10</v>
      </c>
      <c r="K55" s="103">
        <v>1250000</v>
      </c>
      <c r="L55" s="103">
        <v>1487500</v>
      </c>
      <c r="M55" s="107" t="s">
        <v>10</v>
      </c>
      <c r="N55" s="108">
        <v>494000</v>
      </c>
      <c r="O55" s="110">
        <f t="shared" si="13"/>
        <v>587860</v>
      </c>
      <c r="P55" s="118" t="s">
        <v>10</v>
      </c>
      <c r="Q55" s="119">
        <v>300000</v>
      </c>
      <c r="R55" s="120">
        <f t="shared" si="2"/>
        <v>357000</v>
      </c>
      <c r="S55" s="102" t="s">
        <v>10</v>
      </c>
      <c r="T55" s="124">
        <v>424710.00000000006</v>
      </c>
      <c r="U55" s="125">
        <f t="shared" si="3"/>
        <v>505404.9</v>
      </c>
      <c r="V55" s="128" t="s">
        <v>10</v>
      </c>
      <c r="W55" s="19">
        <v>1000000</v>
      </c>
      <c r="X55" s="20">
        <f t="shared" si="7"/>
        <v>1190000</v>
      </c>
      <c r="Y55" s="133" t="s">
        <v>10</v>
      </c>
      <c r="Z55" s="134">
        <v>983730</v>
      </c>
      <c r="AA55" s="135">
        <f t="shared" si="11"/>
        <v>1170638.7</v>
      </c>
      <c r="AB55" s="145" t="s">
        <v>10</v>
      </c>
      <c r="AC55" s="146">
        <v>647500</v>
      </c>
      <c r="AD55" s="147">
        <f t="shared" si="4"/>
        <v>770525</v>
      </c>
      <c r="AE55" s="36" t="s">
        <v>10</v>
      </c>
      <c r="AF55" s="37">
        <v>853700</v>
      </c>
      <c r="AG55" s="38">
        <f t="shared" si="5"/>
        <v>1015903</v>
      </c>
      <c r="AH55" s="133" t="s">
        <v>10</v>
      </c>
      <c r="AI55" s="155">
        <v>420000</v>
      </c>
      <c r="AJ55" s="156">
        <f t="shared" si="8"/>
        <v>499800</v>
      </c>
      <c r="AK55" s="157" t="s">
        <v>10</v>
      </c>
      <c r="AL55" s="158">
        <v>363230</v>
      </c>
      <c r="AM55" s="159">
        <f t="shared" si="12"/>
        <v>432243.7</v>
      </c>
      <c r="AN55" s="167" t="s">
        <v>10</v>
      </c>
      <c r="AO55" s="168">
        <v>387033</v>
      </c>
      <c r="AP55" s="168">
        <v>460569</v>
      </c>
      <c r="AQ55" s="331" t="s">
        <v>10</v>
      </c>
      <c r="AR55" s="333">
        <f t="shared" si="9"/>
        <v>494000</v>
      </c>
      <c r="AS55" s="333">
        <f t="shared" si="10"/>
        <v>587860</v>
      </c>
    </row>
    <row r="56" spans="1:45" ht="15.75" customHeight="1">
      <c r="A56" s="183"/>
      <c r="B56" s="184"/>
      <c r="C56" s="184"/>
      <c r="D56" s="21" t="s">
        <v>11</v>
      </c>
      <c r="E56" s="26">
        <v>788600</v>
      </c>
      <c r="F56" s="26">
        <v>938434</v>
      </c>
      <c r="G56" s="96" t="s">
        <v>11</v>
      </c>
      <c r="H56" s="97">
        <v>240000</v>
      </c>
      <c r="I56" s="98">
        <f t="shared" si="0"/>
        <v>285600</v>
      </c>
      <c r="J56" s="102" t="s">
        <v>11</v>
      </c>
      <c r="K56" s="103">
        <v>750000</v>
      </c>
      <c r="L56" s="103">
        <v>892500</v>
      </c>
      <c r="M56" s="107" t="s">
        <v>11</v>
      </c>
      <c r="N56" s="108">
        <v>442000</v>
      </c>
      <c r="O56" s="110">
        <f t="shared" si="13"/>
        <v>525980</v>
      </c>
      <c r="P56" s="118" t="s">
        <v>11</v>
      </c>
      <c r="Q56" s="119">
        <v>200000</v>
      </c>
      <c r="R56" s="120">
        <f t="shared" si="2"/>
        <v>238000</v>
      </c>
      <c r="S56" s="102" t="s">
        <v>11</v>
      </c>
      <c r="T56" s="124">
        <v>228690.00000000003</v>
      </c>
      <c r="U56" s="125">
        <f t="shared" si="3"/>
        <v>272141.10000000003</v>
      </c>
      <c r="V56" s="128" t="s">
        <v>11</v>
      </c>
      <c r="W56" s="19">
        <v>1000000</v>
      </c>
      <c r="X56" s="20">
        <f t="shared" si="7"/>
        <v>1190000</v>
      </c>
      <c r="Y56" s="133" t="s">
        <v>11</v>
      </c>
      <c r="Z56" s="134">
        <v>908710</v>
      </c>
      <c r="AA56" s="135">
        <f t="shared" si="11"/>
        <v>1081364.8999999999</v>
      </c>
      <c r="AB56" s="145" t="s">
        <v>11</v>
      </c>
      <c r="AC56" s="146">
        <v>544100</v>
      </c>
      <c r="AD56" s="147">
        <f t="shared" si="4"/>
        <v>647479</v>
      </c>
      <c r="AE56" s="36" t="s">
        <v>11</v>
      </c>
      <c r="AF56" s="37">
        <v>788600</v>
      </c>
      <c r="AG56" s="38">
        <f t="shared" si="5"/>
        <v>938434</v>
      </c>
      <c r="AH56" s="133" t="s">
        <v>11</v>
      </c>
      <c r="AI56" s="155">
        <v>300000</v>
      </c>
      <c r="AJ56" s="156">
        <f t="shared" si="8"/>
        <v>357000</v>
      </c>
      <c r="AK56" s="157" t="s">
        <v>11</v>
      </c>
      <c r="AL56" s="158">
        <v>272422.5</v>
      </c>
      <c r="AM56" s="159">
        <f t="shared" si="12"/>
        <v>324182.77500000002</v>
      </c>
      <c r="AN56" s="167" t="s">
        <v>11</v>
      </c>
      <c r="AO56" s="168">
        <v>315356</v>
      </c>
      <c r="AP56" s="168">
        <v>375273</v>
      </c>
      <c r="AQ56" s="331" t="s">
        <v>11</v>
      </c>
      <c r="AR56" s="333">
        <f t="shared" si="9"/>
        <v>442000</v>
      </c>
      <c r="AS56" s="333">
        <f t="shared" si="10"/>
        <v>525980</v>
      </c>
    </row>
    <row r="57" spans="1:45" ht="26.4" customHeight="1">
      <c r="A57" s="183"/>
      <c r="B57" s="340" t="s">
        <v>55</v>
      </c>
      <c r="C57" s="7" t="s">
        <v>56</v>
      </c>
      <c r="D57" s="21" t="s">
        <v>10</v>
      </c>
      <c r="E57" s="26">
        <v>810600</v>
      </c>
      <c r="F57" s="26">
        <v>964614</v>
      </c>
      <c r="G57" s="96" t="s">
        <v>10</v>
      </c>
      <c r="H57" s="97">
        <v>350000</v>
      </c>
      <c r="I57" s="98">
        <f t="shared" si="0"/>
        <v>416500</v>
      </c>
      <c r="J57" s="102" t="s">
        <v>10</v>
      </c>
      <c r="K57" s="103">
        <v>1100000</v>
      </c>
      <c r="L57" s="103">
        <v>1309000</v>
      </c>
      <c r="M57" s="107" t="s">
        <v>10</v>
      </c>
      <c r="N57" s="108">
        <v>546000</v>
      </c>
      <c r="O57" s="110">
        <f t="shared" si="13"/>
        <v>649740</v>
      </c>
      <c r="P57" s="118" t="s">
        <v>10</v>
      </c>
      <c r="Q57" s="119">
        <v>350000</v>
      </c>
      <c r="R57" s="120">
        <f t="shared" si="2"/>
        <v>416500</v>
      </c>
      <c r="S57" s="102" t="s">
        <v>10</v>
      </c>
      <c r="T57" s="124">
        <v>424710.00000000006</v>
      </c>
      <c r="U57" s="125">
        <f t="shared" si="3"/>
        <v>505404.9</v>
      </c>
      <c r="V57" s="128" t="s">
        <v>10</v>
      </c>
      <c r="W57" s="19">
        <v>1000000</v>
      </c>
      <c r="X57" s="20">
        <f t="shared" si="7"/>
        <v>1190000</v>
      </c>
      <c r="Y57" s="133" t="s">
        <v>10</v>
      </c>
      <c r="Z57" s="134">
        <v>934120</v>
      </c>
      <c r="AA57" s="135">
        <f t="shared" si="11"/>
        <v>1111602.8</v>
      </c>
      <c r="AB57" s="145" t="s">
        <v>10</v>
      </c>
      <c r="AC57" s="146">
        <v>694700</v>
      </c>
      <c r="AD57" s="147">
        <f t="shared" si="4"/>
        <v>826693</v>
      </c>
      <c r="AE57" s="36" t="s">
        <v>10</v>
      </c>
      <c r="AF57" s="37">
        <v>810600</v>
      </c>
      <c r="AG57" s="38">
        <f t="shared" si="5"/>
        <v>964614</v>
      </c>
      <c r="AH57" s="133" t="s">
        <v>10</v>
      </c>
      <c r="AI57" s="155">
        <v>420000</v>
      </c>
      <c r="AJ57" s="156">
        <f t="shared" si="8"/>
        <v>499800</v>
      </c>
      <c r="AK57" s="157" t="s">
        <v>10</v>
      </c>
      <c r="AL57" s="158">
        <v>251999.99999999997</v>
      </c>
      <c r="AM57" s="159">
        <f t="shared" si="12"/>
        <v>299879.99999999994</v>
      </c>
      <c r="AN57" s="167" t="s">
        <v>10</v>
      </c>
      <c r="AO57" s="168">
        <v>444822</v>
      </c>
      <c r="AP57" s="168">
        <v>529338</v>
      </c>
      <c r="AQ57" s="331" t="s">
        <v>10</v>
      </c>
      <c r="AR57" s="333">
        <f t="shared" si="9"/>
        <v>546000</v>
      </c>
      <c r="AS57" s="333">
        <f t="shared" si="10"/>
        <v>649740</v>
      </c>
    </row>
    <row r="58" spans="1:45" ht="15.75" customHeight="1">
      <c r="A58" s="183"/>
      <c r="B58" s="184" t="s">
        <v>57</v>
      </c>
      <c r="C58" s="184"/>
      <c r="D58" s="21" t="s">
        <v>10</v>
      </c>
      <c r="E58" s="26">
        <v>918800</v>
      </c>
      <c r="F58" s="26">
        <v>1093372</v>
      </c>
      <c r="G58" s="96" t="s">
        <v>10</v>
      </c>
      <c r="H58" s="97">
        <v>360000</v>
      </c>
      <c r="I58" s="98">
        <f t="shared" si="0"/>
        <v>428400</v>
      </c>
      <c r="J58" s="102" t="s">
        <v>10</v>
      </c>
      <c r="K58" s="103">
        <v>1900000</v>
      </c>
      <c r="L58" s="103">
        <v>2261000</v>
      </c>
      <c r="M58" s="107" t="s">
        <v>10</v>
      </c>
      <c r="N58" s="108">
        <v>637000</v>
      </c>
      <c r="O58" s="110">
        <f t="shared" si="13"/>
        <v>758030</v>
      </c>
      <c r="P58" s="118" t="s">
        <v>10</v>
      </c>
      <c r="Q58" s="119">
        <v>250000</v>
      </c>
      <c r="R58" s="120">
        <f t="shared" si="2"/>
        <v>297500</v>
      </c>
      <c r="S58" s="102" t="s">
        <v>10</v>
      </c>
      <c r="T58" s="124">
        <v>735075.00000000023</v>
      </c>
      <c r="U58" s="125">
        <f t="shared" si="3"/>
        <v>874739.25000000023</v>
      </c>
      <c r="V58" s="128" t="s">
        <v>10</v>
      </c>
      <c r="W58" s="19">
        <v>1083000</v>
      </c>
      <c r="X58" s="20">
        <f t="shared" si="7"/>
        <v>1288770</v>
      </c>
      <c r="Y58" s="133" t="s">
        <v>10</v>
      </c>
      <c r="Z58" s="134">
        <v>1058750</v>
      </c>
      <c r="AA58" s="135">
        <f t="shared" si="11"/>
        <v>1259912.5</v>
      </c>
      <c r="AB58" s="145" t="s">
        <v>10</v>
      </c>
      <c r="AC58" s="146">
        <v>758000</v>
      </c>
      <c r="AD58" s="147">
        <f t="shared" si="4"/>
        <v>902020</v>
      </c>
      <c r="AE58" s="36" t="s">
        <v>10</v>
      </c>
      <c r="AF58" s="37">
        <v>918800</v>
      </c>
      <c r="AG58" s="38">
        <f t="shared" si="5"/>
        <v>1093372</v>
      </c>
      <c r="AH58" s="133" t="s">
        <v>10</v>
      </c>
      <c r="AI58" s="155">
        <v>480000</v>
      </c>
      <c r="AJ58" s="156">
        <f t="shared" si="8"/>
        <v>571200</v>
      </c>
      <c r="AK58" s="157" t="s">
        <v>10</v>
      </c>
      <c r="AL58" s="158">
        <v>570878</v>
      </c>
      <c r="AM58" s="159">
        <f t="shared" si="12"/>
        <v>679344.82000000007</v>
      </c>
      <c r="AN58" s="167" t="s">
        <v>10</v>
      </c>
      <c r="AO58" s="168">
        <v>626237</v>
      </c>
      <c r="AP58" s="168">
        <v>745222</v>
      </c>
      <c r="AQ58" s="331" t="s">
        <v>10</v>
      </c>
      <c r="AR58" s="333">
        <f t="shared" si="9"/>
        <v>735075.00000000023</v>
      </c>
      <c r="AS58" s="333">
        <f t="shared" si="10"/>
        <v>874739.25000000023</v>
      </c>
    </row>
    <row r="59" spans="1:45" ht="15.75" customHeight="1">
      <c r="A59" s="183"/>
      <c r="B59" s="184"/>
      <c r="C59" s="184"/>
      <c r="D59" s="21" t="s">
        <v>11</v>
      </c>
      <c r="E59" s="26">
        <v>886200</v>
      </c>
      <c r="F59" s="26">
        <v>1054578</v>
      </c>
      <c r="G59" s="96" t="s">
        <v>11</v>
      </c>
      <c r="H59" s="97">
        <v>280000</v>
      </c>
      <c r="I59" s="98">
        <f t="shared" si="0"/>
        <v>333200</v>
      </c>
      <c r="J59" s="102" t="s">
        <v>11</v>
      </c>
      <c r="K59" s="103">
        <v>1000000</v>
      </c>
      <c r="L59" s="103">
        <v>1190000</v>
      </c>
      <c r="M59" s="107" t="s">
        <v>11</v>
      </c>
      <c r="N59" s="108">
        <v>559000</v>
      </c>
      <c r="O59" s="110">
        <f t="shared" si="13"/>
        <v>665210</v>
      </c>
      <c r="P59" s="118" t="s">
        <v>11</v>
      </c>
      <c r="Q59" s="119">
        <v>450000</v>
      </c>
      <c r="R59" s="120">
        <f t="shared" si="2"/>
        <v>535500</v>
      </c>
      <c r="S59" s="102" t="s">
        <v>11</v>
      </c>
      <c r="T59" s="124">
        <v>408375.00000000006</v>
      </c>
      <c r="U59" s="125">
        <f t="shared" si="3"/>
        <v>485966.25000000006</v>
      </c>
      <c r="V59" s="128" t="s">
        <v>11</v>
      </c>
      <c r="W59" s="19">
        <v>1083000</v>
      </c>
      <c r="X59" s="20">
        <f t="shared" si="7"/>
        <v>1288770</v>
      </c>
      <c r="Y59" s="133" t="s">
        <v>11</v>
      </c>
      <c r="Z59" s="134">
        <v>1021240</v>
      </c>
      <c r="AA59" s="135">
        <f t="shared" si="11"/>
        <v>1215275.6000000001</v>
      </c>
      <c r="AB59" s="145" t="s">
        <v>11</v>
      </c>
      <c r="AC59" s="146">
        <v>657589</v>
      </c>
      <c r="AD59" s="147">
        <f t="shared" si="4"/>
        <v>782530.91</v>
      </c>
      <c r="AE59" s="36" t="s">
        <v>11</v>
      </c>
      <c r="AF59" s="37">
        <v>886200</v>
      </c>
      <c r="AG59" s="38">
        <f t="shared" si="5"/>
        <v>1054578</v>
      </c>
      <c r="AH59" s="133" t="s">
        <v>11</v>
      </c>
      <c r="AI59" s="155">
        <v>375000</v>
      </c>
      <c r="AJ59" s="156">
        <f t="shared" si="8"/>
        <v>446250</v>
      </c>
      <c r="AK59" s="157" t="s">
        <v>11</v>
      </c>
      <c r="AL59" s="158">
        <v>428158.5</v>
      </c>
      <c r="AM59" s="159">
        <f t="shared" si="12"/>
        <v>509508.61499999999</v>
      </c>
      <c r="AN59" s="167" t="s">
        <v>11</v>
      </c>
      <c r="AO59" s="168">
        <v>478720</v>
      </c>
      <c r="AP59" s="168">
        <v>569677</v>
      </c>
      <c r="AQ59" s="331" t="s">
        <v>11</v>
      </c>
      <c r="AR59" s="333">
        <f t="shared" si="9"/>
        <v>559000</v>
      </c>
      <c r="AS59" s="333">
        <f t="shared" si="10"/>
        <v>665210</v>
      </c>
    </row>
    <row r="60" spans="1:45" ht="15.75" customHeight="1">
      <c r="A60" s="183"/>
      <c r="B60" s="184" t="s">
        <v>58</v>
      </c>
      <c r="C60" s="184"/>
      <c r="D60" s="21" t="s">
        <v>10</v>
      </c>
      <c r="E60" s="26">
        <v>810600</v>
      </c>
      <c r="F60" s="26">
        <v>964614</v>
      </c>
      <c r="G60" s="96" t="s">
        <v>10</v>
      </c>
      <c r="H60" s="97">
        <v>315000</v>
      </c>
      <c r="I60" s="98">
        <f t="shared" si="0"/>
        <v>374850</v>
      </c>
      <c r="J60" s="102" t="s">
        <v>10</v>
      </c>
      <c r="K60" s="103">
        <v>1100000</v>
      </c>
      <c r="L60" s="103">
        <v>1309000</v>
      </c>
      <c r="M60" s="107" t="s">
        <v>10</v>
      </c>
      <c r="N60" s="108">
        <v>507000</v>
      </c>
      <c r="O60" s="110">
        <f t="shared" si="13"/>
        <v>603330</v>
      </c>
      <c r="P60" s="118" t="s">
        <v>10</v>
      </c>
      <c r="Q60" s="119">
        <v>350000</v>
      </c>
      <c r="R60" s="120">
        <f t="shared" si="2"/>
        <v>416500</v>
      </c>
      <c r="S60" s="102" t="s">
        <v>10</v>
      </c>
      <c r="T60" s="124">
        <v>490050.00000000012</v>
      </c>
      <c r="U60" s="125">
        <f t="shared" si="3"/>
        <v>583159.50000000012</v>
      </c>
      <c r="V60" s="128" t="s">
        <v>10</v>
      </c>
      <c r="W60" s="19">
        <v>1000000</v>
      </c>
      <c r="X60" s="20">
        <f t="shared" si="7"/>
        <v>1190000</v>
      </c>
      <c r="Y60" s="133" t="s">
        <v>10</v>
      </c>
      <c r="Z60" s="134">
        <v>934120</v>
      </c>
      <c r="AA60" s="135">
        <f t="shared" si="11"/>
        <v>1111602.8</v>
      </c>
      <c r="AB60" s="145" t="s">
        <v>10</v>
      </c>
      <c r="AC60" s="146">
        <v>637400</v>
      </c>
      <c r="AD60" s="147">
        <f t="shared" si="4"/>
        <v>758506</v>
      </c>
      <c r="AE60" s="36" t="s">
        <v>10</v>
      </c>
      <c r="AF60" s="37">
        <v>810600</v>
      </c>
      <c r="AG60" s="38">
        <f t="shared" si="5"/>
        <v>964614</v>
      </c>
      <c r="AH60" s="133" t="s">
        <v>10</v>
      </c>
      <c r="AI60" s="155">
        <v>420000</v>
      </c>
      <c r="AJ60" s="156">
        <f t="shared" si="8"/>
        <v>499800</v>
      </c>
      <c r="AK60" s="157" t="s">
        <v>10</v>
      </c>
      <c r="AL60" s="158">
        <v>363230</v>
      </c>
      <c r="AM60" s="159">
        <f t="shared" si="12"/>
        <v>432243.7</v>
      </c>
      <c r="AN60" s="167" t="s">
        <v>10</v>
      </c>
      <c r="AO60" s="168">
        <v>421583</v>
      </c>
      <c r="AP60" s="168">
        <v>501684</v>
      </c>
      <c r="AQ60" s="331" t="s">
        <v>10</v>
      </c>
      <c r="AR60" s="333">
        <f t="shared" si="9"/>
        <v>507000</v>
      </c>
      <c r="AS60" s="333">
        <f t="shared" si="10"/>
        <v>603330</v>
      </c>
    </row>
    <row r="61" spans="1:45" ht="15.75" customHeight="1">
      <c r="A61" s="183"/>
      <c r="B61" s="184"/>
      <c r="C61" s="184"/>
      <c r="D61" s="21" t="s">
        <v>11</v>
      </c>
      <c r="E61" s="26">
        <v>756000</v>
      </c>
      <c r="F61" s="26">
        <v>899640</v>
      </c>
      <c r="G61" s="96" t="s">
        <v>11</v>
      </c>
      <c r="H61" s="97">
        <v>240000</v>
      </c>
      <c r="I61" s="98">
        <f t="shared" si="0"/>
        <v>285600</v>
      </c>
      <c r="J61" s="102" t="s">
        <v>11</v>
      </c>
      <c r="K61" s="103">
        <v>650000</v>
      </c>
      <c r="L61" s="103">
        <v>773500</v>
      </c>
      <c r="M61" s="107" t="s">
        <v>11</v>
      </c>
      <c r="N61" s="108">
        <v>468000</v>
      </c>
      <c r="O61" s="110">
        <f t="shared" si="13"/>
        <v>556920</v>
      </c>
      <c r="P61" s="118" t="s">
        <v>11</v>
      </c>
      <c r="Q61" s="119">
        <v>300000</v>
      </c>
      <c r="R61" s="120">
        <f t="shared" si="2"/>
        <v>357000</v>
      </c>
      <c r="S61" s="102" t="s">
        <v>11</v>
      </c>
      <c r="T61" s="124">
        <v>326700.00000000012</v>
      </c>
      <c r="U61" s="125">
        <f t="shared" si="3"/>
        <v>388773.00000000012</v>
      </c>
      <c r="V61" s="128" t="s">
        <v>11</v>
      </c>
      <c r="W61" s="19">
        <v>1000000</v>
      </c>
      <c r="X61" s="20">
        <f t="shared" si="7"/>
        <v>1190000</v>
      </c>
      <c r="Y61" s="133" t="s">
        <v>11</v>
      </c>
      <c r="Z61" s="134">
        <v>871200</v>
      </c>
      <c r="AA61" s="135">
        <f t="shared" si="11"/>
        <v>1036728</v>
      </c>
      <c r="AB61" s="145" t="s">
        <v>11</v>
      </c>
      <c r="AC61" s="146">
        <v>542000</v>
      </c>
      <c r="AD61" s="147">
        <f t="shared" si="4"/>
        <v>644980</v>
      </c>
      <c r="AE61" s="36" t="s">
        <v>11</v>
      </c>
      <c r="AF61" s="37">
        <v>756000</v>
      </c>
      <c r="AG61" s="38">
        <f t="shared" si="5"/>
        <v>899640</v>
      </c>
      <c r="AH61" s="133" t="s">
        <v>11</v>
      </c>
      <c r="AI61" s="155">
        <v>330000</v>
      </c>
      <c r="AJ61" s="156">
        <f t="shared" si="8"/>
        <v>392700</v>
      </c>
      <c r="AK61" s="157" t="s">
        <v>11</v>
      </c>
      <c r="AL61" s="158">
        <v>272422.5</v>
      </c>
      <c r="AM61" s="159">
        <f t="shared" si="12"/>
        <v>324182.77500000002</v>
      </c>
      <c r="AN61" s="167" t="s">
        <v>11</v>
      </c>
      <c r="AO61" s="168">
        <v>300253</v>
      </c>
      <c r="AP61" s="168">
        <v>357301</v>
      </c>
      <c r="AQ61" s="331" t="s">
        <v>11</v>
      </c>
      <c r="AR61" s="333">
        <f t="shared" si="9"/>
        <v>468000</v>
      </c>
      <c r="AS61" s="333">
        <f t="shared" si="10"/>
        <v>556920</v>
      </c>
    </row>
    <row r="62" spans="1:45" ht="15.75" customHeight="1">
      <c r="A62" s="183"/>
      <c r="B62" s="184" t="s">
        <v>59</v>
      </c>
      <c r="C62" s="184"/>
      <c r="D62" s="21" t="s">
        <v>10</v>
      </c>
      <c r="E62" s="26">
        <v>886200</v>
      </c>
      <c r="F62" s="26">
        <v>1054578</v>
      </c>
      <c r="G62" s="96" t="s">
        <v>10</v>
      </c>
      <c r="H62" s="97">
        <v>360000</v>
      </c>
      <c r="I62" s="98">
        <f t="shared" si="0"/>
        <v>428400</v>
      </c>
      <c r="J62" s="102" t="s">
        <v>10</v>
      </c>
      <c r="K62" s="103">
        <v>1800000</v>
      </c>
      <c r="L62" s="103">
        <v>2142000</v>
      </c>
      <c r="M62" s="107" t="s">
        <v>10</v>
      </c>
      <c r="N62" s="108">
        <v>585000</v>
      </c>
      <c r="O62" s="110">
        <f t="shared" si="13"/>
        <v>696150</v>
      </c>
      <c r="P62" s="118" t="s">
        <v>10</v>
      </c>
      <c r="Q62" s="119">
        <v>400000</v>
      </c>
      <c r="R62" s="120">
        <f t="shared" si="2"/>
        <v>476000</v>
      </c>
      <c r="S62" s="102" t="s">
        <v>10</v>
      </c>
      <c r="T62" s="124">
        <v>735075.00000000023</v>
      </c>
      <c r="U62" s="125">
        <f t="shared" si="3"/>
        <v>874739.25000000023</v>
      </c>
      <c r="V62" s="128" t="s">
        <v>10</v>
      </c>
      <c r="W62" s="19">
        <v>1083000</v>
      </c>
      <c r="X62" s="20">
        <f t="shared" si="7"/>
        <v>1288770</v>
      </c>
      <c r="Y62" s="133" t="s">
        <v>10</v>
      </c>
      <c r="Z62" s="134">
        <v>1021240</v>
      </c>
      <c r="AA62" s="135">
        <f t="shared" si="11"/>
        <v>1215275.6000000001</v>
      </c>
      <c r="AB62" s="145" t="s">
        <v>10</v>
      </c>
      <c r="AC62" s="146">
        <v>512000</v>
      </c>
      <c r="AD62" s="147">
        <f t="shared" si="4"/>
        <v>609280</v>
      </c>
      <c r="AE62" s="36" t="s">
        <v>10</v>
      </c>
      <c r="AF62" s="37">
        <v>886200</v>
      </c>
      <c r="AG62" s="38">
        <f t="shared" si="5"/>
        <v>1054578</v>
      </c>
      <c r="AH62" s="133" t="s">
        <v>10</v>
      </c>
      <c r="AI62" s="155">
        <v>480000</v>
      </c>
      <c r="AJ62" s="156">
        <f t="shared" si="8"/>
        <v>571200</v>
      </c>
      <c r="AK62" s="157" t="s">
        <v>10</v>
      </c>
      <c r="AL62" s="158">
        <v>570878</v>
      </c>
      <c r="AM62" s="159">
        <f t="shared" si="12"/>
        <v>679344.82000000007</v>
      </c>
      <c r="AN62" s="167" t="s">
        <v>10</v>
      </c>
      <c r="AO62" s="168">
        <v>648737</v>
      </c>
      <c r="AP62" s="168">
        <v>771997</v>
      </c>
      <c r="AQ62" s="331" t="s">
        <v>10</v>
      </c>
      <c r="AR62" s="333">
        <f t="shared" si="9"/>
        <v>648737</v>
      </c>
      <c r="AS62" s="333">
        <f t="shared" si="10"/>
        <v>771997</v>
      </c>
    </row>
    <row r="63" spans="1:45" ht="15.75" customHeight="1">
      <c r="A63" s="183"/>
      <c r="B63" s="184"/>
      <c r="C63" s="184"/>
      <c r="D63" s="21" t="s">
        <v>11</v>
      </c>
      <c r="E63" s="26">
        <v>853700</v>
      </c>
      <c r="F63" s="26">
        <v>1015903</v>
      </c>
      <c r="G63" s="96" t="s">
        <v>11</v>
      </c>
      <c r="H63" s="97">
        <v>280000</v>
      </c>
      <c r="I63" s="98">
        <f t="shared" si="0"/>
        <v>333200</v>
      </c>
      <c r="J63" s="102" t="s">
        <v>11</v>
      </c>
      <c r="K63" s="103">
        <v>1000000</v>
      </c>
      <c r="L63" s="103">
        <v>1190000</v>
      </c>
      <c r="M63" s="107" t="s">
        <v>11</v>
      </c>
      <c r="N63" s="108">
        <v>520000</v>
      </c>
      <c r="O63" s="110">
        <f t="shared" si="13"/>
        <v>618800</v>
      </c>
      <c r="P63" s="118" t="s">
        <v>11</v>
      </c>
      <c r="Q63" s="119">
        <v>250000</v>
      </c>
      <c r="R63" s="120">
        <f t="shared" si="2"/>
        <v>297500</v>
      </c>
      <c r="S63" s="102" t="s">
        <v>11</v>
      </c>
      <c r="T63" s="124">
        <v>326700.00000000012</v>
      </c>
      <c r="U63" s="125">
        <f t="shared" si="3"/>
        <v>388773.00000000012</v>
      </c>
      <c r="V63" s="128" t="s">
        <v>11</v>
      </c>
      <c r="W63" s="19">
        <v>1083000</v>
      </c>
      <c r="X63" s="20">
        <f t="shared" si="7"/>
        <v>1288770</v>
      </c>
      <c r="Y63" s="133" t="s">
        <v>11</v>
      </c>
      <c r="Z63" s="134">
        <v>983730</v>
      </c>
      <c r="AA63" s="135">
        <f t="shared" si="11"/>
        <v>1170638.7</v>
      </c>
      <c r="AB63" s="145" t="s">
        <v>11</v>
      </c>
      <c r="AC63" s="146">
        <v>712000</v>
      </c>
      <c r="AD63" s="147">
        <f t="shared" si="4"/>
        <v>847280</v>
      </c>
      <c r="AE63" s="36" t="s">
        <v>11</v>
      </c>
      <c r="AF63" s="37">
        <v>853700</v>
      </c>
      <c r="AG63" s="38">
        <f t="shared" si="5"/>
        <v>1015903</v>
      </c>
      <c r="AH63" s="133" t="s">
        <v>11</v>
      </c>
      <c r="AI63" s="155">
        <v>375000</v>
      </c>
      <c r="AJ63" s="156">
        <f t="shared" si="8"/>
        <v>446250</v>
      </c>
      <c r="AK63" s="157" t="s">
        <v>11</v>
      </c>
      <c r="AL63" s="158">
        <v>428158.5</v>
      </c>
      <c r="AM63" s="159">
        <f t="shared" si="12"/>
        <v>509508.61499999999</v>
      </c>
      <c r="AN63" s="167" t="s">
        <v>11</v>
      </c>
      <c r="AO63" s="168">
        <v>452143</v>
      </c>
      <c r="AP63" s="168">
        <v>538051</v>
      </c>
      <c r="AQ63" s="331" t="s">
        <v>11</v>
      </c>
      <c r="AR63" s="333">
        <f t="shared" si="9"/>
        <v>520000</v>
      </c>
      <c r="AS63" s="333">
        <f t="shared" si="10"/>
        <v>618800</v>
      </c>
    </row>
    <row r="64" spans="1:45" ht="15.75" customHeight="1">
      <c r="A64" s="183"/>
      <c r="B64" s="184" t="s">
        <v>60</v>
      </c>
      <c r="C64" s="184"/>
      <c r="D64" s="21" t="s">
        <v>10</v>
      </c>
      <c r="E64" s="26">
        <v>1026900</v>
      </c>
      <c r="F64" s="26">
        <v>1222011</v>
      </c>
      <c r="G64" s="96" t="s">
        <v>10</v>
      </c>
      <c r="H64" s="97">
        <v>730000</v>
      </c>
      <c r="I64" s="98">
        <f t="shared" si="0"/>
        <v>868700</v>
      </c>
      <c r="J64" s="102" t="s">
        <v>10</v>
      </c>
      <c r="K64" s="103">
        <v>2000000</v>
      </c>
      <c r="L64" s="103">
        <v>2380000</v>
      </c>
      <c r="M64" s="107" t="s">
        <v>10</v>
      </c>
      <c r="N64" s="108">
        <v>897000</v>
      </c>
      <c r="O64" s="110">
        <f t="shared" si="13"/>
        <v>1067430</v>
      </c>
      <c r="P64" s="118" t="s">
        <v>10</v>
      </c>
      <c r="Q64" s="119">
        <v>1200000</v>
      </c>
      <c r="R64" s="120">
        <f t="shared" si="2"/>
        <v>1428000</v>
      </c>
      <c r="S64" s="102" t="s">
        <v>10</v>
      </c>
      <c r="T64" s="124">
        <v>1551825.0000000005</v>
      </c>
      <c r="U64" s="125">
        <f t="shared" si="3"/>
        <v>1846671.7500000005</v>
      </c>
      <c r="V64" s="128" t="s">
        <v>10</v>
      </c>
      <c r="W64" s="19">
        <v>1167000</v>
      </c>
      <c r="X64" s="20">
        <f t="shared" si="7"/>
        <v>1388730</v>
      </c>
      <c r="Y64" s="133" t="s">
        <v>10</v>
      </c>
      <c r="Z64" s="134">
        <v>1183380</v>
      </c>
      <c r="AA64" s="135">
        <f t="shared" si="11"/>
        <v>1408222.2</v>
      </c>
      <c r="AB64" s="145" t="s">
        <v>10</v>
      </c>
      <c r="AC64" s="146">
        <v>620000</v>
      </c>
      <c r="AD64" s="147">
        <f t="shared" si="4"/>
        <v>737800</v>
      </c>
      <c r="AE64" s="36" t="s">
        <v>10</v>
      </c>
      <c r="AF64" s="37">
        <v>1026900</v>
      </c>
      <c r="AG64" s="38">
        <f t="shared" si="5"/>
        <v>1222011</v>
      </c>
      <c r="AH64" s="133" t="s">
        <v>10</v>
      </c>
      <c r="AI64" s="155">
        <v>1020000</v>
      </c>
      <c r="AJ64" s="156">
        <f t="shared" si="8"/>
        <v>1213800</v>
      </c>
      <c r="AK64" s="157" t="s">
        <v>10</v>
      </c>
      <c r="AL64" s="158">
        <v>1222200</v>
      </c>
      <c r="AM64" s="159">
        <f t="shared" si="12"/>
        <v>1454418</v>
      </c>
      <c r="AN64" s="167" t="s">
        <v>10</v>
      </c>
      <c r="AO64" s="168">
        <v>720000</v>
      </c>
      <c r="AP64" s="168">
        <v>856800</v>
      </c>
      <c r="AQ64" s="331" t="s">
        <v>10</v>
      </c>
      <c r="AR64" s="333">
        <f t="shared" si="9"/>
        <v>1026900</v>
      </c>
      <c r="AS64" s="333">
        <f t="shared" si="10"/>
        <v>1222011</v>
      </c>
    </row>
    <row r="65" spans="1:45" ht="15.75" customHeight="1">
      <c r="A65" s="183"/>
      <c r="B65" s="184"/>
      <c r="C65" s="184"/>
      <c r="D65" s="21" t="s">
        <v>11</v>
      </c>
      <c r="E65" s="26">
        <v>994400</v>
      </c>
      <c r="F65" s="26">
        <v>1183336</v>
      </c>
      <c r="G65" s="96" t="s">
        <v>11</v>
      </c>
      <c r="H65" s="97">
        <v>580000</v>
      </c>
      <c r="I65" s="98">
        <f t="shared" si="0"/>
        <v>690200</v>
      </c>
      <c r="J65" s="102" t="s">
        <v>11</v>
      </c>
      <c r="K65" s="103">
        <v>1000000</v>
      </c>
      <c r="L65" s="103">
        <v>1190000</v>
      </c>
      <c r="M65" s="107" t="s">
        <v>11</v>
      </c>
      <c r="N65" s="108">
        <v>754000</v>
      </c>
      <c r="O65" s="110">
        <f t="shared" si="13"/>
        <v>897260</v>
      </c>
      <c r="P65" s="118" t="s">
        <v>11</v>
      </c>
      <c r="Q65" s="119">
        <v>900000</v>
      </c>
      <c r="R65" s="120">
        <f t="shared" si="2"/>
        <v>1071000</v>
      </c>
      <c r="S65" s="102" t="s">
        <v>11</v>
      </c>
      <c r="T65" s="124">
        <v>898425.00000000012</v>
      </c>
      <c r="U65" s="125">
        <f t="shared" si="3"/>
        <v>1069125.75</v>
      </c>
      <c r="V65" s="128" t="s">
        <v>11</v>
      </c>
      <c r="W65" s="19">
        <v>1167000</v>
      </c>
      <c r="X65" s="20">
        <f t="shared" si="7"/>
        <v>1388730</v>
      </c>
      <c r="Y65" s="133" t="s">
        <v>11</v>
      </c>
      <c r="Z65" s="134">
        <v>1145870</v>
      </c>
      <c r="AA65" s="135">
        <f t="shared" si="11"/>
        <v>1363585.3</v>
      </c>
      <c r="AB65" s="145" t="s">
        <v>11</v>
      </c>
      <c r="AC65" s="146">
        <v>894000</v>
      </c>
      <c r="AD65" s="147">
        <f t="shared" si="4"/>
        <v>1063860</v>
      </c>
      <c r="AE65" s="36" t="s">
        <v>11</v>
      </c>
      <c r="AF65" s="37">
        <v>994400</v>
      </c>
      <c r="AG65" s="38">
        <f t="shared" si="5"/>
        <v>1183336</v>
      </c>
      <c r="AH65" s="133" t="s">
        <v>11</v>
      </c>
      <c r="AI65" s="155">
        <v>780000</v>
      </c>
      <c r="AJ65" s="156">
        <f t="shared" si="8"/>
        <v>928200</v>
      </c>
      <c r="AK65" s="157" t="s">
        <v>11</v>
      </c>
      <c r="AL65" s="158">
        <v>916650</v>
      </c>
      <c r="AM65" s="159">
        <f t="shared" si="12"/>
        <v>1090813.5</v>
      </c>
      <c r="AN65" s="167" t="s">
        <v>11</v>
      </c>
      <c r="AO65" s="168">
        <v>480000</v>
      </c>
      <c r="AP65" s="168">
        <v>571200</v>
      </c>
      <c r="AQ65" s="331" t="s">
        <v>11</v>
      </c>
      <c r="AR65" s="333">
        <f t="shared" si="9"/>
        <v>900000</v>
      </c>
      <c r="AS65" s="333">
        <f t="shared" si="10"/>
        <v>1071000</v>
      </c>
    </row>
    <row r="66" spans="1:45" ht="15.75" customHeight="1">
      <c r="A66" s="183"/>
      <c r="B66" s="184" t="s">
        <v>61</v>
      </c>
      <c r="C66" s="184" t="s">
        <v>62</v>
      </c>
      <c r="D66" s="21" t="s">
        <v>10</v>
      </c>
      <c r="E66" s="26">
        <v>4163300</v>
      </c>
      <c r="F66" s="26">
        <v>4954327</v>
      </c>
      <c r="G66" s="96" t="s">
        <v>10</v>
      </c>
      <c r="H66" s="97">
        <v>7500000</v>
      </c>
      <c r="I66" s="98">
        <f t="shared" si="0"/>
        <v>8925000</v>
      </c>
      <c r="J66" s="102" t="s">
        <v>10</v>
      </c>
      <c r="K66" s="103">
        <v>9142000</v>
      </c>
      <c r="L66" s="103">
        <v>10878980</v>
      </c>
      <c r="M66" s="107" t="s">
        <v>10</v>
      </c>
      <c r="N66" s="108">
        <v>5174000</v>
      </c>
      <c r="O66" s="110">
        <f t="shared" si="13"/>
        <v>6157060</v>
      </c>
      <c r="P66" s="118" t="s">
        <v>10</v>
      </c>
      <c r="Q66" s="119">
        <v>3000000</v>
      </c>
      <c r="R66" s="120">
        <f t="shared" si="2"/>
        <v>3570000</v>
      </c>
      <c r="S66" s="102" t="s">
        <v>10</v>
      </c>
      <c r="T66" s="124">
        <v>8494200.0000000019</v>
      </c>
      <c r="U66" s="125">
        <f t="shared" si="3"/>
        <v>10108098.000000002</v>
      </c>
      <c r="V66" s="128" t="s">
        <v>10</v>
      </c>
      <c r="W66" s="19">
        <v>10000000</v>
      </c>
      <c r="X66" s="20">
        <f t="shared" si="7"/>
        <v>11900000</v>
      </c>
      <c r="Y66" s="133" t="s">
        <v>10</v>
      </c>
      <c r="Z66" s="134">
        <v>4797650</v>
      </c>
      <c r="AA66" s="135">
        <f t="shared" si="11"/>
        <v>5709203.5</v>
      </c>
      <c r="AB66" s="145" t="s">
        <v>10</v>
      </c>
      <c r="AC66" s="146">
        <v>5095000</v>
      </c>
      <c r="AD66" s="147">
        <f t="shared" si="4"/>
        <v>6063050</v>
      </c>
      <c r="AE66" s="36" t="s">
        <v>10</v>
      </c>
      <c r="AF66" s="37">
        <v>5204125</v>
      </c>
      <c r="AG66" s="38">
        <f t="shared" si="5"/>
        <v>6192908.75</v>
      </c>
      <c r="AH66" s="133" t="s">
        <v>10</v>
      </c>
      <c r="AI66" s="155">
        <v>11250000</v>
      </c>
      <c r="AJ66" s="156">
        <f t="shared" si="8"/>
        <v>13387500</v>
      </c>
      <c r="AK66" s="157" t="s">
        <v>10</v>
      </c>
      <c r="AL66" s="158">
        <v>10136000</v>
      </c>
      <c r="AM66" s="159">
        <f t="shared" si="12"/>
        <v>12061840</v>
      </c>
      <c r="AN66" s="167" t="s">
        <v>10</v>
      </c>
      <c r="AO66" s="168">
        <v>6481020</v>
      </c>
      <c r="AP66" s="168">
        <v>7712414</v>
      </c>
      <c r="AQ66" s="331" t="s">
        <v>10</v>
      </c>
      <c r="AR66" s="333">
        <f t="shared" si="9"/>
        <v>6481020</v>
      </c>
      <c r="AS66" s="333">
        <f t="shared" si="10"/>
        <v>7712414</v>
      </c>
    </row>
    <row r="67" spans="1:45" ht="15.75" customHeight="1">
      <c r="A67" s="183"/>
      <c r="B67" s="184"/>
      <c r="C67" s="184"/>
      <c r="D67" s="21" t="s">
        <v>11</v>
      </c>
      <c r="E67" s="26">
        <v>3947000</v>
      </c>
      <c r="F67" s="26">
        <v>4696930</v>
      </c>
      <c r="G67" s="96" t="s">
        <v>11</v>
      </c>
      <c r="H67" s="97">
        <v>5250000</v>
      </c>
      <c r="I67" s="98">
        <f t="shared" si="0"/>
        <v>6247500</v>
      </c>
      <c r="J67" s="102" t="s">
        <v>11</v>
      </c>
      <c r="K67" s="103">
        <v>7450000</v>
      </c>
      <c r="L67" s="103">
        <v>8865500</v>
      </c>
      <c r="M67" s="107" t="s">
        <v>11</v>
      </c>
      <c r="N67" s="108">
        <v>4680000</v>
      </c>
      <c r="O67" s="110">
        <f t="shared" si="13"/>
        <v>5569200</v>
      </c>
      <c r="P67" s="118" t="s">
        <v>11</v>
      </c>
      <c r="Q67" s="119">
        <v>2000000</v>
      </c>
      <c r="R67" s="120">
        <f t="shared" si="2"/>
        <v>2380000</v>
      </c>
      <c r="S67" s="102" t="s">
        <v>11</v>
      </c>
      <c r="T67" s="124">
        <v>5227200.0000000019</v>
      </c>
      <c r="U67" s="125">
        <f t="shared" si="3"/>
        <v>6220368.0000000019</v>
      </c>
      <c r="V67" s="128" t="s">
        <v>11</v>
      </c>
      <c r="W67" s="19">
        <v>10000000</v>
      </c>
      <c r="X67" s="20">
        <f t="shared" si="7"/>
        <v>11900000</v>
      </c>
      <c r="Y67" s="133" t="s">
        <v>11</v>
      </c>
      <c r="Z67" s="134">
        <v>4548390</v>
      </c>
      <c r="AA67" s="135">
        <f t="shared" si="11"/>
        <v>5412584.0999999996</v>
      </c>
      <c r="AB67" s="145" t="s">
        <v>11</v>
      </c>
      <c r="AC67" s="146">
        <v>4270000</v>
      </c>
      <c r="AD67" s="147">
        <f t="shared" si="4"/>
        <v>5081300</v>
      </c>
      <c r="AE67" s="36" t="s">
        <v>11</v>
      </c>
      <c r="AF67" s="37">
        <v>4854810</v>
      </c>
      <c r="AG67" s="38">
        <f t="shared" si="5"/>
        <v>5777223.8999999994</v>
      </c>
      <c r="AH67" s="133" t="s">
        <v>11</v>
      </c>
      <c r="AI67" s="155">
        <v>7875000</v>
      </c>
      <c r="AJ67" s="156">
        <f t="shared" si="8"/>
        <v>9371250</v>
      </c>
      <c r="AK67" s="157" t="s">
        <v>11</v>
      </c>
      <c r="AL67" s="158">
        <v>7601999.9999999991</v>
      </c>
      <c r="AM67" s="159">
        <f t="shared" si="12"/>
        <v>9046379.9999999981</v>
      </c>
      <c r="AN67" s="167" t="s">
        <v>11</v>
      </c>
      <c r="AO67" s="168">
        <v>5312666</v>
      </c>
      <c r="AP67" s="168">
        <v>6322072</v>
      </c>
      <c r="AQ67" s="331" t="s">
        <v>11</v>
      </c>
      <c r="AR67" s="333">
        <f t="shared" si="9"/>
        <v>5227200.0000000019</v>
      </c>
      <c r="AS67" s="333">
        <f t="shared" si="10"/>
        <v>6220368.0000000019</v>
      </c>
    </row>
    <row r="68" spans="1:45" ht="15.75" customHeight="1">
      <c r="A68" s="183"/>
      <c r="B68" s="184" t="s">
        <v>63</v>
      </c>
      <c r="C68" s="184" t="s">
        <v>62</v>
      </c>
      <c r="D68" s="21" t="s">
        <v>10</v>
      </c>
      <c r="E68" s="26">
        <v>4595900</v>
      </c>
      <c r="F68" s="26">
        <v>5469121</v>
      </c>
      <c r="G68" s="96" t="s">
        <v>10</v>
      </c>
      <c r="H68" s="97">
        <v>10980000</v>
      </c>
      <c r="I68" s="98">
        <f t="shared" si="0"/>
        <v>13066200</v>
      </c>
      <c r="J68" s="102" t="s">
        <v>10</v>
      </c>
      <c r="K68" s="103">
        <v>7860000</v>
      </c>
      <c r="L68" s="103">
        <v>9353400</v>
      </c>
      <c r="M68" s="107" t="s">
        <v>10</v>
      </c>
      <c r="N68" s="108">
        <v>7774000</v>
      </c>
      <c r="O68" s="110">
        <f t="shared" si="13"/>
        <v>9251060</v>
      </c>
      <c r="P68" s="118" t="s">
        <v>10</v>
      </c>
      <c r="Q68" s="119">
        <v>5000000</v>
      </c>
      <c r="R68" s="120">
        <f t="shared" si="2"/>
        <v>5950000</v>
      </c>
      <c r="S68" s="102" t="s">
        <v>10</v>
      </c>
      <c r="T68" s="124">
        <v>12251250.000000004</v>
      </c>
      <c r="U68" s="125">
        <f t="shared" si="3"/>
        <v>14578987.500000004</v>
      </c>
      <c r="V68" s="128" t="s">
        <v>10</v>
      </c>
      <c r="W68" s="19">
        <v>15000000</v>
      </c>
      <c r="X68" s="20">
        <f t="shared" si="7"/>
        <v>17850000</v>
      </c>
      <c r="Y68" s="133" t="s">
        <v>10</v>
      </c>
      <c r="Z68" s="134">
        <v>5296170</v>
      </c>
      <c r="AA68" s="135">
        <f t="shared" si="11"/>
        <v>6302442.2999999998</v>
      </c>
      <c r="AB68" s="145" t="s">
        <v>10</v>
      </c>
      <c r="AC68" s="146">
        <v>11200000</v>
      </c>
      <c r="AD68" s="147">
        <f t="shared" si="4"/>
        <v>13328000</v>
      </c>
      <c r="AE68" s="36" t="s">
        <v>10</v>
      </c>
      <c r="AF68" s="37">
        <v>5744875</v>
      </c>
      <c r="AG68" s="38">
        <f t="shared" si="5"/>
        <v>6836401.25</v>
      </c>
      <c r="AH68" s="133" t="s">
        <v>10</v>
      </c>
      <c r="AI68" s="155">
        <v>17550000</v>
      </c>
      <c r="AJ68" s="156">
        <f t="shared" si="8"/>
        <v>20884500</v>
      </c>
      <c r="AK68" s="157" t="s">
        <v>10</v>
      </c>
      <c r="AL68" s="158">
        <v>13484800</v>
      </c>
      <c r="AM68" s="159">
        <f t="shared" si="12"/>
        <v>16046912</v>
      </c>
      <c r="AN68" s="167" t="s">
        <v>10</v>
      </c>
      <c r="AO68" s="168">
        <v>9445445</v>
      </c>
      <c r="AP68" s="168">
        <v>11240079</v>
      </c>
      <c r="AQ68" s="331" t="s">
        <v>10</v>
      </c>
      <c r="AR68" s="333">
        <f t="shared" si="9"/>
        <v>9445445</v>
      </c>
      <c r="AS68" s="333">
        <f t="shared" si="10"/>
        <v>11240079</v>
      </c>
    </row>
    <row r="69" spans="1:45" ht="15.75" customHeight="1">
      <c r="A69" s="183"/>
      <c r="B69" s="184"/>
      <c r="C69" s="184"/>
      <c r="D69" s="21" t="s">
        <v>11</v>
      </c>
      <c r="E69" s="26">
        <v>4379600</v>
      </c>
      <c r="F69" s="26">
        <v>5211724</v>
      </c>
      <c r="G69" s="96" t="s">
        <v>11</v>
      </c>
      <c r="H69" s="97">
        <v>6850000</v>
      </c>
      <c r="I69" s="98">
        <f t="shared" si="0"/>
        <v>8151500</v>
      </c>
      <c r="J69" s="102" t="s">
        <v>11</v>
      </c>
      <c r="K69" s="103">
        <v>3200000</v>
      </c>
      <c r="L69" s="103">
        <v>3808000</v>
      </c>
      <c r="M69" s="107" t="s">
        <v>11</v>
      </c>
      <c r="N69" s="108">
        <v>7280000</v>
      </c>
      <c r="O69" s="110">
        <f t="shared" si="13"/>
        <v>8663200</v>
      </c>
      <c r="P69" s="118" t="s">
        <v>11</v>
      </c>
      <c r="Q69" s="119">
        <v>4000000</v>
      </c>
      <c r="R69" s="120">
        <f t="shared" ref="R69:R132" si="14">Q69*19%+Q69</f>
        <v>4760000</v>
      </c>
      <c r="S69" s="102" t="s">
        <v>11</v>
      </c>
      <c r="T69" s="124">
        <v>7350750.0000000009</v>
      </c>
      <c r="U69" s="125">
        <f t="shared" si="3"/>
        <v>8747392.5</v>
      </c>
      <c r="V69" s="128" t="s">
        <v>11</v>
      </c>
      <c r="W69" s="19">
        <v>15000000</v>
      </c>
      <c r="X69" s="20">
        <f t="shared" si="7"/>
        <v>17850000</v>
      </c>
      <c r="Y69" s="133" t="s">
        <v>11</v>
      </c>
      <c r="Z69" s="134">
        <v>5046910</v>
      </c>
      <c r="AA69" s="135">
        <f t="shared" si="11"/>
        <v>6005822.9000000004</v>
      </c>
      <c r="AB69" s="145" t="s">
        <v>11</v>
      </c>
      <c r="AC69" s="146">
        <v>10800000</v>
      </c>
      <c r="AD69" s="147">
        <f t="shared" ref="AD69:AD132" si="15">AC69*19%+AC69</f>
        <v>12852000</v>
      </c>
      <c r="AE69" s="36" t="s">
        <v>11</v>
      </c>
      <c r="AF69" s="37">
        <v>5386908</v>
      </c>
      <c r="AG69" s="38">
        <f t="shared" ref="AG69:AG132" si="16">+AF69*1.19</f>
        <v>6410420.5199999996</v>
      </c>
      <c r="AH69" s="133" t="s">
        <v>11</v>
      </c>
      <c r="AI69" s="155">
        <v>12284999.999999998</v>
      </c>
      <c r="AJ69" s="156">
        <f t="shared" si="8"/>
        <v>14619149.999999998</v>
      </c>
      <c r="AK69" s="157" t="s">
        <v>11</v>
      </c>
      <c r="AL69" s="158">
        <v>10113600</v>
      </c>
      <c r="AM69" s="159">
        <f t="shared" si="12"/>
        <v>12035184</v>
      </c>
      <c r="AN69" s="167" t="s">
        <v>11</v>
      </c>
      <c r="AO69" s="168">
        <v>7933739</v>
      </c>
      <c r="AP69" s="168">
        <v>9441149</v>
      </c>
      <c r="AQ69" s="331" t="s">
        <v>11</v>
      </c>
      <c r="AR69" s="333">
        <f t="shared" si="9"/>
        <v>7280000</v>
      </c>
      <c r="AS69" s="333">
        <f t="shared" si="10"/>
        <v>8663200</v>
      </c>
    </row>
    <row r="70" spans="1:45" ht="15.75" customHeight="1">
      <c r="A70" s="183"/>
      <c r="B70" s="184" t="s">
        <v>64</v>
      </c>
      <c r="C70" s="184" t="s">
        <v>62</v>
      </c>
      <c r="D70" s="21" t="s">
        <v>10</v>
      </c>
      <c r="E70" s="26">
        <v>3838800</v>
      </c>
      <c r="F70" s="26">
        <v>4568172</v>
      </c>
      <c r="G70" s="96" t="s">
        <v>10</v>
      </c>
      <c r="H70" s="97">
        <v>4400000</v>
      </c>
      <c r="I70" s="98">
        <f t="shared" si="0"/>
        <v>5236000</v>
      </c>
      <c r="J70" s="102" t="s">
        <v>10</v>
      </c>
      <c r="K70" s="103">
        <v>7200000</v>
      </c>
      <c r="L70" s="103">
        <v>8568000</v>
      </c>
      <c r="M70" s="107" t="s">
        <v>10</v>
      </c>
      <c r="N70" s="108">
        <v>2990000</v>
      </c>
      <c r="O70" s="110">
        <f t="shared" si="13"/>
        <v>3558100</v>
      </c>
      <c r="P70" s="118" t="s">
        <v>10</v>
      </c>
      <c r="Q70" s="119">
        <v>2500000</v>
      </c>
      <c r="R70" s="120">
        <f t="shared" si="14"/>
        <v>2975000</v>
      </c>
      <c r="S70" s="102" t="s">
        <v>10</v>
      </c>
      <c r="T70" s="124">
        <v>4737150.0000000019</v>
      </c>
      <c r="U70" s="125">
        <f t="shared" si="3"/>
        <v>5637208.5000000019</v>
      </c>
      <c r="V70" s="128" t="s">
        <v>10</v>
      </c>
      <c r="W70" s="19">
        <v>5000000</v>
      </c>
      <c r="X70" s="20">
        <f t="shared" ref="X70:X133" si="17">W70*1.19</f>
        <v>5950000</v>
      </c>
      <c r="Y70" s="133" t="s">
        <v>10</v>
      </c>
      <c r="Z70" s="134">
        <v>4423760</v>
      </c>
      <c r="AA70" s="135">
        <f t="shared" si="11"/>
        <v>5264274.4000000004</v>
      </c>
      <c r="AB70" s="145" t="s">
        <v>10</v>
      </c>
      <c r="AC70" s="146">
        <v>4125000</v>
      </c>
      <c r="AD70" s="147">
        <f t="shared" si="15"/>
        <v>4908750</v>
      </c>
      <c r="AE70" s="36" t="s">
        <v>10</v>
      </c>
      <c r="AF70" s="37">
        <v>4798500</v>
      </c>
      <c r="AG70" s="38">
        <f t="shared" si="16"/>
        <v>5710215</v>
      </c>
      <c r="AH70" s="133" t="s">
        <v>10</v>
      </c>
      <c r="AI70" s="155">
        <v>5850000</v>
      </c>
      <c r="AJ70" s="156">
        <f t="shared" ref="AJ70:AJ133" si="18">+AI70*19%+AI70</f>
        <v>6961500</v>
      </c>
      <c r="AK70" s="157" t="s">
        <v>10</v>
      </c>
      <c r="AL70" s="158">
        <v>7382199.9999999991</v>
      </c>
      <c r="AM70" s="159">
        <f t="shared" si="12"/>
        <v>8784817.9999999981</v>
      </c>
      <c r="AN70" s="167" t="s">
        <v>10</v>
      </c>
      <c r="AO70" s="168">
        <v>3678117</v>
      </c>
      <c r="AP70" s="168">
        <v>4376959</v>
      </c>
      <c r="AQ70" s="331" t="s">
        <v>10</v>
      </c>
      <c r="AR70" s="333">
        <f t="shared" ref="AR70:AR133" si="19">MEDIAN(E70,H70,K70,N70,Q70,T70,W70,Z70,AC70,AF70,AI70,AL70,AO70)</f>
        <v>4423760</v>
      </c>
      <c r="AS70" s="333">
        <f t="shared" ref="AS70:AS133" si="20">MEDIAN(F70,I70,L70,O70,R70,U70,X70,AA70,AD70,AG70,AJ70,AM70,AP70)</f>
        <v>5264274.4000000004</v>
      </c>
    </row>
    <row r="71" spans="1:45" ht="15.75" customHeight="1">
      <c r="A71" s="183"/>
      <c r="B71" s="184"/>
      <c r="C71" s="184"/>
      <c r="D71" s="21" t="s">
        <v>11</v>
      </c>
      <c r="E71" s="26">
        <v>3459800</v>
      </c>
      <c r="F71" s="26">
        <v>4117162</v>
      </c>
      <c r="G71" s="96" t="s">
        <v>11</v>
      </c>
      <c r="H71" s="97">
        <v>3100000</v>
      </c>
      <c r="I71" s="98">
        <f t="shared" si="0"/>
        <v>3689000</v>
      </c>
      <c r="J71" s="102" t="s">
        <v>11</v>
      </c>
      <c r="K71" s="103">
        <v>2900000</v>
      </c>
      <c r="L71" s="103">
        <v>3451000</v>
      </c>
      <c r="M71" s="107" t="s">
        <v>11</v>
      </c>
      <c r="N71" s="108">
        <v>2600000</v>
      </c>
      <c r="O71" s="110">
        <f t="shared" si="13"/>
        <v>3094000</v>
      </c>
      <c r="P71" s="118" t="s">
        <v>11</v>
      </c>
      <c r="Q71" s="119">
        <v>2000000</v>
      </c>
      <c r="R71" s="120">
        <f>Q71*19%+Q71</f>
        <v>2380000</v>
      </c>
      <c r="S71" s="102" t="s">
        <v>11</v>
      </c>
      <c r="T71" s="124">
        <v>2940300.0000000009</v>
      </c>
      <c r="U71" s="125">
        <f t="shared" si="3"/>
        <v>3498957.0000000009</v>
      </c>
      <c r="V71" s="128" t="s">
        <v>11</v>
      </c>
      <c r="W71" s="19">
        <v>5000000</v>
      </c>
      <c r="X71" s="20">
        <f t="shared" si="17"/>
        <v>5950000</v>
      </c>
      <c r="Y71" s="133" t="s">
        <v>11</v>
      </c>
      <c r="Z71" s="134">
        <v>3986950</v>
      </c>
      <c r="AA71" s="135">
        <f t="shared" ref="AA71:AA134" si="21">Z71+(Z71*19%)</f>
        <v>4744470.5</v>
      </c>
      <c r="AB71" s="145" t="s">
        <v>11</v>
      </c>
      <c r="AC71" s="146">
        <v>3896000</v>
      </c>
      <c r="AD71" s="147">
        <f t="shared" si="15"/>
        <v>4636240</v>
      </c>
      <c r="AE71" s="36" t="s">
        <v>11</v>
      </c>
      <c r="AF71" s="37">
        <v>4255554</v>
      </c>
      <c r="AG71" s="38">
        <f t="shared" si="16"/>
        <v>5064109.26</v>
      </c>
      <c r="AH71" s="133" t="s">
        <v>11</v>
      </c>
      <c r="AI71" s="155">
        <v>4095000</v>
      </c>
      <c r="AJ71" s="156">
        <f t="shared" si="18"/>
        <v>4873050</v>
      </c>
      <c r="AK71" s="157" t="s">
        <v>11</v>
      </c>
      <c r="AL71" s="158">
        <v>5536650</v>
      </c>
      <c r="AM71" s="159">
        <f t="shared" si="12"/>
        <v>6588613.5</v>
      </c>
      <c r="AN71" s="167" t="s">
        <v>11</v>
      </c>
      <c r="AO71" s="168">
        <v>3089608</v>
      </c>
      <c r="AP71" s="168">
        <v>3676633</v>
      </c>
      <c r="AQ71" s="331" t="s">
        <v>11</v>
      </c>
      <c r="AR71" s="333">
        <f t="shared" si="19"/>
        <v>3459800</v>
      </c>
      <c r="AS71" s="333">
        <f t="shared" si="20"/>
        <v>4117162</v>
      </c>
    </row>
    <row r="72" spans="1:45" ht="15.75" customHeight="1">
      <c r="A72" s="183"/>
      <c r="B72" s="184" t="s">
        <v>65</v>
      </c>
      <c r="C72" s="184" t="s">
        <v>66</v>
      </c>
      <c r="D72" s="21" t="s">
        <v>10</v>
      </c>
      <c r="E72" s="26">
        <v>829500</v>
      </c>
      <c r="F72" s="26">
        <v>987105</v>
      </c>
      <c r="G72" s="96" t="s">
        <v>10</v>
      </c>
      <c r="H72" s="97">
        <v>280000</v>
      </c>
      <c r="I72" s="98">
        <f t="shared" si="0"/>
        <v>333200</v>
      </c>
      <c r="J72" s="102" t="s">
        <v>10</v>
      </c>
      <c r="K72" s="103">
        <v>380000</v>
      </c>
      <c r="L72" s="103">
        <v>452200</v>
      </c>
      <c r="M72" s="107" t="s">
        <v>10</v>
      </c>
      <c r="N72" s="108">
        <v>715000</v>
      </c>
      <c r="O72" s="110">
        <f t="shared" si="13"/>
        <v>850850</v>
      </c>
      <c r="P72" s="118" t="s">
        <v>10</v>
      </c>
      <c r="Q72" s="119">
        <v>500000</v>
      </c>
      <c r="R72" s="120">
        <f t="shared" si="14"/>
        <v>595000</v>
      </c>
      <c r="S72" s="102" t="s">
        <v>10</v>
      </c>
      <c r="T72" s="124">
        <v>529375.00000000012</v>
      </c>
      <c r="U72" s="125">
        <f t="shared" si="3"/>
        <v>629956.25000000012</v>
      </c>
      <c r="V72" s="128" t="s">
        <v>10</v>
      </c>
      <c r="W72" s="19">
        <v>1167000</v>
      </c>
      <c r="X72" s="20">
        <f t="shared" si="17"/>
        <v>1388730</v>
      </c>
      <c r="Y72" s="133" t="s">
        <v>10</v>
      </c>
      <c r="Z72" s="134">
        <v>955900</v>
      </c>
      <c r="AA72" s="135">
        <f t="shared" si="21"/>
        <v>1137521</v>
      </c>
      <c r="AB72" s="145" t="s">
        <v>10</v>
      </c>
      <c r="AC72" s="146">
        <v>1746000</v>
      </c>
      <c r="AD72" s="147">
        <f t="shared" si="15"/>
        <v>2077740</v>
      </c>
      <c r="AE72" s="36" t="s">
        <v>10</v>
      </c>
      <c r="AF72" s="37">
        <v>987105</v>
      </c>
      <c r="AG72" s="38">
        <f t="shared" si="16"/>
        <v>1174654.95</v>
      </c>
      <c r="AH72" s="133" t="s">
        <v>10</v>
      </c>
      <c r="AI72" s="155">
        <v>375000</v>
      </c>
      <c r="AJ72" s="156">
        <f t="shared" si="18"/>
        <v>446250</v>
      </c>
      <c r="AK72" s="157" t="s">
        <v>10</v>
      </c>
      <c r="AL72" s="158">
        <v>410200</v>
      </c>
      <c r="AM72" s="159">
        <f t="shared" si="12"/>
        <v>488138</v>
      </c>
      <c r="AN72" s="167" t="s">
        <v>10</v>
      </c>
      <c r="AO72" s="168">
        <v>563353</v>
      </c>
      <c r="AP72" s="168">
        <v>670390</v>
      </c>
      <c r="AQ72" s="331" t="s">
        <v>10</v>
      </c>
      <c r="AR72" s="333">
        <f t="shared" si="19"/>
        <v>563353</v>
      </c>
      <c r="AS72" s="333">
        <f t="shared" si="20"/>
        <v>670390</v>
      </c>
    </row>
    <row r="73" spans="1:45" ht="15.75" customHeight="1">
      <c r="A73" s="183"/>
      <c r="B73" s="184"/>
      <c r="C73" s="184"/>
      <c r="D73" s="21" t="s">
        <v>11</v>
      </c>
      <c r="E73" s="26">
        <v>724500</v>
      </c>
      <c r="F73" s="26">
        <v>862155</v>
      </c>
      <c r="G73" s="96" t="s">
        <v>11</v>
      </c>
      <c r="H73" s="97">
        <v>202000</v>
      </c>
      <c r="I73" s="98">
        <f t="shared" si="0"/>
        <v>240380</v>
      </c>
      <c r="J73" s="102" t="s">
        <v>11</v>
      </c>
      <c r="K73" s="103">
        <v>180000</v>
      </c>
      <c r="L73" s="103">
        <v>214200</v>
      </c>
      <c r="M73" s="107" t="s">
        <v>11</v>
      </c>
      <c r="N73" s="108">
        <v>585000</v>
      </c>
      <c r="O73" s="110">
        <f t="shared" si="13"/>
        <v>696150</v>
      </c>
      <c r="P73" s="118" t="s">
        <v>11</v>
      </c>
      <c r="Q73" s="119">
        <v>400000</v>
      </c>
      <c r="R73" s="120">
        <f t="shared" si="14"/>
        <v>476000</v>
      </c>
      <c r="S73" s="102" t="s">
        <v>11</v>
      </c>
      <c r="T73" s="124">
        <v>257125.00000000006</v>
      </c>
      <c r="U73" s="125">
        <f t="shared" si="3"/>
        <v>305978.75000000006</v>
      </c>
      <c r="V73" s="128" t="s">
        <v>11</v>
      </c>
      <c r="W73" s="19">
        <v>1167000</v>
      </c>
      <c r="X73" s="20">
        <f t="shared" si="17"/>
        <v>1388730</v>
      </c>
      <c r="Y73" s="133" t="s">
        <v>11</v>
      </c>
      <c r="Z73" s="134">
        <v>834900</v>
      </c>
      <c r="AA73" s="135">
        <f t="shared" si="21"/>
        <v>993531</v>
      </c>
      <c r="AB73" s="145" t="s">
        <v>11</v>
      </c>
      <c r="AC73" s="146">
        <v>1455000</v>
      </c>
      <c r="AD73" s="147">
        <f t="shared" si="15"/>
        <v>1731450</v>
      </c>
      <c r="AE73" s="36" t="s">
        <v>11</v>
      </c>
      <c r="AF73" s="37">
        <v>905625</v>
      </c>
      <c r="AG73" s="38">
        <f t="shared" si="16"/>
        <v>1077693.75</v>
      </c>
      <c r="AH73" s="133" t="s">
        <v>11</v>
      </c>
      <c r="AI73" s="155">
        <v>270000</v>
      </c>
      <c r="AJ73" s="156">
        <f t="shared" si="18"/>
        <v>321300</v>
      </c>
      <c r="AK73" s="157" t="s">
        <v>11</v>
      </c>
      <c r="AL73" s="158">
        <v>307650</v>
      </c>
      <c r="AM73" s="159">
        <f t="shared" si="12"/>
        <v>366103.5</v>
      </c>
      <c r="AN73" s="167" t="s">
        <v>11</v>
      </c>
      <c r="AO73" s="168">
        <v>449149</v>
      </c>
      <c r="AP73" s="168">
        <v>534487</v>
      </c>
      <c r="AQ73" s="331" t="s">
        <v>11</v>
      </c>
      <c r="AR73" s="333">
        <f t="shared" si="19"/>
        <v>449149</v>
      </c>
      <c r="AS73" s="333">
        <f t="shared" si="20"/>
        <v>534487</v>
      </c>
    </row>
    <row r="74" spans="1:45" ht="15.75" customHeight="1">
      <c r="A74" s="183"/>
      <c r="B74" s="184" t="s">
        <v>67</v>
      </c>
      <c r="C74" s="184" t="s">
        <v>66</v>
      </c>
      <c r="D74" s="21" t="s">
        <v>10</v>
      </c>
      <c r="E74" s="26">
        <v>934500</v>
      </c>
      <c r="F74" s="26">
        <v>1112055</v>
      </c>
      <c r="G74" s="96" t="s">
        <v>10</v>
      </c>
      <c r="H74" s="97">
        <v>392000</v>
      </c>
      <c r="I74" s="98">
        <f t="shared" si="0"/>
        <v>466480</v>
      </c>
      <c r="J74" s="102" t="s">
        <v>10</v>
      </c>
      <c r="K74" s="103">
        <v>500000</v>
      </c>
      <c r="L74" s="103">
        <v>595000</v>
      </c>
      <c r="M74" s="107" t="s">
        <v>10</v>
      </c>
      <c r="N74" s="108">
        <v>1014000</v>
      </c>
      <c r="O74" s="110">
        <f t="shared" si="13"/>
        <v>1206660</v>
      </c>
      <c r="P74" s="118" t="s">
        <v>10</v>
      </c>
      <c r="Q74" s="119">
        <v>800000</v>
      </c>
      <c r="R74" s="120">
        <f t="shared" si="14"/>
        <v>952000</v>
      </c>
      <c r="S74" s="102" t="s">
        <v>10</v>
      </c>
      <c r="T74" s="124">
        <v>529375.00000000012</v>
      </c>
      <c r="U74" s="125">
        <f t="shared" si="3"/>
        <v>629956.25000000012</v>
      </c>
      <c r="V74" s="128" t="s">
        <v>10</v>
      </c>
      <c r="W74" s="19">
        <v>1333000</v>
      </c>
      <c r="X74" s="20">
        <f t="shared" si="17"/>
        <v>1586270</v>
      </c>
      <c r="Y74" s="133" t="s">
        <v>10</v>
      </c>
      <c r="Z74" s="134">
        <v>1076900</v>
      </c>
      <c r="AA74" s="135">
        <f t="shared" si="21"/>
        <v>1281511</v>
      </c>
      <c r="AB74" s="145" t="s">
        <v>10</v>
      </c>
      <c r="AC74" s="146">
        <v>2215500</v>
      </c>
      <c r="AD74" s="147">
        <f t="shared" si="15"/>
        <v>2636445</v>
      </c>
      <c r="AE74" s="36" t="s">
        <v>10</v>
      </c>
      <c r="AF74" s="37">
        <v>1121400</v>
      </c>
      <c r="AG74" s="38">
        <f t="shared" si="16"/>
        <v>1334466</v>
      </c>
      <c r="AH74" s="133" t="s">
        <v>10</v>
      </c>
      <c r="AI74" s="155">
        <v>525000</v>
      </c>
      <c r="AJ74" s="156">
        <f t="shared" si="18"/>
        <v>624750</v>
      </c>
      <c r="AK74" s="157" t="s">
        <v>10</v>
      </c>
      <c r="AL74" s="158">
        <v>525000</v>
      </c>
      <c r="AM74" s="159">
        <f t="shared" si="12"/>
        <v>624750</v>
      </c>
      <c r="AN74" s="167" t="s">
        <v>10</v>
      </c>
      <c r="AO74" s="168">
        <v>695724</v>
      </c>
      <c r="AP74" s="168">
        <v>827911</v>
      </c>
      <c r="AQ74" s="331" t="s">
        <v>10</v>
      </c>
      <c r="AR74" s="333">
        <f t="shared" si="19"/>
        <v>800000</v>
      </c>
      <c r="AS74" s="333">
        <f t="shared" si="20"/>
        <v>952000</v>
      </c>
    </row>
    <row r="75" spans="1:45" ht="15.75" customHeight="1">
      <c r="A75" s="183"/>
      <c r="B75" s="184"/>
      <c r="C75" s="184"/>
      <c r="D75" s="21" t="s">
        <v>11</v>
      </c>
      <c r="E75" s="26">
        <v>840000</v>
      </c>
      <c r="F75" s="26">
        <v>999600</v>
      </c>
      <c r="G75" s="96" t="s">
        <v>11</v>
      </c>
      <c r="H75" s="97">
        <v>285000</v>
      </c>
      <c r="I75" s="98">
        <f t="shared" si="0"/>
        <v>339150</v>
      </c>
      <c r="J75" s="102" t="s">
        <v>11</v>
      </c>
      <c r="K75" s="103">
        <v>300000</v>
      </c>
      <c r="L75" s="103">
        <v>357000</v>
      </c>
      <c r="M75" s="107" t="s">
        <v>11</v>
      </c>
      <c r="N75" s="108">
        <v>897000</v>
      </c>
      <c r="O75" s="110">
        <f t="shared" si="13"/>
        <v>1067430</v>
      </c>
      <c r="P75" s="118" t="s">
        <v>11</v>
      </c>
      <c r="Q75" s="119">
        <v>600000</v>
      </c>
      <c r="R75" s="120">
        <f t="shared" si="14"/>
        <v>714000</v>
      </c>
      <c r="S75" s="102" t="s">
        <v>11</v>
      </c>
      <c r="T75" s="124">
        <v>257125.00000000006</v>
      </c>
      <c r="U75" s="125">
        <f t="shared" si="3"/>
        <v>305978.75000000006</v>
      </c>
      <c r="V75" s="128" t="s">
        <v>11</v>
      </c>
      <c r="W75" s="19">
        <v>1333000</v>
      </c>
      <c r="X75" s="20">
        <f t="shared" si="17"/>
        <v>1586270</v>
      </c>
      <c r="Y75" s="133" t="s">
        <v>11</v>
      </c>
      <c r="Z75" s="134">
        <v>968000</v>
      </c>
      <c r="AA75" s="135">
        <f t="shared" si="21"/>
        <v>1151920</v>
      </c>
      <c r="AB75" s="145" t="s">
        <v>11</v>
      </c>
      <c r="AC75" s="146">
        <v>1846250</v>
      </c>
      <c r="AD75" s="147">
        <f t="shared" si="15"/>
        <v>2197037.5</v>
      </c>
      <c r="AE75" s="36" t="s">
        <v>11</v>
      </c>
      <c r="AF75" s="37">
        <v>1050000</v>
      </c>
      <c r="AG75" s="38">
        <f t="shared" si="16"/>
        <v>1249500</v>
      </c>
      <c r="AH75" s="133" t="s">
        <v>11</v>
      </c>
      <c r="AI75" s="155">
        <v>378000</v>
      </c>
      <c r="AJ75" s="156">
        <f t="shared" si="18"/>
        <v>449820</v>
      </c>
      <c r="AK75" s="157" t="s">
        <v>11</v>
      </c>
      <c r="AL75" s="158">
        <v>393750</v>
      </c>
      <c r="AM75" s="159">
        <f t="shared" si="12"/>
        <v>468562.5</v>
      </c>
      <c r="AN75" s="167" t="s">
        <v>11</v>
      </c>
      <c r="AO75" s="168">
        <v>594924</v>
      </c>
      <c r="AP75" s="168">
        <v>707960</v>
      </c>
      <c r="AQ75" s="331" t="s">
        <v>11</v>
      </c>
      <c r="AR75" s="333">
        <f t="shared" si="19"/>
        <v>600000</v>
      </c>
      <c r="AS75" s="333">
        <f t="shared" si="20"/>
        <v>714000</v>
      </c>
    </row>
    <row r="76" spans="1:45" ht="15.75" customHeight="1">
      <c r="A76" s="183"/>
      <c r="B76" s="184" t="s">
        <v>68</v>
      </c>
      <c r="C76" s="184" t="s">
        <v>66</v>
      </c>
      <c r="D76" s="21" t="s">
        <v>10</v>
      </c>
      <c r="E76" s="26">
        <v>1144500</v>
      </c>
      <c r="F76" s="26">
        <v>1361955</v>
      </c>
      <c r="G76" s="96" t="s">
        <v>10</v>
      </c>
      <c r="H76" s="97">
        <v>550000</v>
      </c>
      <c r="I76" s="98">
        <f t="shared" si="0"/>
        <v>654500</v>
      </c>
      <c r="J76" s="102" t="s">
        <v>10</v>
      </c>
      <c r="K76" s="103">
        <v>700000</v>
      </c>
      <c r="L76" s="103">
        <v>833000</v>
      </c>
      <c r="M76" s="107" t="s">
        <v>10</v>
      </c>
      <c r="N76" s="108">
        <v>1157000</v>
      </c>
      <c r="O76" s="110">
        <f t="shared" si="13"/>
        <v>1376830</v>
      </c>
      <c r="P76" s="118" t="s">
        <v>10</v>
      </c>
      <c r="Q76" s="119">
        <v>1200000</v>
      </c>
      <c r="R76" s="120">
        <f t="shared" si="14"/>
        <v>1428000</v>
      </c>
      <c r="S76" s="102" t="s">
        <v>10</v>
      </c>
      <c r="T76" s="124">
        <v>756250.00000000012</v>
      </c>
      <c r="U76" s="125">
        <f t="shared" si="3"/>
        <v>899937.50000000012</v>
      </c>
      <c r="V76" s="128" t="s">
        <v>10</v>
      </c>
      <c r="W76" s="19">
        <v>1500000</v>
      </c>
      <c r="X76" s="20">
        <f t="shared" si="17"/>
        <v>1785000</v>
      </c>
      <c r="Y76" s="133" t="s">
        <v>10</v>
      </c>
      <c r="Z76" s="134">
        <v>1318900</v>
      </c>
      <c r="AA76" s="135">
        <f t="shared" si="21"/>
        <v>1569491</v>
      </c>
      <c r="AB76" s="145" t="s">
        <v>10</v>
      </c>
      <c r="AC76" s="146">
        <v>3025000</v>
      </c>
      <c r="AD76" s="147">
        <f t="shared" si="15"/>
        <v>3599750</v>
      </c>
      <c r="AE76" s="36" t="s">
        <v>10</v>
      </c>
      <c r="AF76" s="37">
        <v>1327620</v>
      </c>
      <c r="AG76" s="38">
        <f t="shared" si="16"/>
        <v>1579867.7999999998</v>
      </c>
      <c r="AH76" s="133" t="s">
        <v>10</v>
      </c>
      <c r="AI76" s="155">
        <v>735000</v>
      </c>
      <c r="AJ76" s="156">
        <f t="shared" si="18"/>
        <v>874650</v>
      </c>
      <c r="AK76" s="157" t="s">
        <v>10</v>
      </c>
      <c r="AL76" s="158">
        <v>896000</v>
      </c>
      <c r="AM76" s="159">
        <f t="shared" si="12"/>
        <v>1066240</v>
      </c>
      <c r="AN76" s="167" t="s">
        <v>10</v>
      </c>
      <c r="AO76" s="168">
        <v>947081</v>
      </c>
      <c r="AP76" s="168">
        <v>1127026</v>
      </c>
      <c r="AQ76" s="331" t="s">
        <v>10</v>
      </c>
      <c r="AR76" s="333">
        <f t="shared" si="19"/>
        <v>1144500</v>
      </c>
      <c r="AS76" s="333">
        <f t="shared" si="20"/>
        <v>1361955</v>
      </c>
    </row>
    <row r="77" spans="1:45" ht="21" customHeight="1">
      <c r="A77" s="183"/>
      <c r="B77" s="184"/>
      <c r="C77" s="184"/>
      <c r="D77" s="21" t="s">
        <v>11</v>
      </c>
      <c r="E77" s="26">
        <v>1050000</v>
      </c>
      <c r="F77" s="26">
        <v>1249500</v>
      </c>
      <c r="G77" s="96" t="s">
        <v>11</v>
      </c>
      <c r="H77" s="97">
        <v>395000</v>
      </c>
      <c r="I77" s="98">
        <f t="shared" si="0"/>
        <v>470050</v>
      </c>
      <c r="J77" s="102" t="s">
        <v>11</v>
      </c>
      <c r="K77" s="103">
        <v>500000</v>
      </c>
      <c r="L77" s="103">
        <v>595000</v>
      </c>
      <c r="M77" s="107" t="s">
        <v>11</v>
      </c>
      <c r="N77" s="108">
        <v>975000</v>
      </c>
      <c r="O77" s="110">
        <f t="shared" si="13"/>
        <v>1160250</v>
      </c>
      <c r="P77" s="118" t="s">
        <v>11</v>
      </c>
      <c r="Q77" s="119">
        <v>1000000</v>
      </c>
      <c r="R77" s="120">
        <f t="shared" si="14"/>
        <v>1190000</v>
      </c>
      <c r="S77" s="102" t="s">
        <v>11</v>
      </c>
      <c r="T77" s="124">
        <v>453750.00000000006</v>
      </c>
      <c r="U77" s="125">
        <f t="shared" si="3"/>
        <v>539962.5</v>
      </c>
      <c r="V77" s="128" t="s">
        <v>11</v>
      </c>
      <c r="W77" s="19">
        <v>1500000</v>
      </c>
      <c r="X77" s="20">
        <f t="shared" si="17"/>
        <v>1785000</v>
      </c>
      <c r="Y77" s="133" t="s">
        <v>11</v>
      </c>
      <c r="Z77" s="134">
        <v>1210000</v>
      </c>
      <c r="AA77" s="135">
        <f t="shared" si="21"/>
        <v>1439900</v>
      </c>
      <c r="AB77" s="145" t="s">
        <v>11</v>
      </c>
      <c r="AC77" s="146">
        <v>2520833</v>
      </c>
      <c r="AD77" s="147">
        <f t="shared" si="15"/>
        <v>2999791.27</v>
      </c>
      <c r="AE77" s="36" t="s">
        <v>11</v>
      </c>
      <c r="AF77" s="37">
        <v>1228500</v>
      </c>
      <c r="AG77" s="38">
        <f t="shared" si="16"/>
        <v>1461915</v>
      </c>
      <c r="AH77" s="133" t="s">
        <v>11</v>
      </c>
      <c r="AI77" s="155">
        <v>529200</v>
      </c>
      <c r="AJ77" s="156">
        <f t="shared" si="18"/>
        <v>629748</v>
      </c>
      <c r="AK77" s="157" t="s">
        <v>11</v>
      </c>
      <c r="AL77" s="158">
        <v>672000</v>
      </c>
      <c r="AM77" s="159">
        <f t="shared" si="12"/>
        <v>799680</v>
      </c>
      <c r="AN77" s="167" t="s">
        <v>11</v>
      </c>
      <c r="AO77" s="168">
        <v>796547</v>
      </c>
      <c r="AP77" s="168">
        <v>947891</v>
      </c>
      <c r="AQ77" s="331" t="s">
        <v>11</v>
      </c>
      <c r="AR77" s="333">
        <f t="shared" si="19"/>
        <v>975000</v>
      </c>
      <c r="AS77" s="333">
        <f t="shared" si="20"/>
        <v>1160250</v>
      </c>
    </row>
    <row r="78" spans="1:45" ht="13.8" customHeight="1">
      <c r="A78" s="183"/>
      <c r="B78" s="184" t="s">
        <v>69</v>
      </c>
      <c r="C78" s="184" t="s">
        <v>66</v>
      </c>
      <c r="D78" s="21" t="s">
        <v>10</v>
      </c>
      <c r="E78" s="26">
        <v>1249500</v>
      </c>
      <c r="F78" s="26">
        <v>1486905</v>
      </c>
      <c r="G78" s="96" t="s">
        <v>10</v>
      </c>
      <c r="H78" s="97">
        <v>616000</v>
      </c>
      <c r="I78" s="98">
        <f t="shared" si="0"/>
        <v>733040</v>
      </c>
      <c r="J78" s="102" t="s">
        <v>10</v>
      </c>
      <c r="K78" s="103">
        <v>900000</v>
      </c>
      <c r="L78" s="103">
        <v>1071000</v>
      </c>
      <c r="M78" s="107" t="s">
        <v>10</v>
      </c>
      <c r="N78" s="108">
        <v>1274000</v>
      </c>
      <c r="O78" s="110">
        <f t="shared" si="13"/>
        <v>1516060</v>
      </c>
      <c r="P78" s="118" t="s">
        <v>10</v>
      </c>
      <c r="Q78" s="119">
        <v>1500000</v>
      </c>
      <c r="R78" s="120">
        <f t="shared" si="14"/>
        <v>1785000</v>
      </c>
      <c r="S78" s="102" t="s">
        <v>10</v>
      </c>
      <c r="T78" s="124">
        <v>1210000.0000000005</v>
      </c>
      <c r="U78" s="125">
        <f t="shared" si="3"/>
        <v>1439900.0000000005</v>
      </c>
      <c r="V78" s="128" t="s">
        <v>10</v>
      </c>
      <c r="W78" s="19">
        <v>1667000</v>
      </c>
      <c r="X78" s="20">
        <f t="shared" si="17"/>
        <v>1983730</v>
      </c>
      <c r="Y78" s="133" t="s">
        <v>10</v>
      </c>
      <c r="Z78" s="134">
        <v>1439900</v>
      </c>
      <c r="AA78" s="135">
        <f t="shared" si="21"/>
        <v>1713481</v>
      </c>
      <c r="AB78" s="145" t="s">
        <v>10</v>
      </c>
      <c r="AC78" s="146">
        <v>3450000</v>
      </c>
      <c r="AD78" s="147">
        <f t="shared" si="15"/>
        <v>4105500</v>
      </c>
      <c r="AE78" s="36" t="s">
        <v>10</v>
      </c>
      <c r="AF78" s="37">
        <v>1486905</v>
      </c>
      <c r="AG78" s="38">
        <f t="shared" si="16"/>
        <v>1769416.95</v>
      </c>
      <c r="AH78" s="133" t="s">
        <v>10</v>
      </c>
      <c r="AI78" s="155">
        <v>1029000</v>
      </c>
      <c r="AJ78" s="156">
        <f t="shared" si="18"/>
        <v>1224510</v>
      </c>
      <c r="AK78" s="157" t="s">
        <v>10</v>
      </c>
      <c r="AL78" s="158">
        <v>1292200</v>
      </c>
      <c r="AM78" s="159">
        <f t="shared" si="12"/>
        <v>1537718</v>
      </c>
      <c r="AN78" s="167" t="s">
        <v>10</v>
      </c>
      <c r="AO78" s="168">
        <v>1249254</v>
      </c>
      <c r="AP78" s="168">
        <v>1486613</v>
      </c>
      <c r="AQ78" s="331" t="s">
        <v>10</v>
      </c>
      <c r="AR78" s="333">
        <f t="shared" si="19"/>
        <v>1274000</v>
      </c>
      <c r="AS78" s="333">
        <f t="shared" si="20"/>
        <v>1516060</v>
      </c>
    </row>
    <row r="79" spans="1:45" ht="13.8" customHeight="1">
      <c r="A79" s="183"/>
      <c r="B79" s="184"/>
      <c r="C79" s="184"/>
      <c r="D79" s="21" t="s">
        <v>11</v>
      </c>
      <c r="E79" s="26">
        <v>1155000</v>
      </c>
      <c r="F79" s="26">
        <v>1374450</v>
      </c>
      <c r="G79" s="96" t="s">
        <v>11</v>
      </c>
      <c r="H79" s="97">
        <v>555000</v>
      </c>
      <c r="I79" s="98">
        <f t="shared" si="0"/>
        <v>660450</v>
      </c>
      <c r="J79" s="102" t="s">
        <v>11</v>
      </c>
      <c r="K79" s="103">
        <v>700000</v>
      </c>
      <c r="L79" s="103">
        <v>833000</v>
      </c>
      <c r="M79" s="107" t="s">
        <v>11</v>
      </c>
      <c r="N79" s="108">
        <v>1066000</v>
      </c>
      <c r="O79" s="110">
        <f t="shared" ref="O79:O142" si="22">N79+(N79*19%)</f>
        <v>1268540</v>
      </c>
      <c r="P79" s="118" t="s">
        <v>11</v>
      </c>
      <c r="Q79" s="119">
        <v>12000000</v>
      </c>
      <c r="R79" s="120">
        <f t="shared" si="14"/>
        <v>14280000</v>
      </c>
      <c r="S79" s="102" t="s">
        <v>11</v>
      </c>
      <c r="T79" s="124">
        <v>756250.00000000012</v>
      </c>
      <c r="U79" s="125">
        <f t="shared" si="3"/>
        <v>899937.50000000012</v>
      </c>
      <c r="V79" s="128" t="s">
        <v>11</v>
      </c>
      <c r="W79" s="19">
        <v>1667000</v>
      </c>
      <c r="X79" s="20">
        <f t="shared" si="17"/>
        <v>1983730</v>
      </c>
      <c r="Y79" s="133" t="s">
        <v>11</v>
      </c>
      <c r="Z79" s="134">
        <v>1331000</v>
      </c>
      <c r="AA79" s="135">
        <f t="shared" si="21"/>
        <v>1583890</v>
      </c>
      <c r="AB79" s="145" t="s">
        <v>11</v>
      </c>
      <c r="AC79" s="146">
        <v>2875000</v>
      </c>
      <c r="AD79" s="147">
        <f t="shared" si="15"/>
        <v>3421250</v>
      </c>
      <c r="AE79" s="36" t="s">
        <v>11</v>
      </c>
      <c r="AF79" s="37">
        <v>1374450</v>
      </c>
      <c r="AG79" s="38">
        <f t="shared" si="16"/>
        <v>1635595.5</v>
      </c>
      <c r="AH79" s="133" t="s">
        <v>11</v>
      </c>
      <c r="AI79" s="155">
        <v>740880</v>
      </c>
      <c r="AJ79" s="156">
        <f t="shared" si="18"/>
        <v>881647.2</v>
      </c>
      <c r="AK79" s="157" t="s">
        <v>11</v>
      </c>
      <c r="AL79" s="158">
        <v>969149.99999999988</v>
      </c>
      <c r="AM79" s="159">
        <f t="shared" si="12"/>
        <v>1153288.4999999998</v>
      </c>
      <c r="AN79" s="167" t="s">
        <v>11</v>
      </c>
      <c r="AO79" s="168">
        <v>1089337</v>
      </c>
      <c r="AP79" s="168">
        <v>1296311</v>
      </c>
      <c r="AQ79" s="331" t="s">
        <v>11</v>
      </c>
      <c r="AR79" s="333">
        <f t="shared" si="19"/>
        <v>1089337</v>
      </c>
      <c r="AS79" s="333">
        <f t="shared" si="20"/>
        <v>1296311</v>
      </c>
    </row>
    <row r="80" spans="1:45" ht="30">
      <c r="A80" s="13" t="s">
        <v>70</v>
      </c>
      <c r="B80" s="7" t="s">
        <v>71</v>
      </c>
      <c r="C80" s="7" t="s">
        <v>72</v>
      </c>
      <c r="D80" s="25">
        <v>1</v>
      </c>
      <c r="E80" s="26">
        <v>311900</v>
      </c>
      <c r="F80" s="26">
        <v>371161</v>
      </c>
      <c r="G80" s="96">
        <v>1</v>
      </c>
      <c r="H80" s="97">
        <v>168000</v>
      </c>
      <c r="I80" s="98">
        <f t="shared" si="0"/>
        <v>199920</v>
      </c>
      <c r="J80" s="102">
        <v>1</v>
      </c>
      <c r="K80" s="103">
        <v>350000</v>
      </c>
      <c r="L80" s="103">
        <v>416500</v>
      </c>
      <c r="M80" s="107">
        <v>1</v>
      </c>
      <c r="N80" s="108">
        <v>364000</v>
      </c>
      <c r="O80" s="110">
        <f t="shared" si="22"/>
        <v>433160</v>
      </c>
      <c r="P80" s="118">
        <v>1</v>
      </c>
      <c r="Q80" s="119">
        <v>800000</v>
      </c>
      <c r="R80" s="120">
        <f t="shared" si="14"/>
        <v>952000</v>
      </c>
      <c r="S80" s="102">
        <v>1</v>
      </c>
      <c r="T80" s="124">
        <v>288750</v>
      </c>
      <c r="U80" s="125">
        <f t="shared" si="3"/>
        <v>343612.5</v>
      </c>
      <c r="V80" s="128">
        <v>1</v>
      </c>
      <c r="W80" s="19">
        <v>1167000</v>
      </c>
      <c r="X80" s="20">
        <f t="shared" si="17"/>
        <v>1388730</v>
      </c>
      <c r="Y80" s="133">
        <v>1</v>
      </c>
      <c r="Z80" s="134">
        <v>359370</v>
      </c>
      <c r="AA80" s="135">
        <f t="shared" si="21"/>
        <v>427650.3</v>
      </c>
      <c r="AB80" s="145">
        <v>1</v>
      </c>
      <c r="AC80" s="146">
        <v>890000</v>
      </c>
      <c r="AD80" s="147">
        <f t="shared" si="15"/>
        <v>1059100</v>
      </c>
      <c r="AE80" s="36">
        <v>1</v>
      </c>
      <c r="AF80" s="37">
        <v>311900</v>
      </c>
      <c r="AG80" s="38">
        <f t="shared" si="16"/>
        <v>371161</v>
      </c>
      <c r="AH80" s="133">
        <v>1</v>
      </c>
      <c r="AI80" s="155">
        <v>225000</v>
      </c>
      <c r="AJ80" s="156">
        <f t="shared" si="18"/>
        <v>267750</v>
      </c>
      <c r="AK80" s="157">
        <v>1</v>
      </c>
      <c r="AL80" s="158">
        <v>343000</v>
      </c>
      <c r="AM80" s="159">
        <f t="shared" si="12"/>
        <v>408170</v>
      </c>
      <c r="AN80" s="167">
        <v>1</v>
      </c>
      <c r="AO80" s="171">
        <v>260000</v>
      </c>
      <c r="AP80" s="171">
        <v>309400</v>
      </c>
      <c r="AQ80" s="331">
        <v>1</v>
      </c>
      <c r="AR80" s="333">
        <f t="shared" si="19"/>
        <v>343000</v>
      </c>
      <c r="AS80" s="333">
        <f t="shared" si="20"/>
        <v>408170</v>
      </c>
    </row>
    <row r="81" spans="1:45" ht="17.399999999999999" customHeight="1">
      <c r="A81" s="190" t="s">
        <v>73</v>
      </c>
      <c r="B81" s="184" t="s">
        <v>74</v>
      </c>
      <c r="C81" s="184" t="s">
        <v>75</v>
      </c>
      <c r="D81" s="21" t="s">
        <v>10</v>
      </c>
      <c r="E81" s="26">
        <v>262500</v>
      </c>
      <c r="F81" s="26">
        <v>312375</v>
      </c>
      <c r="G81" s="96" t="s">
        <v>10</v>
      </c>
      <c r="H81" s="97">
        <v>250000</v>
      </c>
      <c r="I81" s="98">
        <f t="shared" si="0"/>
        <v>297500</v>
      </c>
      <c r="J81" s="102" t="s">
        <v>10</v>
      </c>
      <c r="K81" s="103">
        <v>850000</v>
      </c>
      <c r="L81" s="103">
        <v>1011500</v>
      </c>
      <c r="M81" s="107" t="s">
        <v>10</v>
      </c>
      <c r="N81" s="108">
        <v>416000</v>
      </c>
      <c r="O81" s="110">
        <f t="shared" si="22"/>
        <v>495040</v>
      </c>
      <c r="P81" s="118" t="s">
        <v>10</v>
      </c>
      <c r="Q81" s="119">
        <v>350000</v>
      </c>
      <c r="R81" s="120">
        <f t="shared" si="14"/>
        <v>416500</v>
      </c>
      <c r="S81" s="102" t="s">
        <v>10</v>
      </c>
      <c r="T81" s="124">
        <v>211750.00000000003</v>
      </c>
      <c r="U81" s="125">
        <f t="shared" si="3"/>
        <v>251982.50000000003</v>
      </c>
      <c r="V81" s="128" t="s">
        <v>10</v>
      </c>
      <c r="W81" s="19">
        <v>417000</v>
      </c>
      <c r="X81" s="20">
        <f t="shared" si="17"/>
        <v>496230</v>
      </c>
      <c r="Y81" s="133" t="s">
        <v>10</v>
      </c>
      <c r="Z81" s="134">
        <v>302500</v>
      </c>
      <c r="AA81" s="135">
        <f t="shared" si="21"/>
        <v>359975</v>
      </c>
      <c r="AB81" s="145" t="s">
        <v>10</v>
      </c>
      <c r="AC81" s="146">
        <v>270000</v>
      </c>
      <c r="AD81" s="147">
        <f t="shared" si="15"/>
        <v>321300</v>
      </c>
      <c r="AE81" s="36" t="s">
        <v>10</v>
      </c>
      <c r="AF81" s="37">
        <v>315000</v>
      </c>
      <c r="AG81" s="38">
        <f t="shared" si="16"/>
        <v>374850</v>
      </c>
      <c r="AH81" s="133" t="s">
        <v>10</v>
      </c>
      <c r="AI81" s="155">
        <v>330000</v>
      </c>
      <c r="AJ81" s="156">
        <f t="shared" si="18"/>
        <v>392700</v>
      </c>
      <c r="AK81" s="157" t="s">
        <v>10</v>
      </c>
      <c r="AL81" s="158">
        <v>336000</v>
      </c>
      <c r="AM81" s="159">
        <f t="shared" si="12"/>
        <v>399840</v>
      </c>
      <c r="AN81" s="167" t="s">
        <v>10</v>
      </c>
      <c r="AO81" s="168">
        <v>215433</v>
      </c>
      <c r="AP81" s="168">
        <v>256365</v>
      </c>
      <c r="AQ81" s="331" t="s">
        <v>10</v>
      </c>
      <c r="AR81" s="333">
        <f t="shared" si="19"/>
        <v>315000</v>
      </c>
      <c r="AS81" s="333">
        <f t="shared" si="20"/>
        <v>374850</v>
      </c>
    </row>
    <row r="82" spans="1:45" ht="13.8" customHeight="1">
      <c r="A82" s="190"/>
      <c r="B82" s="184"/>
      <c r="C82" s="184"/>
      <c r="D82" s="21" t="s">
        <v>11</v>
      </c>
      <c r="E82" s="26">
        <v>252000</v>
      </c>
      <c r="F82" s="26">
        <v>299880</v>
      </c>
      <c r="G82" s="96" t="s">
        <v>11</v>
      </c>
      <c r="H82" s="97">
        <v>168000</v>
      </c>
      <c r="I82" s="98">
        <f t="shared" si="0"/>
        <v>199920</v>
      </c>
      <c r="J82" s="102" t="s">
        <v>11</v>
      </c>
      <c r="K82" s="103">
        <v>550000</v>
      </c>
      <c r="L82" s="103">
        <v>654500</v>
      </c>
      <c r="M82" s="107" t="s">
        <v>11</v>
      </c>
      <c r="N82" s="108">
        <v>338000</v>
      </c>
      <c r="O82" s="110">
        <f t="shared" si="22"/>
        <v>402220</v>
      </c>
      <c r="P82" s="118" t="s">
        <v>11</v>
      </c>
      <c r="Q82" s="119">
        <v>200000</v>
      </c>
      <c r="R82" s="120">
        <f t="shared" si="14"/>
        <v>238000</v>
      </c>
      <c r="S82" s="102" t="s">
        <v>11</v>
      </c>
      <c r="T82" s="124">
        <v>75625.000000000029</v>
      </c>
      <c r="U82" s="125">
        <f t="shared" si="3"/>
        <v>89993.750000000029</v>
      </c>
      <c r="V82" s="128" t="s">
        <v>11</v>
      </c>
      <c r="W82" s="19">
        <v>417000</v>
      </c>
      <c r="X82" s="20">
        <f t="shared" si="17"/>
        <v>496230</v>
      </c>
      <c r="Y82" s="133" t="s">
        <v>11</v>
      </c>
      <c r="Z82" s="134">
        <v>290400</v>
      </c>
      <c r="AA82" s="135">
        <f t="shared" si="21"/>
        <v>345576</v>
      </c>
      <c r="AB82" s="145" t="s">
        <v>11</v>
      </c>
      <c r="AC82" s="146">
        <v>235000</v>
      </c>
      <c r="AD82" s="147">
        <f t="shared" si="15"/>
        <v>279650</v>
      </c>
      <c r="AE82" s="36" t="s">
        <v>11</v>
      </c>
      <c r="AF82" s="37">
        <v>302400</v>
      </c>
      <c r="AG82" s="38">
        <f t="shared" si="16"/>
        <v>359856</v>
      </c>
      <c r="AH82" s="133" t="s">
        <v>11</v>
      </c>
      <c r="AI82" s="155">
        <v>225000</v>
      </c>
      <c r="AJ82" s="156">
        <f t="shared" si="18"/>
        <v>267750</v>
      </c>
      <c r="AK82" s="157" t="s">
        <v>11</v>
      </c>
      <c r="AL82" s="158">
        <v>251999.99999999997</v>
      </c>
      <c r="AM82" s="159">
        <f t="shared" si="12"/>
        <v>299879.99999999994</v>
      </c>
      <c r="AN82" s="167" t="s">
        <v>11</v>
      </c>
      <c r="AO82" s="168">
        <v>183144</v>
      </c>
      <c r="AP82" s="168">
        <v>217941</v>
      </c>
      <c r="AQ82" s="331" t="s">
        <v>11</v>
      </c>
      <c r="AR82" s="333">
        <f t="shared" si="19"/>
        <v>251999.99999999997</v>
      </c>
      <c r="AS82" s="333">
        <f t="shared" si="20"/>
        <v>299879.99999999994</v>
      </c>
    </row>
    <row r="83" spans="1:45" ht="13.8" customHeight="1">
      <c r="A83" s="190"/>
      <c r="B83" s="184" t="s">
        <v>76</v>
      </c>
      <c r="C83" s="184" t="s">
        <v>77</v>
      </c>
      <c r="D83" s="21" t="s">
        <v>10</v>
      </c>
      <c r="E83" s="26">
        <v>682500</v>
      </c>
      <c r="F83" s="26">
        <v>812175</v>
      </c>
      <c r="G83" s="96" t="s">
        <v>10</v>
      </c>
      <c r="H83" s="97">
        <v>380000</v>
      </c>
      <c r="I83" s="98">
        <f t="shared" si="0"/>
        <v>452200</v>
      </c>
      <c r="J83" s="102" t="s">
        <v>10</v>
      </c>
      <c r="K83" s="103">
        <v>380000</v>
      </c>
      <c r="L83" s="103">
        <v>452200</v>
      </c>
      <c r="M83" s="107" t="s">
        <v>10</v>
      </c>
      <c r="N83" s="108">
        <v>377000</v>
      </c>
      <c r="O83" s="110">
        <f t="shared" si="22"/>
        <v>448630</v>
      </c>
      <c r="P83" s="118" t="s">
        <v>10</v>
      </c>
      <c r="Q83" s="119">
        <v>350000</v>
      </c>
      <c r="R83" s="120">
        <f t="shared" si="14"/>
        <v>416500</v>
      </c>
      <c r="S83" s="102" t="s">
        <v>10</v>
      </c>
      <c r="T83" s="124">
        <v>211750.00000000003</v>
      </c>
      <c r="U83" s="125">
        <f t="shared" si="3"/>
        <v>251982.50000000003</v>
      </c>
      <c r="V83" s="128" t="s">
        <v>10</v>
      </c>
      <c r="W83" s="19">
        <v>1167000</v>
      </c>
      <c r="X83" s="20">
        <f t="shared" si="17"/>
        <v>1388730</v>
      </c>
      <c r="Y83" s="133" t="s">
        <v>10</v>
      </c>
      <c r="Z83" s="134">
        <v>786500</v>
      </c>
      <c r="AA83" s="135">
        <f t="shared" si="21"/>
        <v>935935</v>
      </c>
      <c r="AB83" s="145" t="s">
        <v>10</v>
      </c>
      <c r="AC83" s="146">
        <v>540000</v>
      </c>
      <c r="AD83" s="147">
        <f t="shared" si="15"/>
        <v>642600</v>
      </c>
      <c r="AE83" s="36" t="s">
        <v>10</v>
      </c>
      <c r="AF83" s="37">
        <v>682500</v>
      </c>
      <c r="AG83" s="38">
        <f t="shared" si="16"/>
        <v>812175</v>
      </c>
      <c r="AH83" s="133" t="s">
        <v>10</v>
      </c>
      <c r="AI83" s="155">
        <v>510000</v>
      </c>
      <c r="AJ83" s="156">
        <f t="shared" si="18"/>
        <v>606900</v>
      </c>
      <c r="AK83" s="157" t="s">
        <v>10</v>
      </c>
      <c r="AL83" s="158">
        <v>329000</v>
      </c>
      <c r="AM83" s="159">
        <f t="shared" si="12"/>
        <v>391510</v>
      </c>
      <c r="AN83" s="167" t="s">
        <v>10</v>
      </c>
      <c r="AO83" s="168">
        <v>447414</v>
      </c>
      <c r="AP83" s="168">
        <v>532422</v>
      </c>
      <c r="AQ83" s="331" t="s">
        <v>10</v>
      </c>
      <c r="AR83" s="333">
        <f t="shared" si="19"/>
        <v>447414</v>
      </c>
      <c r="AS83" s="333">
        <f t="shared" si="20"/>
        <v>532422</v>
      </c>
    </row>
    <row r="84" spans="1:45" ht="13.8" customHeight="1">
      <c r="A84" s="190"/>
      <c r="B84" s="184"/>
      <c r="C84" s="184"/>
      <c r="D84" s="21" t="s">
        <v>11</v>
      </c>
      <c r="E84" s="26">
        <v>630000</v>
      </c>
      <c r="F84" s="26">
        <v>749700</v>
      </c>
      <c r="G84" s="96" t="s">
        <v>11</v>
      </c>
      <c r="H84" s="97">
        <v>315000</v>
      </c>
      <c r="I84" s="98">
        <f t="shared" si="0"/>
        <v>374850</v>
      </c>
      <c r="J84" s="102" t="s">
        <v>11</v>
      </c>
      <c r="K84" s="103">
        <v>280000</v>
      </c>
      <c r="L84" s="103">
        <v>333200</v>
      </c>
      <c r="M84" s="107" t="s">
        <v>11</v>
      </c>
      <c r="N84" s="108">
        <v>325000</v>
      </c>
      <c r="O84" s="110">
        <f t="shared" si="22"/>
        <v>386750</v>
      </c>
      <c r="P84" s="118" t="s">
        <v>11</v>
      </c>
      <c r="Q84" s="119">
        <v>300000</v>
      </c>
      <c r="R84" s="120">
        <f t="shared" si="14"/>
        <v>357000</v>
      </c>
      <c r="S84" s="102" t="s">
        <v>11</v>
      </c>
      <c r="T84" s="124">
        <v>105875.00000000001</v>
      </c>
      <c r="U84" s="125">
        <f t="shared" si="3"/>
        <v>125991.25000000001</v>
      </c>
      <c r="V84" s="128" t="s">
        <v>11</v>
      </c>
      <c r="W84" s="19">
        <v>1167000</v>
      </c>
      <c r="X84" s="20">
        <f t="shared" si="17"/>
        <v>1388730</v>
      </c>
      <c r="Y84" s="133" t="s">
        <v>11</v>
      </c>
      <c r="Z84" s="134">
        <v>726000</v>
      </c>
      <c r="AA84" s="135">
        <f t="shared" si="21"/>
        <v>863940</v>
      </c>
      <c r="AB84" s="145" t="s">
        <v>11</v>
      </c>
      <c r="AC84" s="146">
        <v>470000</v>
      </c>
      <c r="AD84" s="147">
        <f t="shared" si="15"/>
        <v>559300</v>
      </c>
      <c r="AE84" s="36" t="s">
        <v>11</v>
      </c>
      <c r="AF84" s="37">
        <v>630000</v>
      </c>
      <c r="AG84" s="38">
        <f t="shared" si="16"/>
        <v>749700</v>
      </c>
      <c r="AH84" s="133" t="s">
        <v>11</v>
      </c>
      <c r="AI84" s="155">
        <v>420000</v>
      </c>
      <c r="AJ84" s="156">
        <f t="shared" si="18"/>
        <v>499800</v>
      </c>
      <c r="AK84" s="157" t="s">
        <v>11</v>
      </c>
      <c r="AL84" s="158">
        <v>246749.99999999997</v>
      </c>
      <c r="AM84" s="159">
        <f t="shared" si="12"/>
        <v>293632.49999999994</v>
      </c>
      <c r="AN84" s="167" t="s">
        <v>11</v>
      </c>
      <c r="AO84" s="168">
        <v>371886</v>
      </c>
      <c r="AP84" s="168">
        <v>442545</v>
      </c>
      <c r="AQ84" s="331" t="s">
        <v>11</v>
      </c>
      <c r="AR84" s="333">
        <f t="shared" si="19"/>
        <v>371886</v>
      </c>
      <c r="AS84" s="333">
        <f t="shared" si="20"/>
        <v>442545</v>
      </c>
    </row>
    <row r="85" spans="1:45" ht="13.8" customHeight="1">
      <c r="A85" s="190"/>
      <c r="B85" s="184" t="s">
        <v>78</v>
      </c>
      <c r="C85" s="184" t="s">
        <v>77</v>
      </c>
      <c r="D85" s="21" t="s">
        <v>10</v>
      </c>
      <c r="E85" s="26">
        <v>735000</v>
      </c>
      <c r="F85" s="26">
        <v>874650</v>
      </c>
      <c r="G85" s="96" t="s">
        <v>10</v>
      </c>
      <c r="H85" s="97">
        <v>460000</v>
      </c>
      <c r="I85" s="98">
        <f t="shared" si="0"/>
        <v>547400</v>
      </c>
      <c r="J85" s="102" t="s">
        <v>10</v>
      </c>
      <c r="K85" s="103">
        <v>480000</v>
      </c>
      <c r="L85" s="103">
        <v>571200</v>
      </c>
      <c r="M85" s="107" t="s">
        <v>10</v>
      </c>
      <c r="N85" s="108">
        <v>507000</v>
      </c>
      <c r="O85" s="110">
        <f t="shared" si="22"/>
        <v>603330</v>
      </c>
      <c r="P85" s="118" t="s">
        <v>10</v>
      </c>
      <c r="Q85" s="119">
        <v>400000</v>
      </c>
      <c r="R85" s="120">
        <f t="shared" si="14"/>
        <v>476000</v>
      </c>
      <c r="S85" s="102" t="s">
        <v>10</v>
      </c>
      <c r="T85" s="124">
        <v>423500.00000000006</v>
      </c>
      <c r="U85" s="125">
        <f t="shared" si="3"/>
        <v>503965.00000000006</v>
      </c>
      <c r="V85" s="128" t="s">
        <v>10</v>
      </c>
      <c r="W85" s="19">
        <v>1500000</v>
      </c>
      <c r="X85" s="20">
        <f t="shared" si="17"/>
        <v>1785000</v>
      </c>
      <c r="Y85" s="133" t="s">
        <v>10</v>
      </c>
      <c r="Z85" s="134">
        <v>847000</v>
      </c>
      <c r="AA85" s="135">
        <f t="shared" si="21"/>
        <v>1007930</v>
      </c>
      <c r="AB85" s="145" t="s">
        <v>10</v>
      </c>
      <c r="AC85" s="146">
        <v>598000</v>
      </c>
      <c r="AD85" s="147">
        <f t="shared" si="15"/>
        <v>711620</v>
      </c>
      <c r="AE85" s="36" t="s">
        <v>10</v>
      </c>
      <c r="AF85" s="37">
        <v>735000</v>
      </c>
      <c r="AG85" s="38">
        <f t="shared" si="16"/>
        <v>874650</v>
      </c>
      <c r="AH85" s="133" t="s">
        <v>10</v>
      </c>
      <c r="AI85" s="155">
        <v>615000</v>
      </c>
      <c r="AJ85" s="156">
        <f t="shared" si="18"/>
        <v>731850</v>
      </c>
      <c r="AK85" s="157" t="s">
        <v>10</v>
      </c>
      <c r="AL85" s="158">
        <v>588000</v>
      </c>
      <c r="AM85" s="159">
        <f t="shared" si="12"/>
        <v>699720</v>
      </c>
      <c r="AN85" s="167" t="s">
        <v>10</v>
      </c>
      <c r="AO85" s="168">
        <v>535328</v>
      </c>
      <c r="AP85" s="168">
        <v>637040</v>
      </c>
      <c r="AQ85" s="331" t="s">
        <v>10</v>
      </c>
      <c r="AR85" s="333">
        <f t="shared" si="19"/>
        <v>588000</v>
      </c>
      <c r="AS85" s="333">
        <f t="shared" si="20"/>
        <v>699720</v>
      </c>
    </row>
    <row r="86" spans="1:45" ht="13.8" customHeight="1">
      <c r="A86" s="190"/>
      <c r="B86" s="184"/>
      <c r="C86" s="184"/>
      <c r="D86" s="21" t="s">
        <v>11</v>
      </c>
      <c r="E86" s="26">
        <v>682500</v>
      </c>
      <c r="F86" s="26">
        <v>812175</v>
      </c>
      <c r="G86" s="96" t="s">
        <v>11</v>
      </c>
      <c r="H86" s="97">
        <v>390000</v>
      </c>
      <c r="I86" s="98">
        <f t="shared" si="0"/>
        <v>464100</v>
      </c>
      <c r="J86" s="102" t="s">
        <v>11</v>
      </c>
      <c r="K86" s="103">
        <v>380000</v>
      </c>
      <c r="L86" s="103">
        <v>452200</v>
      </c>
      <c r="M86" s="107" t="s">
        <v>11</v>
      </c>
      <c r="N86" s="108">
        <v>416000</v>
      </c>
      <c r="O86" s="110">
        <f t="shared" si="22"/>
        <v>495040</v>
      </c>
      <c r="P86" s="118" t="s">
        <v>11</v>
      </c>
      <c r="Q86" s="119">
        <v>300000</v>
      </c>
      <c r="R86" s="120">
        <f t="shared" si="14"/>
        <v>357000</v>
      </c>
      <c r="S86" s="102" t="s">
        <v>11</v>
      </c>
      <c r="T86" s="124">
        <v>257125.00000000006</v>
      </c>
      <c r="U86" s="125">
        <f t="shared" si="3"/>
        <v>305978.75000000006</v>
      </c>
      <c r="V86" s="128" t="s">
        <v>11</v>
      </c>
      <c r="W86" s="19">
        <v>1500000</v>
      </c>
      <c r="X86" s="20">
        <f t="shared" si="17"/>
        <v>1785000</v>
      </c>
      <c r="Y86" s="133" t="s">
        <v>11</v>
      </c>
      <c r="Z86" s="134">
        <v>786500</v>
      </c>
      <c r="AA86" s="135">
        <f t="shared" si="21"/>
        <v>935935</v>
      </c>
      <c r="AB86" s="145" t="s">
        <v>11</v>
      </c>
      <c r="AC86" s="146">
        <v>476600</v>
      </c>
      <c r="AD86" s="147">
        <f t="shared" si="15"/>
        <v>567154</v>
      </c>
      <c r="AE86" s="36" t="s">
        <v>11</v>
      </c>
      <c r="AF86" s="37">
        <v>682500</v>
      </c>
      <c r="AG86" s="38">
        <f t="shared" si="16"/>
        <v>812175</v>
      </c>
      <c r="AH86" s="133" t="s">
        <v>11</v>
      </c>
      <c r="AI86" s="155">
        <v>525000</v>
      </c>
      <c r="AJ86" s="156">
        <f t="shared" si="18"/>
        <v>624750</v>
      </c>
      <c r="AK86" s="157" t="s">
        <v>11</v>
      </c>
      <c r="AL86" s="158">
        <v>441000</v>
      </c>
      <c r="AM86" s="159">
        <f t="shared" si="12"/>
        <v>524790</v>
      </c>
      <c r="AN86" s="167" t="s">
        <v>11</v>
      </c>
      <c r="AO86" s="168">
        <v>479474</v>
      </c>
      <c r="AP86" s="168">
        <v>570574</v>
      </c>
      <c r="AQ86" s="331" t="s">
        <v>11</v>
      </c>
      <c r="AR86" s="333">
        <f t="shared" si="19"/>
        <v>476600</v>
      </c>
      <c r="AS86" s="333">
        <f t="shared" si="20"/>
        <v>567154</v>
      </c>
    </row>
    <row r="87" spans="1:45" ht="17.399999999999999" customHeight="1">
      <c r="A87" s="185" t="s">
        <v>79</v>
      </c>
      <c r="B87" s="184" t="s">
        <v>80</v>
      </c>
      <c r="C87" s="184" t="s">
        <v>81</v>
      </c>
      <c r="D87" s="21" t="s">
        <v>10</v>
      </c>
      <c r="E87" s="26">
        <v>2367800</v>
      </c>
      <c r="F87" s="26">
        <v>2817682</v>
      </c>
      <c r="G87" s="96" t="s">
        <v>10</v>
      </c>
      <c r="H87" s="97">
        <v>1180000</v>
      </c>
      <c r="I87" s="98">
        <f t="shared" si="0"/>
        <v>1404200</v>
      </c>
      <c r="J87" s="102" t="s">
        <v>10</v>
      </c>
      <c r="K87" s="103">
        <v>4000000</v>
      </c>
      <c r="L87" s="103">
        <v>4760000</v>
      </c>
      <c r="M87" s="107" t="s">
        <v>10</v>
      </c>
      <c r="N87" s="108">
        <v>2340000</v>
      </c>
      <c r="O87" s="110">
        <f t="shared" si="22"/>
        <v>2784600</v>
      </c>
      <c r="P87" s="118" t="s">
        <v>10</v>
      </c>
      <c r="Q87" s="119">
        <v>450000</v>
      </c>
      <c r="R87" s="120">
        <f t="shared" si="14"/>
        <v>535500</v>
      </c>
      <c r="S87" s="102" t="s">
        <v>10</v>
      </c>
      <c r="T87" s="124">
        <v>2719475.0000000009</v>
      </c>
      <c r="U87" s="125">
        <f t="shared" si="3"/>
        <v>3236175.2500000009</v>
      </c>
      <c r="V87" s="128" t="s">
        <v>10</v>
      </c>
      <c r="W87" s="19">
        <v>3333000</v>
      </c>
      <c r="X87" s="20">
        <f t="shared" si="17"/>
        <v>3966270</v>
      </c>
      <c r="Y87" s="133" t="s">
        <v>10</v>
      </c>
      <c r="Z87" s="134">
        <v>2728550</v>
      </c>
      <c r="AA87" s="135">
        <f t="shared" si="21"/>
        <v>3246974.5</v>
      </c>
      <c r="AB87" s="145" t="s">
        <v>10</v>
      </c>
      <c r="AC87" s="146">
        <v>2520000</v>
      </c>
      <c r="AD87" s="147">
        <f t="shared" si="15"/>
        <v>2998800</v>
      </c>
      <c r="AE87" s="36" t="s">
        <v>10</v>
      </c>
      <c r="AF87" s="37">
        <v>2604580</v>
      </c>
      <c r="AG87" s="38">
        <f t="shared" si="16"/>
        <v>3099450.1999999997</v>
      </c>
      <c r="AH87" s="133" t="s">
        <v>10</v>
      </c>
      <c r="AI87" s="155">
        <v>1575000</v>
      </c>
      <c r="AJ87" s="156">
        <f t="shared" si="18"/>
        <v>1874250</v>
      </c>
      <c r="AK87" s="157" t="s">
        <v>10</v>
      </c>
      <c r="AL87" s="158">
        <v>1743000</v>
      </c>
      <c r="AM87" s="159">
        <f t="shared" si="12"/>
        <v>2074170</v>
      </c>
      <c r="AN87" s="167" t="s">
        <v>10</v>
      </c>
      <c r="AO87" s="168">
        <v>2454417</v>
      </c>
      <c r="AP87" s="168">
        <v>2920756</v>
      </c>
      <c r="AQ87" s="331" t="s">
        <v>10</v>
      </c>
      <c r="AR87" s="333">
        <f t="shared" si="19"/>
        <v>2454417</v>
      </c>
      <c r="AS87" s="333">
        <f t="shared" si="20"/>
        <v>2920756</v>
      </c>
    </row>
    <row r="88" spans="1:45" ht="13.8" customHeight="1">
      <c r="A88" s="185"/>
      <c r="B88" s="184"/>
      <c r="C88" s="184"/>
      <c r="D88" s="21" t="s">
        <v>11</v>
      </c>
      <c r="E88" s="26">
        <v>2259600</v>
      </c>
      <c r="F88" s="26">
        <v>2688924</v>
      </c>
      <c r="G88" s="96" t="s">
        <v>11</v>
      </c>
      <c r="H88" s="97">
        <v>784000</v>
      </c>
      <c r="I88" s="98">
        <f t="shared" si="0"/>
        <v>932960</v>
      </c>
      <c r="J88" s="102" t="s">
        <v>11</v>
      </c>
      <c r="K88" s="103">
        <v>3000000</v>
      </c>
      <c r="L88" s="103">
        <v>3570000</v>
      </c>
      <c r="M88" s="107" t="s">
        <v>11</v>
      </c>
      <c r="N88" s="108">
        <v>2080000</v>
      </c>
      <c r="O88" s="110">
        <f t="shared" si="22"/>
        <v>2475200</v>
      </c>
      <c r="P88" s="118" t="s">
        <v>11</v>
      </c>
      <c r="Q88" s="119">
        <v>400000</v>
      </c>
      <c r="R88" s="120">
        <f t="shared" si="14"/>
        <v>476000</v>
      </c>
      <c r="S88" s="102" t="s">
        <v>11</v>
      </c>
      <c r="T88" s="124">
        <v>1579050.0000000005</v>
      </c>
      <c r="U88" s="125">
        <f t="shared" si="3"/>
        <v>1879069.5000000005</v>
      </c>
      <c r="V88" s="128" t="s">
        <v>11</v>
      </c>
      <c r="W88" s="19">
        <v>3333000</v>
      </c>
      <c r="X88" s="20">
        <f t="shared" si="17"/>
        <v>3966270</v>
      </c>
      <c r="Y88" s="133" t="s">
        <v>11</v>
      </c>
      <c r="Z88" s="134">
        <v>2603920</v>
      </c>
      <c r="AA88" s="135">
        <f t="shared" si="21"/>
        <v>3098664.8</v>
      </c>
      <c r="AB88" s="145" t="s">
        <v>11</v>
      </c>
      <c r="AC88" s="146">
        <v>2100000</v>
      </c>
      <c r="AD88" s="147">
        <f t="shared" si="15"/>
        <v>2499000</v>
      </c>
      <c r="AE88" s="36" t="s">
        <v>11</v>
      </c>
      <c r="AF88" s="37">
        <v>2553347.9999999995</v>
      </c>
      <c r="AG88" s="38">
        <f t="shared" si="16"/>
        <v>3038484.1199999992</v>
      </c>
      <c r="AH88" s="133" t="s">
        <v>11</v>
      </c>
      <c r="AI88" s="155">
        <v>1102500</v>
      </c>
      <c r="AJ88" s="156">
        <f t="shared" si="18"/>
        <v>1311975</v>
      </c>
      <c r="AK88" s="157" t="s">
        <v>11</v>
      </c>
      <c r="AL88" s="158">
        <v>1307250</v>
      </c>
      <c r="AM88" s="159">
        <f t="shared" si="12"/>
        <v>1555627.5</v>
      </c>
      <c r="AN88" s="167" t="s">
        <v>11</v>
      </c>
      <c r="AO88" s="168">
        <v>2279324</v>
      </c>
      <c r="AP88" s="168">
        <v>2712396</v>
      </c>
      <c r="AQ88" s="331" t="s">
        <v>11</v>
      </c>
      <c r="AR88" s="333">
        <f t="shared" si="19"/>
        <v>2100000</v>
      </c>
      <c r="AS88" s="333">
        <f t="shared" si="20"/>
        <v>2499000</v>
      </c>
    </row>
    <row r="89" spans="1:45" ht="17.399999999999999" customHeight="1">
      <c r="A89" s="185"/>
      <c r="B89" s="184" t="s">
        <v>80</v>
      </c>
      <c r="C89" s="184" t="s">
        <v>82</v>
      </c>
      <c r="D89" s="21" t="s">
        <v>10</v>
      </c>
      <c r="E89" s="26">
        <v>3124800</v>
      </c>
      <c r="F89" s="26">
        <v>3718512</v>
      </c>
      <c r="G89" s="96" t="s">
        <v>10</v>
      </c>
      <c r="H89" s="97">
        <v>1800000</v>
      </c>
      <c r="I89" s="98">
        <f t="shared" si="0"/>
        <v>2142000</v>
      </c>
      <c r="J89" s="102" t="s">
        <v>10</v>
      </c>
      <c r="K89" s="103">
        <v>4800000</v>
      </c>
      <c r="L89" s="103">
        <v>5712000</v>
      </c>
      <c r="M89" s="107" t="s">
        <v>10</v>
      </c>
      <c r="N89" s="108">
        <v>3380000</v>
      </c>
      <c r="O89" s="110">
        <f t="shared" si="22"/>
        <v>4022200</v>
      </c>
      <c r="P89" s="118" t="s">
        <v>10</v>
      </c>
      <c r="Q89" s="119">
        <v>900000</v>
      </c>
      <c r="R89" s="120">
        <f t="shared" si="14"/>
        <v>1071000</v>
      </c>
      <c r="S89" s="102" t="s">
        <v>10</v>
      </c>
      <c r="T89" s="124">
        <v>3421275.0000000005</v>
      </c>
      <c r="U89" s="125">
        <f t="shared" si="3"/>
        <v>4071317.2500000005</v>
      </c>
      <c r="V89" s="128" t="s">
        <v>10</v>
      </c>
      <c r="W89" s="19">
        <v>5833000</v>
      </c>
      <c r="X89" s="20">
        <f t="shared" si="17"/>
        <v>6941270</v>
      </c>
      <c r="Y89" s="133" t="s">
        <v>10</v>
      </c>
      <c r="Z89" s="134">
        <v>3600960</v>
      </c>
      <c r="AA89" s="135">
        <f t="shared" si="21"/>
        <v>4285142.4000000004</v>
      </c>
      <c r="AB89" s="145" t="s">
        <v>10</v>
      </c>
      <c r="AC89" s="146">
        <v>3180000</v>
      </c>
      <c r="AD89" s="147">
        <f t="shared" si="15"/>
        <v>3784200</v>
      </c>
      <c r="AE89" s="36" t="s">
        <v>10</v>
      </c>
      <c r="AF89" s="37">
        <v>3906000</v>
      </c>
      <c r="AG89" s="38">
        <f t="shared" si="16"/>
        <v>4648140</v>
      </c>
      <c r="AH89" s="133" t="s">
        <v>10</v>
      </c>
      <c r="AI89" s="155">
        <v>2700000</v>
      </c>
      <c r="AJ89" s="156">
        <f t="shared" si="18"/>
        <v>3213000</v>
      </c>
      <c r="AK89" s="157" t="s">
        <v>10</v>
      </c>
      <c r="AL89" s="158">
        <v>3038000</v>
      </c>
      <c r="AM89" s="159">
        <f t="shared" si="12"/>
        <v>3615220</v>
      </c>
      <c r="AN89" s="167" t="s">
        <v>10</v>
      </c>
      <c r="AO89" s="168">
        <v>3256326</v>
      </c>
      <c r="AP89" s="168">
        <v>3875028</v>
      </c>
      <c r="AQ89" s="331" t="s">
        <v>10</v>
      </c>
      <c r="AR89" s="333">
        <f t="shared" si="19"/>
        <v>3256326</v>
      </c>
      <c r="AS89" s="333">
        <f t="shared" si="20"/>
        <v>3875028</v>
      </c>
    </row>
    <row r="90" spans="1:45" ht="13.8" customHeight="1">
      <c r="A90" s="185"/>
      <c r="B90" s="184"/>
      <c r="C90" s="184"/>
      <c r="D90" s="21" t="s">
        <v>11</v>
      </c>
      <c r="E90" s="26">
        <v>2810900</v>
      </c>
      <c r="F90" s="26">
        <v>3344971</v>
      </c>
      <c r="G90" s="96" t="s">
        <v>11</v>
      </c>
      <c r="H90" s="97">
        <v>1250000</v>
      </c>
      <c r="I90" s="98">
        <f t="shared" si="0"/>
        <v>1487500</v>
      </c>
      <c r="J90" s="102" t="s">
        <v>11</v>
      </c>
      <c r="K90" s="103">
        <v>3200000</v>
      </c>
      <c r="L90" s="103">
        <v>3808000</v>
      </c>
      <c r="M90" s="107" t="s">
        <v>11</v>
      </c>
      <c r="N90" s="108">
        <v>3120000</v>
      </c>
      <c r="O90" s="110">
        <f t="shared" si="22"/>
        <v>3712800</v>
      </c>
      <c r="P90" s="118" t="s">
        <v>11</v>
      </c>
      <c r="Q90" s="119">
        <v>800000</v>
      </c>
      <c r="R90" s="120">
        <f t="shared" si="14"/>
        <v>952000</v>
      </c>
      <c r="S90" s="102" t="s">
        <v>11</v>
      </c>
      <c r="T90" s="124">
        <v>1929950.0000000002</v>
      </c>
      <c r="U90" s="125">
        <f t="shared" si="3"/>
        <v>2296640.5</v>
      </c>
      <c r="V90" s="128" t="s">
        <v>11</v>
      </c>
      <c r="W90" s="19">
        <v>5833000</v>
      </c>
      <c r="X90" s="20">
        <f t="shared" si="17"/>
        <v>6941270</v>
      </c>
      <c r="Y90" s="133" t="s">
        <v>11</v>
      </c>
      <c r="Z90" s="134">
        <v>3239170</v>
      </c>
      <c r="AA90" s="135">
        <f t="shared" si="21"/>
        <v>3854612.3</v>
      </c>
      <c r="AB90" s="145" t="s">
        <v>11</v>
      </c>
      <c r="AC90" s="146">
        <v>2650000</v>
      </c>
      <c r="AD90" s="147">
        <f t="shared" si="15"/>
        <v>3153500</v>
      </c>
      <c r="AE90" s="36" t="s">
        <v>11</v>
      </c>
      <c r="AF90" s="37">
        <v>3682279</v>
      </c>
      <c r="AG90" s="38">
        <f t="shared" si="16"/>
        <v>4381912.01</v>
      </c>
      <c r="AH90" s="133" t="s">
        <v>11</v>
      </c>
      <c r="AI90" s="155">
        <v>1890000</v>
      </c>
      <c r="AJ90" s="156">
        <f t="shared" si="18"/>
        <v>2249100</v>
      </c>
      <c r="AK90" s="157" t="s">
        <v>11</v>
      </c>
      <c r="AL90" s="158">
        <v>2278500</v>
      </c>
      <c r="AM90" s="159">
        <f t="shared" si="12"/>
        <v>2711415</v>
      </c>
      <c r="AN90" s="167" t="s">
        <v>11</v>
      </c>
      <c r="AO90" s="168">
        <v>2998078</v>
      </c>
      <c r="AP90" s="168">
        <v>3567713</v>
      </c>
      <c r="AQ90" s="331" t="s">
        <v>11</v>
      </c>
      <c r="AR90" s="333">
        <f t="shared" si="19"/>
        <v>2810900</v>
      </c>
      <c r="AS90" s="333">
        <f t="shared" si="20"/>
        <v>3344971</v>
      </c>
    </row>
    <row r="91" spans="1:45" ht="13.8" customHeight="1">
      <c r="A91" s="185"/>
      <c r="B91" s="184" t="s">
        <v>83</v>
      </c>
      <c r="C91" s="184" t="s">
        <v>84</v>
      </c>
      <c r="D91" s="21" t="s">
        <v>10</v>
      </c>
      <c r="E91" s="26">
        <v>2043300</v>
      </c>
      <c r="F91" s="26">
        <v>2431527</v>
      </c>
      <c r="G91" s="96" t="s">
        <v>10</v>
      </c>
      <c r="H91" s="97">
        <v>910000</v>
      </c>
      <c r="I91" s="98">
        <f t="shared" si="0"/>
        <v>1082900</v>
      </c>
      <c r="J91" s="102" t="s">
        <v>10</v>
      </c>
      <c r="K91" s="103">
        <v>1800000</v>
      </c>
      <c r="L91" s="103">
        <v>2142000</v>
      </c>
      <c r="M91" s="107" t="s">
        <v>10</v>
      </c>
      <c r="N91" s="108">
        <v>1560000</v>
      </c>
      <c r="O91" s="110">
        <f t="shared" si="22"/>
        <v>1856400</v>
      </c>
      <c r="P91" s="118" t="s">
        <v>10</v>
      </c>
      <c r="Q91" s="119">
        <v>500000</v>
      </c>
      <c r="R91" s="120">
        <f t="shared" si="14"/>
        <v>595000</v>
      </c>
      <c r="S91" s="102" t="s">
        <v>10</v>
      </c>
      <c r="T91" s="124">
        <v>2456300.0000000009</v>
      </c>
      <c r="U91" s="125">
        <f t="shared" si="3"/>
        <v>2922997.0000000009</v>
      </c>
      <c r="V91" s="128" t="s">
        <v>10</v>
      </c>
      <c r="W91" s="19">
        <v>2500000</v>
      </c>
      <c r="X91" s="20">
        <f t="shared" si="17"/>
        <v>2975000</v>
      </c>
      <c r="Y91" s="133" t="s">
        <v>10</v>
      </c>
      <c r="Z91" s="134">
        <v>2354660</v>
      </c>
      <c r="AA91" s="135">
        <f t="shared" si="21"/>
        <v>2802045.4</v>
      </c>
      <c r="AB91" s="145" t="s">
        <v>10</v>
      </c>
      <c r="AC91" s="146">
        <v>4500000</v>
      </c>
      <c r="AD91" s="147">
        <f t="shared" si="15"/>
        <v>5355000</v>
      </c>
      <c r="AE91" s="36" t="s">
        <v>10</v>
      </c>
      <c r="AF91" s="37">
        <v>2656290</v>
      </c>
      <c r="AG91" s="38">
        <f t="shared" si="16"/>
        <v>3160985.0999999996</v>
      </c>
      <c r="AH91" s="133" t="s">
        <v>10</v>
      </c>
      <c r="AI91" s="155">
        <v>1470000</v>
      </c>
      <c r="AJ91" s="156">
        <f t="shared" si="18"/>
        <v>1749300</v>
      </c>
      <c r="AK91" s="157" t="s">
        <v>10</v>
      </c>
      <c r="AL91" s="158">
        <v>517999.99999999994</v>
      </c>
      <c r="AM91" s="159">
        <f t="shared" si="12"/>
        <v>616419.99999999988</v>
      </c>
      <c r="AN91" s="167" t="s">
        <v>10</v>
      </c>
      <c r="AO91" s="168">
        <v>1714315</v>
      </c>
      <c r="AP91" s="168">
        <v>2040035</v>
      </c>
      <c r="AQ91" s="331" t="s">
        <v>10</v>
      </c>
      <c r="AR91" s="333">
        <f t="shared" si="19"/>
        <v>1800000</v>
      </c>
      <c r="AS91" s="333">
        <f t="shared" si="20"/>
        <v>2142000</v>
      </c>
    </row>
    <row r="92" spans="1:45" ht="13.8" customHeight="1">
      <c r="A92" s="185"/>
      <c r="B92" s="184"/>
      <c r="C92" s="184"/>
      <c r="D92" s="21" t="s">
        <v>11</v>
      </c>
      <c r="E92" s="26">
        <v>1892100</v>
      </c>
      <c r="F92" s="26">
        <v>2251599</v>
      </c>
      <c r="G92" s="96" t="s">
        <v>11</v>
      </c>
      <c r="H92" s="97">
        <v>770000</v>
      </c>
      <c r="I92" s="98">
        <f t="shared" si="0"/>
        <v>916300</v>
      </c>
      <c r="J92" s="102" t="s">
        <v>11</v>
      </c>
      <c r="K92" s="103">
        <v>1260000</v>
      </c>
      <c r="L92" s="103">
        <v>1499400</v>
      </c>
      <c r="M92" s="107" t="s">
        <v>11</v>
      </c>
      <c r="N92" s="108">
        <v>1300000</v>
      </c>
      <c r="O92" s="110">
        <f t="shared" si="22"/>
        <v>1547000</v>
      </c>
      <c r="P92" s="118" t="s">
        <v>11</v>
      </c>
      <c r="Q92" s="119">
        <v>400000</v>
      </c>
      <c r="R92" s="120">
        <f t="shared" si="14"/>
        <v>476000</v>
      </c>
      <c r="S92" s="102" t="s">
        <v>11</v>
      </c>
      <c r="T92" s="124">
        <v>1579050.0000000005</v>
      </c>
      <c r="U92" s="125">
        <f t="shared" si="3"/>
        <v>1879069.5000000005</v>
      </c>
      <c r="V92" s="128" t="s">
        <v>11</v>
      </c>
      <c r="W92" s="19">
        <v>2500000</v>
      </c>
      <c r="X92" s="20">
        <f t="shared" si="17"/>
        <v>2975000</v>
      </c>
      <c r="Y92" s="133" t="s">
        <v>11</v>
      </c>
      <c r="Z92" s="134">
        <v>2180420</v>
      </c>
      <c r="AA92" s="135">
        <f t="shared" si="21"/>
        <v>2594699.7999999998</v>
      </c>
      <c r="AB92" s="145" t="s">
        <v>11</v>
      </c>
      <c r="AC92" s="146">
        <v>3750000</v>
      </c>
      <c r="AD92" s="147">
        <f t="shared" si="15"/>
        <v>4462500</v>
      </c>
      <c r="AE92" s="36" t="s">
        <v>11</v>
      </c>
      <c r="AF92" s="37">
        <v>2270520</v>
      </c>
      <c r="AG92" s="38">
        <f t="shared" si="16"/>
        <v>2701918.8</v>
      </c>
      <c r="AH92" s="133" t="s">
        <v>11</v>
      </c>
      <c r="AI92" s="155">
        <v>1470000</v>
      </c>
      <c r="AJ92" s="156">
        <f t="shared" si="18"/>
        <v>1749300</v>
      </c>
      <c r="AK92" s="157" t="s">
        <v>11</v>
      </c>
      <c r="AL92" s="158">
        <v>388500</v>
      </c>
      <c r="AM92" s="159">
        <f t="shared" si="12"/>
        <v>462315</v>
      </c>
      <c r="AN92" s="167" t="s">
        <v>11</v>
      </c>
      <c r="AO92" s="168">
        <v>1552828</v>
      </c>
      <c r="AP92" s="168">
        <v>1847866</v>
      </c>
      <c r="AQ92" s="331" t="s">
        <v>11</v>
      </c>
      <c r="AR92" s="333">
        <f t="shared" si="19"/>
        <v>1552828</v>
      </c>
      <c r="AS92" s="333">
        <f t="shared" si="20"/>
        <v>1847866</v>
      </c>
    </row>
    <row r="93" spans="1:45" ht="17.399999999999999" customHeight="1">
      <c r="A93" s="185"/>
      <c r="B93" s="184" t="s">
        <v>85</v>
      </c>
      <c r="C93" s="184"/>
      <c r="D93" s="21" t="s">
        <v>10</v>
      </c>
      <c r="E93" s="26">
        <v>312900</v>
      </c>
      <c r="F93" s="26">
        <v>372351</v>
      </c>
      <c r="G93" s="96" t="s">
        <v>10</v>
      </c>
      <c r="H93" s="97">
        <v>202000</v>
      </c>
      <c r="I93" s="98">
        <f t="shared" si="0"/>
        <v>240380</v>
      </c>
      <c r="J93" s="102" t="s">
        <v>10</v>
      </c>
      <c r="K93" s="103">
        <v>180000</v>
      </c>
      <c r="L93" s="103">
        <v>214200</v>
      </c>
      <c r="M93" s="107" t="s">
        <v>10</v>
      </c>
      <c r="N93" s="108">
        <v>364000</v>
      </c>
      <c r="O93" s="110">
        <f t="shared" si="22"/>
        <v>433160</v>
      </c>
      <c r="P93" s="118" t="s">
        <v>10</v>
      </c>
      <c r="Q93" s="119">
        <v>150000</v>
      </c>
      <c r="R93" s="120">
        <f t="shared" si="14"/>
        <v>178500</v>
      </c>
      <c r="S93" s="102" t="s">
        <v>10</v>
      </c>
      <c r="T93" s="124">
        <v>701800.00000000023</v>
      </c>
      <c r="U93" s="125">
        <f t="shared" si="3"/>
        <v>835142.00000000023</v>
      </c>
      <c r="V93" s="128" t="s">
        <v>10</v>
      </c>
      <c r="W93" s="19">
        <v>833000</v>
      </c>
      <c r="X93" s="20">
        <f t="shared" si="17"/>
        <v>991270</v>
      </c>
      <c r="Y93" s="133" t="s">
        <v>10</v>
      </c>
      <c r="Z93" s="134">
        <v>360580</v>
      </c>
      <c r="AA93" s="135">
        <f t="shared" si="21"/>
        <v>429090.2</v>
      </c>
      <c r="AB93" s="145" t="s">
        <v>10</v>
      </c>
      <c r="AC93" s="146">
        <v>490000</v>
      </c>
      <c r="AD93" s="147">
        <f t="shared" si="15"/>
        <v>583100</v>
      </c>
      <c r="AE93" s="36" t="s">
        <v>10</v>
      </c>
      <c r="AF93" s="37">
        <v>344190</v>
      </c>
      <c r="AG93" s="38">
        <f t="shared" si="16"/>
        <v>409586.1</v>
      </c>
      <c r="AH93" s="133" t="s">
        <v>10</v>
      </c>
      <c r="AI93" s="155">
        <v>330000</v>
      </c>
      <c r="AJ93" s="156">
        <f t="shared" si="18"/>
        <v>392700</v>
      </c>
      <c r="AK93" s="157" t="s">
        <v>10</v>
      </c>
      <c r="AL93" s="158">
        <v>0</v>
      </c>
      <c r="AM93" s="159">
        <f t="shared" si="12"/>
        <v>0</v>
      </c>
      <c r="AN93" s="167" t="s">
        <v>10</v>
      </c>
      <c r="AO93" s="168">
        <v>743633</v>
      </c>
      <c r="AP93" s="168">
        <v>884923</v>
      </c>
      <c r="AQ93" s="331" t="s">
        <v>10</v>
      </c>
      <c r="AR93" s="333">
        <f t="shared" si="19"/>
        <v>344190</v>
      </c>
      <c r="AS93" s="333">
        <f t="shared" si="20"/>
        <v>409586.1</v>
      </c>
    </row>
    <row r="94" spans="1:45" ht="13.8" customHeight="1">
      <c r="A94" s="185"/>
      <c r="B94" s="184"/>
      <c r="C94" s="184"/>
      <c r="D94" s="21" t="s">
        <v>11</v>
      </c>
      <c r="E94" s="26">
        <v>237300</v>
      </c>
      <c r="F94" s="26">
        <v>282387</v>
      </c>
      <c r="G94" s="96" t="s">
        <v>11</v>
      </c>
      <c r="H94" s="97">
        <v>146000</v>
      </c>
      <c r="I94" s="98">
        <f t="shared" si="0"/>
        <v>173740</v>
      </c>
      <c r="J94" s="102" t="s">
        <v>11</v>
      </c>
      <c r="K94" s="103">
        <v>120000</v>
      </c>
      <c r="L94" s="103">
        <v>142800</v>
      </c>
      <c r="M94" s="107" t="s">
        <v>11</v>
      </c>
      <c r="N94" s="108">
        <v>260000</v>
      </c>
      <c r="O94" s="110">
        <f t="shared" si="22"/>
        <v>309400</v>
      </c>
      <c r="P94" s="118" t="s">
        <v>11</v>
      </c>
      <c r="Q94" s="119">
        <v>120000</v>
      </c>
      <c r="R94" s="120">
        <f t="shared" si="14"/>
        <v>142800</v>
      </c>
      <c r="S94" s="102" t="s">
        <v>11</v>
      </c>
      <c r="T94" s="124">
        <v>438625.00000000006</v>
      </c>
      <c r="U94" s="125">
        <f t="shared" si="3"/>
        <v>521963.75000000006</v>
      </c>
      <c r="V94" s="128" t="s">
        <v>11</v>
      </c>
      <c r="W94" s="19">
        <v>833000</v>
      </c>
      <c r="X94" s="20">
        <f t="shared" si="17"/>
        <v>991270</v>
      </c>
      <c r="Y94" s="133" t="s">
        <v>11</v>
      </c>
      <c r="Z94" s="134">
        <v>273460</v>
      </c>
      <c r="AA94" s="135">
        <f t="shared" si="21"/>
        <v>325417.40000000002</v>
      </c>
      <c r="AB94" s="145" t="s">
        <v>11</v>
      </c>
      <c r="AC94" s="146">
        <v>430000</v>
      </c>
      <c r="AD94" s="147">
        <f t="shared" si="15"/>
        <v>511700</v>
      </c>
      <c r="AE94" s="36" t="s">
        <v>11</v>
      </c>
      <c r="AF94" s="37">
        <v>261030.00000000003</v>
      </c>
      <c r="AG94" s="38">
        <f t="shared" si="16"/>
        <v>310625.7</v>
      </c>
      <c r="AH94" s="133" t="s">
        <v>11</v>
      </c>
      <c r="AI94" s="155">
        <v>240000</v>
      </c>
      <c r="AJ94" s="156">
        <f t="shared" si="18"/>
        <v>285600</v>
      </c>
      <c r="AK94" s="157" t="s">
        <v>11</v>
      </c>
      <c r="AL94" s="158">
        <v>0</v>
      </c>
      <c r="AM94" s="159">
        <f t="shared" si="12"/>
        <v>0</v>
      </c>
      <c r="AN94" s="167" t="s">
        <v>11</v>
      </c>
      <c r="AO94" s="168">
        <v>627731</v>
      </c>
      <c r="AP94" s="168">
        <v>747000</v>
      </c>
      <c r="AQ94" s="331" t="s">
        <v>11</v>
      </c>
      <c r="AR94" s="333">
        <f t="shared" si="19"/>
        <v>260000</v>
      </c>
      <c r="AS94" s="333">
        <f t="shared" si="20"/>
        <v>309400</v>
      </c>
    </row>
    <row r="95" spans="1:45" ht="17.399999999999999" customHeight="1">
      <c r="A95" s="185"/>
      <c r="B95" s="184" t="s">
        <v>86</v>
      </c>
      <c r="C95" s="184"/>
      <c r="D95" s="21" t="s">
        <v>10</v>
      </c>
      <c r="E95" s="26">
        <v>269900</v>
      </c>
      <c r="F95" s="26">
        <v>321181</v>
      </c>
      <c r="G95" s="96" t="s">
        <v>10</v>
      </c>
      <c r="H95" s="97">
        <v>280000</v>
      </c>
      <c r="I95" s="98">
        <f t="shared" si="0"/>
        <v>333200</v>
      </c>
      <c r="J95" s="102" t="s">
        <v>10</v>
      </c>
      <c r="K95" s="103">
        <v>170000</v>
      </c>
      <c r="L95" s="103">
        <v>202300</v>
      </c>
      <c r="M95" s="107" t="s">
        <v>10</v>
      </c>
      <c r="N95" s="108">
        <v>468000</v>
      </c>
      <c r="O95" s="110">
        <f t="shared" si="22"/>
        <v>556920</v>
      </c>
      <c r="P95" s="118" t="s">
        <v>10</v>
      </c>
      <c r="Q95" s="119">
        <v>300000</v>
      </c>
      <c r="R95" s="120">
        <f t="shared" si="14"/>
        <v>357000</v>
      </c>
      <c r="S95" s="102" t="s">
        <v>10</v>
      </c>
      <c r="T95" s="124">
        <v>701800.00000000023</v>
      </c>
      <c r="U95" s="125">
        <f t="shared" si="3"/>
        <v>835142.00000000023</v>
      </c>
      <c r="V95" s="128" t="s">
        <v>10</v>
      </c>
      <c r="W95" s="19">
        <v>750000</v>
      </c>
      <c r="X95" s="20">
        <f t="shared" si="17"/>
        <v>892500</v>
      </c>
      <c r="Y95" s="133" t="s">
        <v>10</v>
      </c>
      <c r="Z95" s="134">
        <v>310970</v>
      </c>
      <c r="AA95" s="135">
        <f t="shared" si="21"/>
        <v>370054.3</v>
      </c>
      <c r="AB95" s="145" t="s">
        <v>10</v>
      </c>
      <c r="AC95" s="146">
        <v>490000</v>
      </c>
      <c r="AD95" s="147">
        <f t="shared" si="15"/>
        <v>583100</v>
      </c>
      <c r="AE95" s="36" t="s">
        <v>10</v>
      </c>
      <c r="AF95" s="37">
        <v>296890</v>
      </c>
      <c r="AG95" s="38">
        <f t="shared" si="16"/>
        <v>353299.1</v>
      </c>
      <c r="AH95" s="133" t="s">
        <v>10</v>
      </c>
      <c r="AI95" s="155">
        <v>420000</v>
      </c>
      <c r="AJ95" s="156">
        <f t="shared" si="18"/>
        <v>499800</v>
      </c>
      <c r="AK95" s="157" t="s">
        <v>10</v>
      </c>
      <c r="AL95" s="158">
        <v>1959999.9999999998</v>
      </c>
      <c r="AM95" s="159">
        <f t="shared" si="12"/>
        <v>2332399.9999999995</v>
      </c>
      <c r="AN95" s="167" t="s">
        <v>10</v>
      </c>
      <c r="AO95" s="168">
        <v>962468</v>
      </c>
      <c r="AP95" s="168">
        <v>1145337</v>
      </c>
      <c r="AQ95" s="331" t="s">
        <v>10</v>
      </c>
      <c r="AR95" s="333">
        <f t="shared" si="19"/>
        <v>420000</v>
      </c>
      <c r="AS95" s="333">
        <f t="shared" si="20"/>
        <v>499800</v>
      </c>
    </row>
    <row r="96" spans="1:45" ht="13.8" customHeight="1">
      <c r="A96" s="185"/>
      <c r="B96" s="184"/>
      <c r="C96" s="184"/>
      <c r="D96" s="21" t="s">
        <v>11</v>
      </c>
      <c r="E96" s="26">
        <v>215300</v>
      </c>
      <c r="F96" s="26">
        <v>256207</v>
      </c>
      <c r="G96" s="96" t="s">
        <v>11</v>
      </c>
      <c r="H96" s="97">
        <v>220000</v>
      </c>
      <c r="I96" s="98">
        <f t="shared" si="0"/>
        <v>261800</v>
      </c>
      <c r="J96" s="102" t="s">
        <v>11</v>
      </c>
      <c r="K96" s="103">
        <v>110000</v>
      </c>
      <c r="L96" s="103">
        <v>130900</v>
      </c>
      <c r="M96" s="107" t="s">
        <v>11</v>
      </c>
      <c r="N96" s="108">
        <v>416000</v>
      </c>
      <c r="O96" s="110">
        <f t="shared" si="22"/>
        <v>495040</v>
      </c>
      <c r="P96" s="118" t="s">
        <v>11</v>
      </c>
      <c r="Q96" s="119">
        <v>200000</v>
      </c>
      <c r="R96" s="120">
        <f t="shared" si="14"/>
        <v>238000</v>
      </c>
      <c r="S96" s="102" t="s">
        <v>11</v>
      </c>
      <c r="T96" s="124">
        <v>438625.00000000006</v>
      </c>
      <c r="U96" s="125">
        <f t="shared" si="3"/>
        <v>521963.75000000006</v>
      </c>
      <c r="V96" s="128" t="s">
        <v>11</v>
      </c>
      <c r="W96" s="19">
        <v>750000</v>
      </c>
      <c r="X96" s="20">
        <f t="shared" si="17"/>
        <v>892500</v>
      </c>
      <c r="Y96" s="133" t="s">
        <v>11</v>
      </c>
      <c r="Z96" s="134">
        <v>248050</v>
      </c>
      <c r="AA96" s="135">
        <f t="shared" si="21"/>
        <v>295179.5</v>
      </c>
      <c r="AB96" s="145" t="s">
        <v>11</v>
      </c>
      <c r="AC96" s="146">
        <v>430000</v>
      </c>
      <c r="AD96" s="147">
        <f t="shared" si="15"/>
        <v>511700</v>
      </c>
      <c r="AE96" s="36" t="s">
        <v>11</v>
      </c>
      <c r="AF96" s="37">
        <v>236830.00000000003</v>
      </c>
      <c r="AG96" s="38">
        <f t="shared" si="16"/>
        <v>281827.7</v>
      </c>
      <c r="AH96" s="133" t="s">
        <v>11</v>
      </c>
      <c r="AI96" s="155">
        <v>330000</v>
      </c>
      <c r="AJ96" s="156">
        <f t="shared" si="18"/>
        <v>392700</v>
      </c>
      <c r="AK96" s="157" t="s">
        <v>11</v>
      </c>
      <c r="AL96" s="158">
        <v>1470000</v>
      </c>
      <c r="AM96" s="159">
        <f t="shared" si="12"/>
        <v>1749300</v>
      </c>
      <c r="AN96" s="167" t="s">
        <v>11</v>
      </c>
      <c r="AO96" s="168">
        <v>849262</v>
      </c>
      <c r="AP96" s="168">
        <v>1010622</v>
      </c>
      <c r="AQ96" s="331" t="s">
        <v>11</v>
      </c>
      <c r="AR96" s="333">
        <f t="shared" si="19"/>
        <v>330000</v>
      </c>
      <c r="AS96" s="333">
        <f t="shared" si="20"/>
        <v>392700</v>
      </c>
    </row>
    <row r="97" spans="1:45" ht="105">
      <c r="A97" s="185" t="s">
        <v>87</v>
      </c>
      <c r="B97" s="7" t="s">
        <v>88</v>
      </c>
      <c r="C97" s="7" t="s">
        <v>89</v>
      </c>
      <c r="D97" s="21" t="s">
        <v>10</v>
      </c>
      <c r="E97" s="26">
        <v>4972800</v>
      </c>
      <c r="F97" s="26">
        <v>5917632</v>
      </c>
      <c r="G97" s="96" t="s">
        <v>10</v>
      </c>
      <c r="H97" s="97">
        <v>4800000</v>
      </c>
      <c r="I97" s="98">
        <f t="shared" si="0"/>
        <v>5712000</v>
      </c>
      <c r="J97" s="102" t="s">
        <v>10</v>
      </c>
      <c r="K97" s="103">
        <v>7600000</v>
      </c>
      <c r="L97" s="103">
        <v>9044000</v>
      </c>
      <c r="M97" s="107" t="s">
        <v>10</v>
      </c>
      <c r="N97" s="108">
        <v>2990000</v>
      </c>
      <c r="O97" s="110">
        <f t="shared" si="22"/>
        <v>3558100</v>
      </c>
      <c r="P97" s="118" t="s">
        <v>10</v>
      </c>
      <c r="Q97" s="119">
        <v>2000000</v>
      </c>
      <c r="R97" s="120">
        <f t="shared" si="14"/>
        <v>2380000</v>
      </c>
      <c r="S97" s="102" t="s">
        <v>10</v>
      </c>
      <c r="T97" s="124">
        <v>7865000.0000000019</v>
      </c>
      <c r="U97" s="125">
        <f t="shared" si="3"/>
        <v>9359350.0000000019</v>
      </c>
      <c r="V97" s="128" t="s">
        <v>10</v>
      </c>
      <c r="W97" s="19">
        <v>6667000</v>
      </c>
      <c r="X97" s="20">
        <f t="shared" si="17"/>
        <v>7933730</v>
      </c>
      <c r="Y97" s="133" t="s">
        <v>10</v>
      </c>
      <c r="Z97" s="134">
        <v>5730560</v>
      </c>
      <c r="AA97" s="135">
        <f t="shared" si="21"/>
        <v>6819366.4000000004</v>
      </c>
      <c r="AB97" s="145" t="s">
        <v>10</v>
      </c>
      <c r="AC97" s="146">
        <v>7500000</v>
      </c>
      <c r="AD97" s="147">
        <f t="shared" si="15"/>
        <v>8925000</v>
      </c>
      <c r="AE97" s="36" t="s">
        <v>10</v>
      </c>
      <c r="AF97" s="37">
        <v>6961920</v>
      </c>
      <c r="AG97" s="38">
        <f t="shared" si="16"/>
        <v>8284684.7999999998</v>
      </c>
      <c r="AH97" s="133" t="s">
        <v>10</v>
      </c>
      <c r="AI97" s="155">
        <v>6345000</v>
      </c>
      <c r="AJ97" s="156">
        <f t="shared" si="18"/>
        <v>7550550</v>
      </c>
      <c r="AK97" s="157" t="s">
        <v>10</v>
      </c>
      <c r="AL97" s="158">
        <v>7601999.9999999991</v>
      </c>
      <c r="AM97" s="159">
        <f t="shared" si="12"/>
        <v>9046379.9999999981</v>
      </c>
      <c r="AN97" s="167" t="s">
        <v>10</v>
      </c>
      <c r="AO97" s="171">
        <v>6400000</v>
      </c>
      <c r="AP97" s="171">
        <v>7616000</v>
      </c>
      <c r="AQ97" s="331" t="s">
        <v>10</v>
      </c>
      <c r="AR97" s="333">
        <f t="shared" si="19"/>
        <v>6400000</v>
      </c>
      <c r="AS97" s="333">
        <f t="shared" si="20"/>
        <v>7616000</v>
      </c>
    </row>
    <row r="98" spans="1:45" ht="30">
      <c r="A98" s="185"/>
      <c r="B98" s="9" t="s">
        <v>183</v>
      </c>
      <c r="C98" s="7"/>
      <c r="D98" s="21" t="s">
        <v>10</v>
      </c>
      <c r="E98" s="26">
        <v>2324700</v>
      </c>
      <c r="F98" s="26">
        <v>2766393</v>
      </c>
      <c r="G98" s="96" t="s">
        <v>10</v>
      </c>
      <c r="H98" s="97">
        <v>980000</v>
      </c>
      <c r="I98" s="98">
        <f t="shared" si="0"/>
        <v>1166200</v>
      </c>
      <c r="J98" s="102" t="s">
        <v>10</v>
      </c>
      <c r="K98" s="103">
        <v>650000</v>
      </c>
      <c r="L98" s="103">
        <v>773500</v>
      </c>
      <c r="M98" s="107" t="s">
        <v>10</v>
      </c>
      <c r="N98" s="108">
        <v>2080000</v>
      </c>
      <c r="O98" s="110">
        <f t="shared" si="22"/>
        <v>2475200</v>
      </c>
      <c r="P98" s="118" t="s">
        <v>10</v>
      </c>
      <c r="Q98" s="119">
        <v>300000</v>
      </c>
      <c r="R98" s="120">
        <f t="shared" si="14"/>
        <v>357000</v>
      </c>
      <c r="S98" s="102" t="s">
        <v>10</v>
      </c>
      <c r="T98" s="124">
        <v>385000.00000000006</v>
      </c>
      <c r="U98" s="125">
        <f t="shared" si="3"/>
        <v>458150.00000000006</v>
      </c>
      <c r="V98" s="128" t="s">
        <v>10</v>
      </c>
      <c r="W98" s="19">
        <v>2500000</v>
      </c>
      <c r="X98" s="20">
        <f t="shared" si="17"/>
        <v>2975000</v>
      </c>
      <c r="Y98" s="133" t="s">
        <v>10</v>
      </c>
      <c r="Z98" s="134">
        <v>2678940</v>
      </c>
      <c r="AA98" s="135">
        <f t="shared" si="21"/>
        <v>3187938.6</v>
      </c>
      <c r="AB98" s="145" t="s">
        <v>10</v>
      </c>
      <c r="AC98" s="146">
        <v>2142000</v>
      </c>
      <c r="AD98" s="147">
        <f t="shared" si="15"/>
        <v>2548980</v>
      </c>
      <c r="AE98" s="36" t="s">
        <v>10</v>
      </c>
      <c r="AF98" s="37">
        <v>2324700</v>
      </c>
      <c r="AG98" s="38">
        <f t="shared" si="16"/>
        <v>2766393</v>
      </c>
      <c r="AH98" s="133" t="s">
        <v>10</v>
      </c>
      <c r="AI98" s="155">
        <v>1305000</v>
      </c>
      <c r="AJ98" s="156">
        <f t="shared" si="18"/>
        <v>1552950</v>
      </c>
      <c r="AK98" s="157" t="s">
        <v>10</v>
      </c>
      <c r="AL98" s="158">
        <v>196000</v>
      </c>
      <c r="AM98" s="159">
        <f t="shared" si="12"/>
        <v>233240</v>
      </c>
      <c r="AN98" s="167" t="s">
        <v>10</v>
      </c>
      <c r="AO98" s="168">
        <v>1200000</v>
      </c>
      <c r="AP98" s="168">
        <v>1428000</v>
      </c>
      <c r="AQ98" s="331" t="s">
        <v>10</v>
      </c>
      <c r="AR98" s="333">
        <f t="shared" si="19"/>
        <v>1305000</v>
      </c>
      <c r="AS98" s="333">
        <f t="shared" si="20"/>
        <v>1552950</v>
      </c>
    </row>
    <row r="99" spans="1:45" ht="105">
      <c r="A99" s="185"/>
      <c r="B99" s="7" t="s">
        <v>90</v>
      </c>
      <c r="C99" s="7" t="s">
        <v>91</v>
      </c>
      <c r="D99" s="21" t="s">
        <v>10</v>
      </c>
      <c r="E99" s="26">
        <v>3514400</v>
      </c>
      <c r="F99" s="26">
        <v>4182136</v>
      </c>
      <c r="G99" s="96" t="s">
        <v>10</v>
      </c>
      <c r="H99" s="97">
        <v>3250000</v>
      </c>
      <c r="I99" s="98">
        <f t="shared" si="0"/>
        <v>3867500</v>
      </c>
      <c r="J99" s="102" t="s">
        <v>10</v>
      </c>
      <c r="K99" s="103">
        <v>4200000</v>
      </c>
      <c r="L99" s="103">
        <v>4998000</v>
      </c>
      <c r="M99" s="107" t="s">
        <v>10</v>
      </c>
      <c r="N99" s="108">
        <v>2990000</v>
      </c>
      <c r="O99" s="110">
        <f t="shared" si="22"/>
        <v>3558100</v>
      </c>
      <c r="P99" s="118" t="s">
        <v>10</v>
      </c>
      <c r="Q99" s="119">
        <v>2000000</v>
      </c>
      <c r="R99" s="120">
        <f t="shared" si="14"/>
        <v>2380000</v>
      </c>
      <c r="S99" s="102" t="s">
        <v>10</v>
      </c>
      <c r="T99" s="124">
        <v>3569500.0000000009</v>
      </c>
      <c r="U99" s="125">
        <f t="shared" si="3"/>
        <v>4247705.0000000009</v>
      </c>
      <c r="V99" s="128" t="s">
        <v>10</v>
      </c>
      <c r="W99" s="19">
        <v>8333000</v>
      </c>
      <c r="X99" s="20">
        <f t="shared" si="17"/>
        <v>9916270</v>
      </c>
      <c r="Y99" s="133" t="s">
        <v>10</v>
      </c>
      <c r="Z99" s="134">
        <v>4049870</v>
      </c>
      <c r="AA99" s="135">
        <f t="shared" si="21"/>
        <v>4819345.3</v>
      </c>
      <c r="AB99" s="145" t="s">
        <v>10</v>
      </c>
      <c r="AC99" s="146">
        <v>3332000</v>
      </c>
      <c r="AD99" s="147">
        <f t="shared" si="15"/>
        <v>3965080</v>
      </c>
      <c r="AE99" s="36" t="s">
        <v>10</v>
      </c>
      <c r="AF99" s="37">
        <v>4041559.9999999995</v>
      </c>
      <c r="AG99" s="38">
        <f t="shared" si="16"/>
        <v>4809456.3999999994</v>
      </c>
      <c r="AH99" s="133" t="s">
        <v>10</v>
      </c>
      <c r="AI99" s="155">
        <v>4335000</v>
      </c>
      <c r="AJ99" s="156">
        <f t="shared" si="18"/>
        <v>5158650</v>
      </c>
      <c r="AK99" s="157" t="s">
        <v>10</v>
      </c>
      <c r="AL99" s="158">
        <v>5978000</v>
      </c>
      <c r="AM99" s="159">
        <f t="shared" si="12"/>
        <v>7113820</v>
      </c>
      <c r="AN99" s="167" t="s">
        <v>10</v>
      </c>
      <c r="AO99" s="171">
        <v>1800000</v>
      </c>
      <c r="AP99" s="171">
        <v>2142000</v>
      </c>
      <c r="AQ99" s="331" t="s">
        <v>10</v>
      </c>
      <c r="AR99" s="333">
        <f t="shared" si="19"/>
        <v>3569500.0000000009</v>
      </c>
      <c r="AS99" s="333">
        <f t="shared" si="20"/>
        <v>4247705.0000000009</v>
      </c>
    </row>
    <row r="100" spans="1:45" ht="27.9" customHeight="1">
      <c r="A100" s="185" t="s">
        <v>92</v>
      </c>
      <c r="B100" s="184" t="s">
        <v>93</v>
      </c>
      <c r="C100" s="184" t="s">
        <v>94</v>
      </c>
      <c r="D100" s="27" t="s">
        <v>95</v>
      </c>
      <c r="E100" s="26">
        <v>1389200</v>
      </c>
      <c r="F100" s="26">
        <v>1653148</v>
      </c>
      <c r="G100" s="96" t="s">
        <v>228</v>
      </c>
      <c r="H100" s="97">
        <v>510000</v>
      </c>
      <c r="I100" s="98">
        <f t="shared" si="0"/>
        <v>606900</v>
      </c>
      <c r="J100" s="102" t="s">
        <v>95</v>
      </c>
      <c r="K100" s="103">
        <v>650000</v>
      </c>
      <c r="L100" s="103">
        <v>773500</v>
      </c>
      <c r="M100" s="107" t="s">
        <v>95</v>
      </c>
      <c r="N100" s="108">
        <v>455000</v>
      </c>
      <c r="O100" s="110">
        <f t="shared" si="22"/>
        <v>541450</v>
      </c>
      <c r="P100" s="118" t="s">
        <v>95</v>
      </c>
      <c r="Q100" s="119">
        <v>2500000</v>
      </c>
      <c r="R100" s="120">
        <f t="shared" si="14"/>
        <v>2975000</v>
      </c>
      <c r="S100" s="102" t="s">
        <v>95</v>
      </c>
      <c r="T100" s="124">
        <v>653400</v>
      </c>
      <c r="U100" s="125">
        <f t="shared" si="3"/>
        <v>777546</v>
      </c>
      <c r="V100" s="128" t="s">
        <v>95</v>
      </c>
      <c r="W100" s="19">
        <v>2000000</v>
      </c>
      <c r="X100" s="20">
        <f t="shared" si="17"/>
        <v>2380000</v>
      </c>
      <c r="Y100" s="133" t="s">
        <v>95</v>
      </c>
      <c r="Z100" s="134">
        <v>1600830</v>
      </c>
      <c r="AA100" s="135">
        <f t="shared" si="21"/>
        <v>1904987.7</v>
      </c>
      <c r="AB100" s="145" t="s">
        <v>95</v>
      </c>
      <c r="AC100" s="146">
        <v>1100000</v>
      </c>
      <c r="AD100" s="147">
        <f t="shared" si="15"/>
        <v>1309000</v>
      </c>
      <c r="AE100" s="36" t="s">
        <v>95</v>
      </c>
      <c r="AF100" s="37">
        <v>1444768</v>
      </c>
      <c r="AG100" s="38">
        <f t="shared" si="16"/>
        <v>1719273.92</v>
      </c>
      <c r="AH100" s="133" t="s">
        <v>95</v>
      </c>
      <c r="AI100" s="155">
        <v>675000</v>
      </c>
      <c r="AJ100" s="156">
        <f t="shared" si="18"/>
        <v>803250</v>
      </c>
      <c r="AK100" s="157" t="s">
        <v>95</v>
      </c>
      <c r="AL100" s="158">
        <v>1556940</v>
      </c>
      <c r="AM100" s="159">
        <f t="shared" si="12"/>
        <v>1852758.6</v>
      </c>
      <c r="AN100" s="167" t="s">
        <v>95</v>
      </c>
      <c r="AO100" s="168">
        <v>691011</v>
      </c>
      <c r="AP100" s="168">
        <v>822303</v>
      </c>
      <c r="AQ100" s="331" t="s">
        <v>95</v>
      </c>
      <c r="AR100" s="333">
        <f t="shared" si="19"/>
        <v>1100000</v>
      </c>
      <c r="AS100" s="333">
        <f t="shared" si="20"/>
        <v>1309000</v>
      </c>
    </row>
    <row r="101" spans="1:45" ht="13.8" customHeight="1">
      <c r="A101" s="185"/>
      <c r="B101" s="184"/>
      <c r="C101" s="184"/>
      <c r="D101" s="21" t="s">
        <v>96</v>
      </c>
      <c r="E101" s="26">
        <v>1718900</v>
      </c>
      <c r="F101" s="26">
        <v>2045491</v>
      </c>
      <c r="G101" s="96" t="s">
        <v>96</v>
      </c>
      <c r="H101" s="97">
        <v>650000</v>
      </c>
      <c r="I101" s="98">
        <f t="shared" si="0"/>
        <v>773500</v>
      </c>
      <c r="J101" s="102" t="s">
        <v>96</v>
      </c>
      <c r="K101" s="103">
        <v>380000</v>
      </c>
      <c r="L101" s="103">
        <v>452200</v>
      </c>
      <c r="M101" s="107" t="s">
        <v>96</v>
      </c>
      <c r="N101" s="108">
        <v>546000</v>
      </c>
      <c r="O101" s="110">
        <f t="shared" si="22"/>
        <v>649740</v>
      </c>
      <c r="P101" s="118" t="s">
        <v>96</v>
      </c>
      <c r="Q101" s="119">
        <v>2500000</v>
      </c>
      <c r="R101" s="120">
        <f t="shared" si="14"/>
        <v>2975000</v>
      </c>
      <c r="S101" s="102" t="s">
        <v>96</v>
      </c>
      <c r="T101" s="124">
        <v>798600.00000000012</v>
      </c>
      <c r="U101" s="125">
        <f t="shared" si="3"/>
        <v>950334.00000000012</v>
      </c>
      <c r="V101" s="128" t="s">
        <v>96</v>
      </c>
      <c r="W101" s="19">
        <v>2000000</v>
      </c>
      <c r="X101" s="20">
        <f t="shared" si="17"/>
        <v>2380000</v>
      </c>
      <c r="Y101" s="133" t="s">
        <v>96</v>
      </c>
      <c r="Z101" s="134">
        <v>1980770</v>
      </c>
      <c r="AA101" s="135">
        <f t="shared" si="21"/>
        <v>2357116.2999999998</v>
      </c>
      <c r="AB101" s="145" t="s">
        <v>96</v>
      </c>
      <c r="AC101" s="146">
        <v>1350000</v>
      </c>
      <c r="AD101" s="147">
        <f t="shared" si="15"/>
        <v>1606500</v>
      </c>
      <c r="AE101" s="36" t="s">
        <v>96</v>
      </c>
      <c r="AF101" s="37">
        <v>1787656</v>
      </c>
      <c r="AG101" s="38">
        <f t="shared" si="16"/>
        <v>2127310.64</v>
      </c>
      <c r="AH101" s="133" t="s">
        <v>96</v>
      </c>
      <c r="AI101" s="155">
        <v>870000</v>
      </c>
      <c r="AJ101" s="156">
        <f t="shared" si="18"/>
        <v>1035300</v>
      </c>
      <c r="AK101" s="157" t="s">
        <v>96</v>
      </c>
      <c r="AL101" s="158">
        <v>1946174.9999999998</v>
      </c>
      <c r="AM101" s="159">
        <f t="shared" si="12"/>
        <v>2315948.2499999995</v>
      </c>
      <c r="AN101" s="167" t="s">
        <v>96</v>
      </c>
      <c r="AO101" s="168">
        <v>988759</v>
      </c>
      <c r="AP101" s="168">
        <v>1176623</v>
      </c>
      <c r="AQ101" s="331" t="s">
        <v>96</v>
      </c>
      <c r="AR101" s="333">
        <f t="shared" si="19"/>
        <v>1350000</v>
      </c>
      <c r="AS101" s="333">
        <f t="shared" si="20"/>
        <v>1606500</v>
      </c>
    </row>
    <row r="102" spans="1:45" ht="17.399999999999999" customHeight="1">
      <c r="A102" s="185"/>
      <c r="B102" s="184" t="s">
        <v>97</v>
      </c>
      <c r="C102" s="184" t="s">
        <v>94</v>
      </c>
      <c r="D102" s="21" t="s">
        <v>98</v>
      </c>
      <c r="E102" s="26">
        <v>3135300</v>
      </c>
      <c r="F102" s="26">
        <v>3731007</v>
      </c>
      <c r="G102" s="96" t="s">
        <v>98</v>
      </c>
      <c r="H102" s="97">
        <v>1650000</v>
      </c>
      <c r="I102" s="98">
        <f t="shared" si="0"/>
        <v>1963500</v>
      </c>
      <c r="J102" s="102" t="s">
        <v>98</v>
      </c>
      <c r="K102" s="103">
        <v>3100000</v>
      </c>
      <c r="L102" s="103">
        <v>3689000</v>
      </c>
      <c r="M102" s="107" t="s">
        <v>98</v>
      </c>
      <c r="N102" s="108">
        <v>2080000</v>
      </c>
      <c r="O102" s="110">
        <f t="shared" si="22"/>
        <v>2475200</v>
      </c>
      <c r="P102" s="118" t="s">
        <v>98</v>
      </c>
      <c r="Q102" s="119">
        <v>5000000</v>
      </c>
      <c r="R102" s="120">
        <f t="shared" si="14"/>
        <v>5950000</v>
      </c>
      <c r="S102" s="102" t="s">
        <v>98</v>
      </c>
      <c r="T102" s="124">
        <v>1815000.0000000002</v>
      </c>
      <c r="U102" s="125">
        <f t="shared" si="3"/>
        <v>2159850</v>
      </c>
      <c r="V102" s="128" t="s">
        <v>98</v>
      </c>
      <c r="W102" s="19">
        <v>2667000</v>
      </c>
      <c r="X102" s="20">
        <f t="shared" si="17"/>
        <v>3173730</v>
      </c>
      <c r="Y102" s="133" t="s">
        <v>98</v>
      </c>
      <c r="Z102" s="134">
        <v>3613060</v>
      </c>
      <c r="AA102" s="135">
        <f t="shared" si="21"/>
        <v>4299541.4000000004</v>
      </c>
      <c r="AB102" s="145" t="s">
        <v>98</v>
      </c>
      <c r="AC102" s="146">
        <v>2800000</v>
      </c>
      <c r="AD102" s="147">
        <f t="shared" si="15"/>
        <v>3332000</v>
      </c>
      <c r="AE102" s="36" t="s">
        <v>98</v>
      </c>
      <c r="AF102" s="37">
        <v>3260712</v>
      </c>
      <c r="AG102" s="38">
        <f t="shared" si="16"/>
        <v>3880247.28</v>
      </c>
      <c r="AH102" s="133" t="s">
        <v>98</v>
      </c>
      <c r="AI102" s="155">
        <v>2175000</v>
      </c>
      <c r="AJ102" s="156">
        <f t="shared" si="18"/>
        <v>2588250</v>
      </c>
      <c r="AK102" s="157" t="s">
        <v>98</v>
      </c>
      <c r="AL102" s="158">
        <v>2625000</v>
      </c>
      <c r="AM102" s="159">
        <f t="shared" si="12"/>
        <v>3123750</v>
      </c>
      <c r="AN102" s="167" t="s">
        <v>98</v>
      </c>
      <c r="AO102" s="168">
        <v>2015670</v>
      </c>
      <c r="AP102" s="168">
        <v>2398647</v>
      </c>
      <c r="AQ102" s="331" t="s">
        <v>98</v>
      </c>
      <c r="AR102" s="333">
        <f t="shared" si="19"/>
        <v>2667000</v>
      </c>
      <c r="AS102" s="333">
        <f t="shared" si="20"/>
        <v>3173730</v>
      </c>
    </row>
    <row r="103" spans="1:45" ht="25.5" customHeight="1">
      <c r="A103" s="185"/>
      <c r="B103" s="184"/>
      <c r="C103" s="184"/>
      <c r="D103" s="21" t="s">
        <v>96</v>
      </c>
      <c r="E103" s="26">
        <v>3838800</v>
      </c>
      <c r="F103" s="26">
        <v>4568172</v>
      </c>
      <c r="G103" s="96" t="s">
        <v>96</v>
      </c>
      <c r="H103" s="97">
        <v>1900000</v>
      </c>
      <c r="I103" s="98">
        <f t="shared" si="0"/>
        <v>2261000</v>
      </c>
      <c r="J103" s="102" t="s">
        <v>96</v>
      </c>
      <c r="K103" s="103">
        <v>3600000</v>
      </c>
      <c r="L103" s="103">
        <v>4284000</v>
      </c>
      <c r="M103" s="107" t="s">
        <v>96</v>
      </c>
      <c r="N103" s="108">
        <v>2340000</v>
      </c>
      <c r="O103" s="110">
        <f t="shared" si="22"/>
        <v>2784600</v>
      </c>
      <c r="P103" s="118" t="s">
        <v>96</v>
      </c>
      <c r="Q103" s="119">
        <v>5000000</v>
      </c>
      <c r="R103" s="120">
        <f t="shared" si="14"/>
        <v>5950000</v>
      </c>
      <c r="S103" s="102" t="s">
        <v>96</v>
      </c>
      <c r="T103" s="124">
        <v>2105400.0000000005</v>
      </c>
      <c r="U103" s="125">
        <f t="shared" si="3"/>
        <v>2505426.0000000005</v>
      </c>
      <c r="V103" s="128" t="s">
        <v>96</v>
      </c>
      <c r="W103" s="19">
        <v>2667000</v>
      </c>
      <c r="X103" s="20">
        <f t="shared" si="17"/>
        <v>3173730</v>
      </c>
      <c r="Y103" s="133" t="s">
        <v>96</v>
      </c>
      <c r="Z103" s="134">
        <v>4423760</v>
      </c>
      <c r="AA103" s="135">
        <f t="shared" si="21"/>
        <v>5264274.4000000004</v>
      </c>
      <c r="AB103" s="145" t="s">
        <v>96</v>
      </c>
      <c r="AC103" s="146">
        <v>3045000</v>
      </c>
      <c r="AD103" s="147">
        <f t="shared" si="15"/>
        <v>3623550</v>
      </c>
      <c r="AE103" s="36" t="s">
        <v>96</v>
      </c>
      <c r="AF103" s="37">
        <v>3992352</v>
      </c>
      <c r="AG103" s="38">
        <f t="shared" si="16"/>
        <v>4750898.88</v>
      </c>
      <c r="AH103" s="133" t="s">
        <v>96</v>
      </c>
      <c r="AI103" s="155">
        <v>2475000</v>
      </c>
      <c r="AJ103" s="156">
        <f t="shared" si="18"/>
        <v>2945250</v>
      </c>
      <c r="AK103" s="157" t="s">
        <v>96</v>
      </c>
      <c r="AL103" s="158">
        <v>3281250</v>
      </c>
      <c r="AM103" s="159">
        <f t="shared" si="12"/>
        <v>3904687.5</v>
      </c>
      <c r="AN103" s="167" t="s">
        <v>96</v>
      </c>
      <c r="AO103" s="168">
        <v>2485491</v>
      </c>
      <c r="AP103" s="168">
        <v>2957734</v>
      </c>
      <c r="AQ103" s="331" t="s">
        <v>96</v>
      </c>
      <c r="AR103" s="333">
        <f t="shared" si="19"/>
        <v>3045000</v>
      </c>
      <c r="AS103" s="333">
        <f t="shared" si="20"/>
        <v>3623550</v>
      </c>
    </row>
    <row r="104" spans="1:45" ht="25.5" customHeight="1">
      <c r="A104" s="185"/>
      <c r="B104" s="8" t="s">
        <v>184</v>
      </c>
      <c r="C104" s="7"/>
      <c r="D104" s="21" t="s">
        <v>10</v>
      </c>
      <c r="E104" s="26">
        <v>1070000</v>
      </c>
      <c r="F104" s="26">
        <v>1273300</v>
      </c>
      <c r="G104" s="96" t="s">
        <v>10</v>
      </c>
      <c r="H104" s="97">
        <v>150000</v>
      </c>
      <c r="I104" s="98">
        <f t="shared" si="0"/>
        <v>178500</v>
      </c>
      <c r="J104" s="102" t="s">
        <v>10</v>
      </c>
      <c r="K104" s="103">
        <v>600000</v>
      </c>
      <c r="L104" s="103">
        <v>714000</v>
      </c>
      <c r="M104" s="107" t="s">
        <v>10</v>
      </c>
      <c r="N104" s="108">
        <v>383500</v>
      </c>
      <c r="O104" s="110">
        <f t="shared" si="22"/>
        <v>456365</v>
      </c>
      <c r="P104" s="118" t="s">
        <v>10</v>
      </c>
      <c r="Q104" s="119">
        <v>500000</v>
      </c>
      <c r="R104" s="120">
        <f t="shared" si="14"/>
        <v>595000</v>
      </c>
      <c r="S104" s="102" t="s">
        <v>10</v>
      </c>
      <c r="T104" s="124">
        <v>462000.00000000006</v>
      </c>
      <c r="U104" s="125">
        <f t="shared" si="3"/>
        <v>549780</v>
      </c>
      <c r="V104" s="128" t="s">
        <v>10</v>
      </c>
      <c r="W104" s="19">
        <v>1333000</v>
      </c>
      <c r="X104" s="20">
        <f t="shared" si="17"/>
        <v>1586270</v>
      </c>
      <c r="Y104" s="133" t="s">
        <v>10</v>
      </c>
      <c r="Z104" s="134">
        <v>1232990</v>
      </c>
      <c r="AA104" s="135">
        <f t="shared" si="21"/>
        <v>1467258.1</v>
      </c>
      <c r="AB104" s="145" t="s">
        <v>10</v>
      </c>
      <c r="AC104" s="146">
        <v>190000</v>
      </c>
      <c r="AD104" s="147">
        <f t="shared" si="15"/>
        <v>226100</v>
      </c>
      <c r="AE104" s="36" t="s">
        <v>10</v>
      </c>
      <c r="AF104" s="37">
        <v>1070000</v>
      </c>
      <c r="AG104" s="38">
        <f t="shared" si="16"/>
        <v>1273300</v>
      </c>
      <c r="AH104" s="133" t="s">
        <v>10</v>
      </c>
      <c r="AI104" s="155">
        <v>202500</v>
      </c>
      <c r="AJ104" s="156">
        <f t="shared" si="18"/>
        <v>240975</v>
      </c>
      <c r="AK104" s="157" t="s">
        <v>10</v>
      </c>
      <c r="AL104" s="158">
        <v>308588</v>
      </c>
      <c r="AM104" s="159">
        <f t="shared" si="12"/>
        <v>367219.72</v>
      </c>
      <c r="AN104" s="167" t="s">
        <v>10</v>
      </c>
      <c r="AO104" s="168">
        <v>72000</v>
      </c>
      <c r="AP104" s="168">
        <v>85680</v>
      </c>
      <c r="AQ104" s="331" t="s">
        <v>10</v>
      </c>
      <c r="AR104" s="333">
        <f t="shared" si="19"/>
        <v>462000.00000000006</v>
      </c>
      <c r="AS104" s="333">
        <f t="shared" si="20"/>
        <v>549780</v>
      </c>
    </row>
    <row r="105" spans="1:45" ht="25.5" customHeight="1">
      <c r="A105" s="185"/>
      <c r="B105" s="8" t="s">
        <v>185</v>
      </c>
      <c r="C105" s="7"/>
      <c r="D105" s="21" t="s">
        <v>10</v>
      </c>
      <c r="E105" s="26">
        <v>89300</v>
      </c>
      <c r="F105" s="26">
        <v>106267</v>
      </c>
      <c r="G105" s="96" t="s">
        <v>10</v>
      </c>
      <c r="H105" s="97">
        <v>50000</v>
      </c>
      <c r="I105" s="98">
        <f t="shared" si="0"/>
        <v>59500</v>
      </c>
      <c r="J105" s="102" t="s">
        <v>10</v>
      </c>
      <c r="K105" s="103">
        <v>45000</v>
      </c>
      <c r="L105" s="103">
        <v>53550</v>
      </c>
      <c r="M105" s="107" t="s">
        <v>10</v>
      </c>
      <c r="N105" s="108">
        <v>156000</v>
      </c>
      <c r="O105" s="110">
        <f t="shared" si="22"/>
        <v>185640</v>
      </c>
      <c r="P105" s="118" t="s">
        <v>10</v>
      </c>
      <c r="Q105" s="119">
        <v>850000</v>
      </c>
      <c r="R105" s="120">
        <f t="shared" si="14"/>
        <v>1011500</v>
      </c>
      <c r="S105" s="102" t="s">
        <v>10</v>
      </c>
      <c r="T105" s="124">
        <v>59400.000000000007</v>
      </c>
      <c r="U105" s="125">
        <f t="shared" si="3"/>
        <v>70686</v>
      </c>
      <c r="V105" s="128" t="s">
        <v>10</v>
      </c>
      <c r="W105" s="19">
        <v>83000</v>
      </c>
      <c r="X105" s="20">
        <f t="shared" si="17"/>
        <v>98770</v>
      </c>
      <c r="Y105" s="133" t="s">
        <v>10</v>
      </c>
      <c r="Z105" s="134">
        <v>102850</v>
      </c>
      <c r="AA105" s="135">
        <f t="shared" si="21"/>
        <v>122391.5</v>
      </c>
      <c r="AB105" s="145" t="s">
        <v>10</v>
      </c>
      <c r="AC105" s="146">
        <v>25000</v>
      </c>
      <c r="AD105" s="147">
        <f t="shared" si="15"/>
        <v>29750</v>
      </c>
      <c r="AE105" s="36" t="s">
        <v>10</v>
      </c>
      <c r="AF105" s="37">
        <v>89300</v>
      </c>
      <c r="AG105" s="38">
        <f t="shared" si="16"/>
        <v>106267</v>
      </c>
      <c r="AH105" s="133" t="s">
        <v>10</v>
      </c>
      <c r="AI105" s="155">
        <v>67500</v>
      </c>
      <c r="AJ105" s="156">
        <f t="shared" si="18"/>
        <v>80325</v>
      </c>
      <c r="AK105" s="157" t="s">
        <v>10</v>
      </c>
      <c r="AL105" s="158">
        <v>105000</v>
      </c>
      <c r="AM105" s="159">
        <f t="shared" si="12"/>
        <v>124950</v>
      </c>
      <c r="AN105" s="167" t="s">
        <v>10</v>
      </c>
      <c r="AO105" s="168">
        <v>72000</v>
      </c>
      <c r="AP105" s="168">
        <v>85680</v>
      </c>
      <c r="AQ105" s="331" t="s">
        <v>10</v>
      </c>
      <c r="AR105" s="333">
        <f t="shared" si="19"/>
        <v>83000</v>
      </c>
      <c r="AS105" s="333">
        <f t="shared" si="20"/>
        <v>98770</v>
      </c>
    </row>
    <row r="106" spans="1:45" ht="25.5" customHeight="1">
      <c r="A106" s="185"/>
      <c r="B106" s="8" t="s">
        <v>186</v>
      </c>
      <c r="C106" s="7"/>
      <c r="D106" s="21" t="s">
        <v>10</v>
      </c>
      <c r="E106" s="26">
        <v>745500</v>
      </c>
      <c r="F106" s="26">
        <v>887145</v>
      </c>
      <c r="G106" s="96" t="s">
        <v>10</v>
      </c>
      <c r="H106" s="97">
        <v>280000</v>
      </c>
      <c r="I106" s="98">
        <f t="shared" si="0"/>
        <v>333200</v>
      </c>
      <c r="J106" s="102" t="s">
        <v>10</v>
      </c>
      <c r="K106" s="103">
        <v>1600000</v>
      </c>
      <c r="L106" s="103">
        <v>1904000</v>
      </c>
      <c r="M106" s="107" t="s">
        <v>10</v>
      </c>
      <c r="N106" s="108">
        <v>585000</v>
      </c>
      <c r="O106" s="110">
        <f t="shared" si="22"/>
        <v>696150</v>
      </c>
      <c r="P106" s="118" t="s">
        <v>10</v>
      </c>
      <c r="Q106" s="119">
        <v>600000</v>
      </c>
      <c r="R106" s="120">
        <f t="shared" si="14"/>
        <v>714000</v>
      </c>
      <c r="S106" s="102" t="s">
        <v>10</v>
      </c>
      <c r="T106" s="124">
        <v>198000.00000000003</v>
      </c>
      <c r="U106" s="125">
        <f t="shared" si="3"/>
        <v>235620.00000000003</v>
      </c>
      <c r="V106" s="128" t="s">
        <v>10</v>
      </c>
      <c r="W106" s="19">
        <v>833000</v>
      </c>
      <c r="X106" s="20">
        <f t="shared" si="17"/>
        <v>991270</v>
      </c>
      <c r="Y106" s="133" t="s">
        <v>10</v>
      </c>
      <c r="Z106" s="134">
        <v>859100</v>
      </c>
      <c r="AA106" s="135">
        <f t="shared" si="21"/>
        <v>1022329</v>
      </c>
      <c r="AB106" s="145" t="s">
        <v>10</v>
      </c>
      <c r="AC106" s="146">
        <v>280000</v>
      </c>
      <c r="AD106" s="147">
        <f t="shared" si="15"/>
        <v>333200</v>
      </c>
      <c r="AE106" s="36" t="s">
        <v>10</v>
      </c>
      <c r="AF106" s="37">
        <v>775320</v>
      </c>
      <c r="AG106" s="38">
        <f t="shared" si="16"/>
        <v>922630.79999999993</v>
      </c>
      <c r="AH106" s="133" t="s">
        <v>10</v>
      </c>
      <c r="AI106" s="155">
        <v>420000</v>
      </c>
      <c r="AJ106" s="156">
        <f t="shared" si="18"/>
        <v>499800</v>
      </c>
      <c r="AK106" s="157" t="s">
        <v>10</v>
      </c>
      <c r="AL106" s="158">
        <v>602000</v>
      </c>
      <c r="AM106" s="159">
        <f t="shared" si="12"/>
        <v>716380</v>
      </c>
      <c r="AN106" s="167" t="s">
        <v>10</v>
      </c>
      <c r="AO106" s="168">
        <v>960000</v>
      </c>
      <c r="AP106" s="168">
        <v>1142400</v>
      </c>
      <c r="AQ106" s="331" t="s">
        <v>10</v>
      </c>
      <c r="AR106" s="333">
        <f t="shared" si="19"/>
        <v>602000</v>
      </c>
      <c r="AS106" s="333">
        <f t="shared" si="20"/>
        <v>716380</v>
      </c>
    </row>
    <row r="107" spans="1:45" ht="28.5" customHeight="1">
      <c r="A107" s="185"/>
      <c r="B107" s="184" t="s">
        <v>99</v>
      </c>
      <c r="C107" s="184" t="s">
        <v>94</v>
      </c>
      <c r="D107" s="21" t="s">
        <v>98</v>
      </c>
      <c r="E107" s="26">
        <v>2848700</v>
      </c>
      <c r="F107" s="26">
        <v>3389953</v>
      </c>
      <c r="G107" s="96" t="s">
        <v>98</v>
      </c>
      <c r="H107" s="97">
        <v>1500000</v>
      </c>
      <c r="I107" s="98">
        <f t="shared" si="0"/>
        <v>1785000</v>
      </c>
      <c r="J107" s="102" t="s">
        <v>98</v>
      </c>
      <c r="K107" s="103">
        <v>1800000</v>
      </c>
      <c r="L107" s="103">
        <v>2142000</v>
      </c>
      <c r="M107" s="107" t="s">
        <v>98</v>
      </c>
      <c r="N107" s="108">
        <v>1755000</v>
      </c>
      <c r="O107" s="110">
        <f t="shared" si="22"/>
        <v>2088450</v>
      </c>
      <c r="P107" s="118" t="s">
        <v>98</v>
      </c>
      <c r="Q107" s="119">
        <v>4000000</v>
      </c>
      <c r="R107" s="120">
        <f t="shared" si="14"/>
        <v>4760000</v>
      </c>
      <c r="S107" s="102" t="s">
        <v>98</v>
      </c>
      <c r="T107" s="124">
        <v>1170000</v>
      </c>
      <c r="U107" s="125">
        <f t="shared" si="3"/>
        <v>1392300</v>
      </c>
      <c r="V107" s="128" t="s">
        <v>98</v>
      </c>
      <c r="W107" s="19">
        <v>2333000</v>
      </c>
      <c r="X107" s="20">
        <f t="shared" si="17"/>
        <v>2776270</v>
      </c>
      <c r="Y107" s="133" t="s">
        <v>98</v>
      </c>
      <c r="Z107" s="134">
        <v>3282730</v>
      </c>
      <c r="AA107" s="135">
        <f t="shared" si="21"/>
        <v>3906448.7</v>
      </c>
      <c r="AB107" s="145" t="s">
        <v>98</v>
      </c>
      <c r="AC107" s="146">
        <v>2174000</v>
      </c>
      <c r="AD107" s="147">
        <f t="shared" si="15"/>
        <v>2587060</v>
      </c>
      <c r="AE107" s="36" t="s">
        <v>98</v>
      </c>
      <c r="AF107" s="37">
        <v>2962648</v>
      </c>
      <c r="AG107" s="38">
        <f t="shared" si="16"/>
        <v>3525551.1199999996</v>
      </c>
      <c r="AH107" s="133" t="s">
        <v>98</v>
      </c>
      <c r="AI107" s="155">
        <v>2010000</v>
      </c>
      <c r="AJ107" s="156">
        <f t="shared" si="18"/>
        <v>2391900</v>
      </c>
      <c r="AK107" s="157" t="s">
        <v>98</v>
      </c>
      <c r="AL107" s="158">
        <v>1816500</v>
      </c>
      <c r="AM107" s="159">
        <f t="shared" si="12"/>
        <v>2161635</v>
      </c>
      <c r="AN107" s="167" t="s">
        <v>98</v>
      </c>
      <c r="AO107" s="168">
        <v>1823844</v>
      </c>
      <c r="AP107" s="168">
        <v>2170374</v>
      </c>
      <c r="AQ107" s="331" t="s">
        <v>98</v>
      </c>
      <c r="AR107" s="333">
        <f t="shared" si="19"/>
        <v>2010000</v>
      </c>
      <c r="AS107" s="333">
        <f t="shared" si="20"/>
        <v>2391900</v>
      </c>
    </row>
    <row r="108" spans="1:45" ht="23.4" customHeight="1">
      <c r="A108" s="185"/>
      <c r="B108" s="184"/>
      <c r="C108" s="184"/>
      <c r="D108" s="21" t="s">
        <v>96</v>
      </c>
      <c r="E108" s="26">
        <v>3152100</v>
      </c>
      <c r="F108" s="26">
        <v>3750999</v>
      </c>
      <c r="G108" s="96" t="s">
        <v>96</v>
      </c>
      <c r="H108" s="97">
        <v>1750000</v>
      </c>
      <c r="I108" s="98">
        <f t="shared" si="0"/>
        <v>2082500</v>
      </c>
      <c r="J108" s="102" t="s">
        <v>96</v>
      </c>
      <c r="K108" s="103">
        <v>2300000</v>
      </c>
      <c r="L108" s="103">
        <v>2737000</v>
      </c>
      <c r="M108" s="107" t="s">
        <v>96</v>
      </c>
      <c r="N108" s="108">
        <v>2080000</v>
      </c>
      <c r="O108" s="110">
        <f t="shared" si="22"/>
        <v>2475200</v>
      </c>
      <c r="P108" s="118" t="s">
        <v>96</v>
      </c>
      <c r="Q108" s="119">
        <v>5000000</v>
      </c>
      <c r="R108" s="120">
        <f t="shared" si="14"/>
        <v>5950000</v>
      </c>
      <c r="S108" s="102" t="s">
        <v>96</v>
      </c>
      <c r="T108" s="124">
        <v>1950000</v>
      </c>
      <c r="U108" s="125">
        <f t="shared" si="3"/>
        <v>2320500</v>
      </c>
      <c r="V108" s="128" t="s">
        <v>96</v>
      </c>
      <c r="W108" s="19">
        <v>2333000</v>
      </c>
      <c r="X108" s="20">
        <f t="shared" si="17"/>
        <v>2776270</v>
      </c>
      <c r="Y108" s="133" t="s">
        <v>96</v>
      </c>
      <c r="Z108" s="134">
        <v>3632420</v>
      </c>
      <c r="AA108" s="135">
        <f t="shared" si="21"/>
        <v>4322579.8</v>
      </c>
      <c r="AB108" s="145" t="s">
        <v>96</v>
      </c>
      <c r="AC108" s="146">
        <v>2586000</v>
      </c>
      <c r="AD108" s="147">
        <f t="shared" si="15"/>
        <v>3077340</v>
      </c>
      <c r="AE108" s="36" t="s">
        <v>96</v>
      </c>
      <c r="AF108" s="37">
        <v>3278184</v>
      </c>
      <c r="AG108" s="38">
        <f t="shared" si="16"/>
        <v>3901038.96</v>
      </c>
      <c r="AH108" s="133" t="s">
        <v>96</v>
      </c>
      <c r="AI108" s="155">
        <v>2325000</v>
      </c>
      <c r="AJ108" s="156">
        <f t="shared" si="18"/>
        <v>2766750</v>
      </c>
      <c r="AK108" s="157" t="s">
        <v>96</v>
      </c>
      <c r="AL108" s="158">
        <v>2270625</v>
      </c>
      <c r="AM108" s="159">
        <f t="shared" si="12"/>
        <v>2702043.75</v>
      </c>
      <c r="AN108" s="167" t="s">
        <v>96</v>
      </c>
      <c r="AO108" s="168">
        <v>1943425</v>
      </c>
      <c r="AP108" s="168">
        <v>2312676</v>
      </c>
      <c r="AQ108" s="331" t="s">
        <v>96</v>
      </c>
      <c r="AR108" s="333">
        <f t="shared" si="19"/>
        <v>2325000</v>
      </c>
      <c r="AS108" s="333">
        <f t="shared" si="20"/>
        <v>2766750</v>
      </c>
    </row>
    <row r="109" spans="1:45" ht="17.399999999999999" customHeight="1">
      <c r="A109" s="185" t="s">
        <v>100</v>
      </c>
      <c r="B109" s="184" t="s">
        <v>101</v>
      </c>
      <c r="C109" s="184" t="s">
        <v>102</v>
      </c>
      <c r="D109" s="21" t="s">
        <v>10</v>
      </c>
      <c r="E109" s="26">
        <v>3045000</v>
      </c>
      <c r="F109" s="26">
        <v>3623550</v>
      </c>
      <c r="G109" s="96" t="s">
        <v>10</v>
      </c>
      <c r="H109" s="97">
        <v>2650000</v>
      </c>
      <c r="I109" s="98">
        <f t="shared" si="0"/>
        <v>3153500</v>
      </c>
      <c r="J109" s="102" t="s">
        <v>10</v>
      </c>
      <c r="K109" s="103">
        <v>6800000</v>
      </c>
      <c r="L109" s="103">
        <v>8092000</v>
      </c>
      <c r="M109" s="107" t="s">
        <v>10</v>
      </c>
      <c r="N109" s="108">
        <v>4875000</v>
      </c>
      <c r="O109" s="110">
        <f t="shared" si="22"/>
        <v>5801250</v>
      </c>
      <c r="P109" s="118" t="s">
        <v>10</v>
      </c>
      <c r="Q109" s="119">
        <v>350000</v>
      </c>
      <c r="R109" s="120">
        <f t="shared" si="14"/>
        <v>416500</v>
      </c>
      <c r="S109" s="102" t="s">
        <v>10</v>
      </c>
      <c r="T109" s="124">
        <v>5590200</v>
      </c>
      <c r="U109" s="125">
        <f t="shared" si="3"/>
        <v>6652338</v>
      </c>
      <c r="V109" s="128" t="s">
        <v>10</v>
      </c>
      <c r="W109" s="19">
        <v>13333000</v>
      </c>
      <c r="X109" s="20">
        <f t="shared" si="17"/>
        <v>15866270</v>
      </c>
      <c r="Y109" s="133" t="s">
        <v>10</v>
      </c>
      <c r="Z109" s="134">
        <v>3828000</v>
      </c>
      <c r="AA109" s="135">
        <f t="shared" si="21"/>
        <v>4555320</v>
      </c>
      <c r="AB109" s="145" t="s">
        <v>10</v>
      </c>
      <c r="AC109" s="146">
        <v>3808000</v>
      </c>
      <c r="AD109" s="147">
        <f t="shared" si="15"/>
        <v>4531520</v>
      </c>
      <c r="AE109" s="36" t="s">
        <v>10</v>
      </c>
      <c r="AF109" s="37">
        <v>4750200</v>
      </c>
      <c r="AG109" s="38">
        <f t="shared" si="16"/>
        <v>5652738</v>
      </c>
      <c r="AH109" s="133" t="s">
        <v>10</v>
      </c>
      <c r="AI109" s="155">
        <v>3510000</v>
      </c>
      <c r="AJ109" s="156">
        <f t="shared" si="18"/>
        <v>4176900</v>
      </c>
      <c r="AK109" s="157" t="s">
        <v>10</v>
      </c>
      <c r="AL109" s="158">
        <v>3989999.9999999995</v>
      </c>
      <c r="AM109" s="159">
        <f t="shared" si="12"/>
        <v>4748099.9999999991</v>
      </c>
      <c r="AN109" s="167" t="s">
        <v>10</v>
      </c>
      <c r="AO109" s="168">
        <v>5225781</v>
      </c>
      <c r="AP109" s="168">
        <v>6218679</v>
      </c>
      <c r="AQ109" s="331" t="s">
        <v>10</v>
      </c>
      <c r="AR109" s="333">
        <f t="shared" si="19"/>
        <v>3989999.9999999995</v>
      </c>
      <c r="AS109" s="333">
        <f t="shared" si="20"/>
        <v>4748099.9999999991</v>
      </c>
    </row>
    <row r="110" spans="1:45" ht="35.4" customHeight="1">
      <c r="A110" s="185"/>
      <c r="B110" s="184"/>
      <c r="C110" s="184"/>
      <c r="D110" s="21" t="s">
        <v>11</v>
      </c>
      <c r="E110" s="26">
        <v>2625000</v>
      </c>
      <c r="F110" s="26">
        <v>3123750</v>
      </c>
      <c r="G110" s="96" t="s">
        <v>11</v>
      </c>
      <c r="H110" s="97">
        <v>1850000</v>
      </c>
      <c r="I110" s="98">
        <f t="shared" si="0"/>
        <v>2201500</v>
      </c>
      <c r="J110" s="102" t="s">
        <v>11</v>
      </c>
      <c r="K110" s="103">
        <v>4760000</v>
      </c>
      <c r="L110" s="103">
        <v>5664400</v>
      </c>
      <c r="M110" s="107" t="s">
        <v>11</v>
      </c>
      <c r="N110" s="108">
        <v>4550000</v>
      </c>
      <c r="O110" s="110">
        <f t="shared" si="22"/>
        <v>5414500</v>
      </c>
      <c r="P110" s="118" t="s">
        <v>11</v>
      </c>
      <c r="Q110" s="119">
        <v>300000</v>
      </c>
      <c r="R110" s="120">
        <f t="shared" si="14"/>
        <v>357000</v>
      </c>
      <c r="S110" s="102" t="s">
        <v>11</v>
      </c>
      <c r="T110" s="124">
        <v>4658500.0000000019</v>
      </c>
      <c r="U110" s="125">
        <f t="shared" si="3"/>
        <v>5543615.0000000019</v>
      </c>
      <c r="V110" s="128" t="s">
        <v>11</v>
      </c>
      <c r="W110" s="19">
        <v>13333000</v>
      </c>
      <c r="X110" s="20">
        <f t="shared" si="17"/>
        <v>15866270</v>
      </c>
      <c r="Y110" s="133" t="s">
        <v>11</v>
      </c>
      <c r="Z110" s="134">
        <v>3437500</v>
      </c>
      <c r="AA110" s="135">
        <f t="shared" si="21"/>
        <v>4090625</v>
      </c>
      <c r="AB110" s="145" t="s">
        <v>11</v>
      </c>
      <c r="AC110" s="146">
        <v>3760000</v>
      </c>
      <c r="AD110" s="147">
        <f t="shared" si="15"/>
        <v>4474400</v>
      </c>
      <c r="AE110" s="36" t="s">
        <v>11</v>
      </c>
      <c r="AF110" s="37">
        <v>4750200</v>
      </c>
      <c r="AG110" s="38">
        <f t="shared" si="16"/>
        <v>5652738</v>
      </c>
      <c r="AH110" s="133" t="s">
        <v>11</v>
      </c>
      <c r="AI110" s="155">
        <v>2457000</v>
      </c>
      <c r="AJ110" s="156">
        <f t="shared" si="18"/>
        <v>2923830</v>
      </c>
      <c r="AK110" s="157" t="s">
        <v>11</v>
      </c>
      <c r="AL110" s="158">
        <v>3989999.9999999995</v>
      </c>
      <c r="AM110" s="159">
        <f t="shared" si="12"/>
        <v>4748099.9999999991</v>
      </c>
      <c r="AN110" s="167" t="s">
        <v>11</v>
      </c>
      <c r="AO110" s="168">
        <v>4669822</v>
      </c>
      <c r="AP110" s="168">
        <v>5557088</v>
      </c>
      <c r="AQ110" s="331" t="s">
        <v>11</v>
      </c>
      <c r="AR110" s="333">
        <f t="shared" si="19"/>
        <v>3989999.9999999995</v>
      </c>
      <c r="AS110" s="333">
        <f t="shared" si="20"/>
        <v>4748099.9999999991</v>
      </c>
    </row>
    <row r="111" spans="1:45" ht="29.1" customHeight="1">
      <c r="A111" s="185"/>
      <c r="B111" s="189" t="s">
        <v>204</v>
      </c>
      <c r="C111" s="184" t="s">
        <v>103</v>
      </c>
      <c r="D111" s="21" t="s">
        <v>104</v>
      </c>
      <c r="E111" s="26">
        <v>945000</v>
      </c>
      <c r="F111" s="26">
        <v>1124550</v>
      </c>
      <c r="G111" s="96" t="s">
        <v>104</v>
      </c>
      <c r="H111" s="97">
        <v>1210000</v>
      </c>
      <c r="I111" s="98">
        <f t="shared" si="0"/>
        <v>1439900</v>
      </c>
      <c r="J111" s="102" t="s">
        <v>104</v>
      </c>
      <c r="K111" s="103">
        <v>2800000</v>
      </c>
      <c r="L111" s="103">
        <v>3332000</v>
      </c>
      <c r="M111" s="107" t="s">
        <v>104</v>
      </c>
      <c r="N111" s="108">
        <v>1040000</v>
      </c>
      <c r="O111" s="110">
        <f t="shared" si="22"/>
        <v>1237600</v>
      </c>
      <c r="P111" s="118" t="s">
        <v>104</v>
      </c>
      <c r="Q111" s="119">
        <v>350000</v>
      </c>
      <c r="R111" s="120">
        <f t="shared" si="14"/>
        <v>416500</v>
      </c>
      <c r="S111" s="102" t="s">
        <v>104</v>
      </c>
      <c r="T111" s="124">
        <v>1264450.0000000005</v>
      </c>
      <c r="U111" s="125">
        <f t="shared" si="3"/>
        <v>1504695.5000000005</v>
      </c>
      <c r="V111" s="128" t="s">
        <v>104</v>
      </c>
      <c r="W111" s="19">
        <v>1333000</v>
      </c>
      <c r="X111" s="20">
        <f t="shared" si="17"/>
        <v>1586270</v>
      </c>
      <c r="Y111" s="133" t="s">
        <v>104</v>
      </c>
      <c r="Z111" s="134">
        <v>1336500</v>
      </c>
      <c r="AA111" s="135">
        <f t="shared" si="21"/>
        <v>1590435</v>
      </c>
      <c r="AB111" s="145" t="s">
        <v>104</v>
      </c>
      <c r="AC111" s="146">
        <v>1692000</v>
      </c>
      <c r="AD111" s="147">
        <f t="shared" si="15"/>
        <v>2013480</v>
      </c>
      <c r="AE111" s="36" t="s">
        <v>104</v>
      </c>
      <c r="AF111" s="37">
        <v>1464750</v>
      </c>
      <c r="AG111" s="38">
        <f t="shared" si="16"/>
        <v>1743052.5</v>
      </c>
      <c r="AH111" s="133" t="s">
        <v>104</v>
      </c>
      <c r="AI111" s="155">
        <v>1680000</v>
      </c>
      <c r="AJ111" s="156">
        <f t="shared" si="18"/>
        <v>1999200</v>
      </c>
      <c r="AK111" s="157" t="s">
        <v>104</v>
      </c>
      <c r="AL111" s="158">
        <v>1330000</v>
      </c>
      <c r="AM111" s="159">
        <f t="shared" si="12"/>
        <v>1582700</v>
      </c>
      <c r="AN111" s="167" t="s">
        <v>104</v>
      </c>
      <c r="AO111" s="168">
        <v>700000</v>
      </c>
      <c r="AP111" s="168">
        <v>833000</v>
      </c>
      <c r="AQ111" s="331" t="s">
        <v>104</v>
      </c>
      <c r="AR111" s="333">
        <f t="shared" si="19"/>
        <v>1330000</v>
      </c>
      <c r="AS111" s="333">
        <f t="shared" si="20"/>
        <v>1582700</v>
      </c>
    </row>
    <row r="112" spans="1:45" ht="75.599999999999994" customHeight="1">
      <c r="A112" s="185"/>
      <c r="B112" s="189"/>
      <c r="C112" s="184"/>
      <c r="D112" s="21" t="s">
        <v>10</v>
      </c>
      <c r="E112" s="26">
        <v>1680000</v>
      </c>
      <c r="F112" s="26">
        <v>1999200</v>
      </c>
      <c r="G112" s="96" t="s">
        <v>10</v>
      </c>
      <c r="H112" s="97">
        <v>2500000</v>
      </c>
      <c r="I112" s="98">
        <f t="shared" si="0"/>
        <v>2975000</v>
      </c>
      <c r="J112" s="102" t="s">
        <v>10</v>
      </c>
      <c r="K112" s="103">
        <v>4800000</v>
      </c>
      <c r="L112" s="103">
        <v>5712000</v>
      </c>
      <c r="M112" s="107" t="s">
        <v>10</v>
      </c>
      <c r="N112" s="108">
        <v>1820000</v>
      </c>
      <c r="O112" s="110">
        <f t="shared" si="22"/>
        <v>2165800</v>
      </c>
      <c r="P112" s="118" t="s">
        <v>10</v>
      </c>
      <c r="Q112" s="119">
        <v>300000</v>
      </c>
      <c r="R112" s="120">
        <f t="shared" si="14"/>
        <v>357000</v>
      </c>
      <c r="S112" s="102" t="s">
        <v>10</v>
      </c>
      <c r="T112" s="124">
        <v>1597200.0000000005</v>
      </c>
      <c r="U112" s="125">
        <f t="shared" si="3"/>
        <v>1900668.0000000005</v>
      </c>
      <c r="V112" s="128" t="s">
        <v>10</v>
      </c>
      <c r="W112" s="19">
        <v>2667000</v>
      </c>
      <c r="X112" s="20">
        <f t="shared" si="17"/>
        <v>3173730</v>
      </c>
      <c r="Y112" s="133" t="s">
        <v>10</v>
      </c>
      <c r="Z112" s="134">
        <v>2288000</v>
      </c>
      <c r="AA112" s="135">
        <f t="shared" si="21"/>
        <v>2722720</v>
      </c>
      <c r="AB112" s="145" t="s">
        <v>10</v>
      </c>
      <c r="AC112" s="146">
        <v>3184000</v>
      </c>
      <c r="AD112" s="147">
        <f t="shared" si="15"/>
        <v>3788960</v>
      </c>
      <c r="AE112" s="36" t="s">
        <v>10</v>
      </c>
      <c r="AF112" s="37">
        <v>2856000</v>
      </c>
      <c r="AG112" s="38">
        <f t="shared" si="16"/>
        <v>3398640</v>
      </c>
      <c r="AH112" s="133" t="s">
        <v>10</v>
      </c>
      <c r="AI112" s="155">
        <v>3360000</v>
      </c>
      <c r="AJ112" s="156">
        <f t="shared" si="18"/>
        <v>3998400</v>
      </c>
      <c r="AK112" s="157" t="s">
        <v>10</v>
      </c>
      <c r="AL112" s="158">
        <v>3989999.9999999995</v>
      </c>
      <c r="AM112" s="159">
        <f t="shared" si="12"/>
        <v>4748099.9999999991</v>
      </c>
      <c r="AN112" s="167" t="s">
        <v>10</v>
      </c>
      <c r="AO112" s="171">
        <v>1400000</v>
      </c>
      <c r="AP112" s="171">
        <v>1666000</v>
      </c>
      <c r="AQ112" s="331" t="s">
        <v>10</v>
      </c>
      <c r="AR112" s="333">
        <f t="shared" si="19"/>
        <v>2500000</v>
      </c>
      <c r="AS112" s="333">
        <f t="shared" si="20"/>
        <v>2975000</v>
      </c>
    </row>
    <row r="113" spans="1:45" ht="17.399999999999999" customHeight="1">
      <c r="A113" s="185"/>
      <c r="B113" s="184" t="s">
        <v>105</v>
      </c>
      <c r="C113" s="184" t="s">
        <v>106</v>
      </c>
      <c r="D113" s="21" t="s">
        <v>107</v>
      </c>
      <c r="E113" s="26">
        <v>84000</v>
      </c>
      <c r="F113" s="26">
        <v>99960</v>
      </c>
      <c r="G113" s="96" t="s">
        <v>107</v>
      </c>
      <c r="H113" s="97">
        <v>18000</v>
      </c>
      <c r="I113" s="98">
        <f t="shared" si="0"/>
        <v>21420</v>
      </c>
      <c r="J113" s="102" t="s">
        <v>107</v>
      </c>
      <c r="K113" s="103">
        <v>60000</v>
      </c>
      <c r="L113" s="103">
        <v>71400</v>
      </c>
      <c r="M113" s="107" t="s">
        <v>107</v>
      </c>
      <c r="N113" s="108">
        <v>38350</v>
      </c>
      <c r="O113" s="110">
        <f t="shared" si="22"/>
        <v>45636.5</v>
      </c>
      <c r="P113" s="118" t="s">
        <v>107</v>
      </c>
      <c r="Q113" s="119">
        <v>100000</v>
      </c>
      <c r="R113" s="120">
        <f t="shared" si="14"/>
        <v>119000</v>
      </c>
      <c r="S113" s="102" t="s">
        <v>107</v>
      </c>
      <c r="T113" s="124">
        <v>23958.000000000004</v>
      </c>
      <c r="U113" s="125">
        <f t="shared" si="3"/>
        <v>28510.020000000004</v>
      </c>
      <c r="V113" s="128" t="s">
        <v>107</v>
      </c>
      <c r="W113" s="19">
        <v>117000</v>
      </c>
      <c r="X113" s="20">
        <f t="shared" si="17"/>
        <v>139230</v>
      </c>
      <c r="Y113" s="133" t="s">
        <v>107</v>
      </c>
      <c r="Z113" s="134">
        <v>96800</v>
      </c>
      <c r="AA113" s="135">
        <f t="shared" si="21"/>
        <v>115192</v>
      </c>
      <c r="AB113" s="145" t="s">
        <v>107</v>
      </c>
      <c r="AC113" s="146">
        <v>57000</v>
      </c>
      <c r="AD113" s="147">
        <f t="shared" si="15"/>
        <v>67830</v>
      </c>
      <c r="AE113" s="36" t="s">
        <v>107</v>
      </c>
      <c r="AF113" s="37">
        <v>84000</v>
      </c>
      <c r="AG113" s="38">
        <f t="shared" si="16"/>
        <v>99960</v>
      </c>
      <c r="AH113" s="133" t="s">
        <v>107</v>
      </c>
      <c r="AI113" s="155">
        <v>25050</v>
      </c>
      <c r="AJ113" s="156">
        <f t="shared" si="18"/>
        <v>29809.5</v>
      </c>
      <c r="AK113" s="157" t="s">
        <v>107</v>
      </c>
      <c r="AL113" s="158">
        <v>49000</v>
      </c>
      <c r="AM113" s="159">
        <f t="shared" si="12"/>
        <v>58310</v>
      </c>
      <c r="AN113" s="167" t="s">
        <v>107</v>
      </c>
      <c r="AO113" s="168">
        <v>31739</v>
      </c>
      <c r="AP113" s="168">
        <v>37770</v>
      </c>
      <c r="AQ113" s="331" t="s">
        <v>107</v>
      </c>
      <c r="AR113" s="333">
        <f t="shared" si="19"/>
        <v>57000</v>
      </c>
      <c r="AS113" s="333">
        <f t="shared" si="20"/>
        <v>67830</v>
      </c>
    </row>
    <row r="114" spans="1:45" ht="13.8" customHeight="1">
      <c r="A114" s="185"/>
      <c r="B114" s="184"/>
      <c r="C114" s="184"/>
      <c r="D114" s="21" t="s">
        <v>108</v>
      </c>
      <c r="E114" s="26">
        <v>79800</v>
      </c>
      <c r="F114" s="26">
        <v>94962</v>
      </c>
      <c r="G114" s="96" t="s">
        <v>108</v>
      </c>
      <c r="H114" s="97">
        <v>17000</v>
      </c>
      <c r="I114" s="98">
        <f t="shared" si="0"/>
        <v>20230</v>
      </c>
      <c r="J114" s="102" t="s">
        <v>108</v>
      </c>
      <c r="K114" s="103">
        <v>55000</v>
      </c>
      <c r="L114" s="103">
        <v>65450</v>
      </c>
      <c r="M114" s="107" t="s">
        <v>108</v>
      </c>
      <c r="N114" s="108">
        <v>36400</v>
      </c>
      <c r="O114" s="110">
        <f t="shared" si="22"/>
        <v>43316</v>
      </c>
      <c r="P114" s="118" t="s">
        <v>108</v>
      </c>
      <c r="Q114" s="119">
        <v>80000</v>
      </c>
      <c r="R114" s="120">
        <f t="shared" si="14"/>
        <v>95200</v>
      </c>
      <c r="S114" s="102" t="s">
        <v>108</v>
      </c>
      <c r="T114" s="124">
        <v>21296</v>
      </c>
      <c r="U114" s="125">
        <f t="shared" si="3"/>
        <v>25342.239999999998</v>
      </c>
      <c r="V114" s="128" t="s">
        <v>108</v>
      </c>
      <c r="W114" s="19">
        <v>117000</v>
      </c>
      <c r="X114" s="20">
        <f t="shared" si="17"/>
        <v>139230</v>
      </c>
      <c r="Y114" s="133" t="s">
        <v>108</v>
      </c>
      <c r="Z114" s="134">
        <v>91960</v>
      </c>
      <c r="AA114" s="135">
        <f t="shared" si="21"/>
        <v>109432.4</v>
      </c>
      <c r="AB114" s="145" t="s">
        <v>108</v>
      </c>
      <c r="AC114" s="146">
        <v>54600</v>
      </c>
      <c r="AD114" s="147">
        <f t="shared" si="15"/>
        <v>64974</v>
      </c>
      <c r="AE114" s="36" t="s">
        <v>108</v>
      </c>
      <c r="AF114" s="37">
        <v>79800</v>
      </c>
      <c r="AG114" s="38">
        <f t="shared" si="16"/>
        <v>94962</v>
      </c>
      <c r="AH114" s="133" t="s">
        <v>108</v>
      </c>
      <c r="AI114" s="155">
        <v>23250</v>
      </c>
      <c r="AJ114" s="156">
        <f t="shared" si="18"/>
        <v>27667.5</v>
      </c>
      <c r="AK114" s="157" t="s">
        <v>108</v>
      </c>
      <c r="AL114" s="158">
        <v>44800</v>
      </c>
      <c r="AM114" s="159">
        <f t="shared" si="12"/>
        <v>53312</v>
      </c>
      <c r="AN114" s="167" t="s">
        <v>108</v>
      </c>
      <c r="AO114" s="168">
        <v>29017</v>
      </c>
      <c r="AP114" s="168">
        <v>34530</v>
      </c>
      <c r="AQ114" s="331" t="s">
        <v>108</v>
      </c>
      <c r="AR114" s="333">
        <f t="shared" si="19"/>
        <v>54600</v>
      </c>
      <c r="AS114" s="333">
        <f t="shared" si="20"/>
        <v>64974</v>
      </c>
    </row>
    <row r="115" spans="1:45" ht="13.8" customHeight="1">
      <c r="A115" s="185"/>
      <c r="B115" s="184"/>
      <c r="C115" s="184"/>
      <c r="D115" s="21" t="s">
        <v>109</v>
      </c>
      <c r="E115" s="26">
        <v>76700</v>
      </c>
      <c r="F115" s="26">
        <v>91273</v>
      </c>
      <c r="G115" s="96" t="s">
        <v>109</v>
      </c>
      <c r="H115" s="97">
        <v>16000</v>
      </c>
      <c r="I115" s="98">
        <f t="shared" si="0"/>
        <v>19040</v>
      </c>
      <c r="J115" s="102" t="s">
        <v>109</v>
      </c>
      <c r="K115" s="103">
        <v>50000</v>
      </c>
      <c r="L115" s="103">
        <v>59500</v>
      </c>
      <c r="M115" s="107" t="s">
        <v>109</v>
      </c>
      <c r="N115" s="108">
        <v>34450</v>
      </c>
      <c r="O115" s="110">
        <f t="shared" si="22"/>
        <v>40995.5</v>
      </c>
      <c r="P115" s="118" t="s">
        <v>109</v>
      </c>
      <c r="Q115" s="119">
        <v>75000</v>
      </c>
      <c r="R115" s="120">
        <f t="shared" si="14"/>
        <v>89250</v>
      </c>
      <c r="S115" s="102" t="s">
        <v>109</v>
      </c>
      <c r="T115" s="124">
        <v>18634.000000000007</v>
      </c>
      <c r="U115" s="125">
        <f t="shared" si="3"/>
        <v>22174.460000000006</v>
      </c>
      <c r="V115" s="128" t="s">
        <v>109</v>
      </c>
      <c r="W115" s="19">
        <v>117000</v>
      </c>
      <c r="X115" s="20">
        <f t="shared" si="17"/>
        <v>139230</v>
      </c>
      <c r="Y115" s="133" t="s">
        <v>109</v>
      </c>
      <c r="Z115" s="134">
        <v>88330</v>
      </c>
      <c r="AA115" s="135">
        <f t="shared" si="21"/>
        <v>105112.7</v>
      </c>
      <c r="AB115" s="145" t="s">
        <v>109</v>
      </c>
      <c r="AC115" s="146">
        <v>50900</v>
      </c>
      <c r="AD115" s="147">
        <f t="shared" si="15"/>
        <v>60571</v>
      </c>
      <c r="AE115" s="36" t="s">
        <v>109</v>
      </c>
      <c r="AF115" s="37">
        <v>76700</v>
      </c>
      <c r="AG115" s="38">
        <f t="shared" si="16"/>
        <v>91273</v>
      </c>
      <c r="AH115" s="133" t="s">
        <v>109</v>
      </c>
      <c r="AI115" s="155">
        <v>22500</v>
      </c>
      <c r="AJ115" s="156">
        <f t="shared" si="18"/>
        <v>26775</v>
      </c>
      <c r="AK115" s="157" t="s">
        <v>109</v>
      </c>
      <c r="AL115" s="158">
        <v>37800</v>
      </c>
      <c r="AM115" s="159">
        <f t="shared" si="12"/>
        <v>44982</v>
      </c>
      <c r="AN115" s="167" t="s">
        <v>109</v>
      </c>
      <c r="AO115" s="168">
        <v>25669</v>
      </c>
      <c r="AP115" s="168">
        <v>30546</v>
      </c>
      <c r="AQ115" s="331" t="s">
        <v>109</v>
      </c>
      <c r="AR115" s="333">
        <f t="shared" si="19"/>
        <v>50000</v>
      </c>
      <c r="AS115" s="333">
        <f t="shared" si="20"/>
        <v>59500</v>
      </c>
    </row>
    <row r="116" spans="1:45" ht="13.8" customHeight="1">
      <c r="A116" s="185"/>
      <c r="B116" s="184" t="s">
        <v>110</v>
      </c>
      <c r="C116" s="184"/>
      <c r="D116" s="21" t="s">
        <v>111</v>
      </c>
      <c r="E116" s="26">
        <v>47300</v>
      </c>
      <c r="F116" s="26">
        <v>56287</v>
      </c>
      <c r="G116" s="96" t="s">
        <v>111</v>
      </c>
      <c r="H116" s="97">
        <v>17000</v>
      </c>
      <c r="I116" s="98">
        <f t="shared" si="0"/>
        <v>20230</v>
      </c>
      <c r="J116" s="102" t="s">
        <v>111</v>
      </c>
      <c r="K116" s="103">
        <v>23000</v>
      </c>
      <c r="L116" s="103">
        <v>27370</v>
      </c>
      <c r="M116" s="107" t="s">
        <v>111</v>
      </c>
      <c r="N116" s="108">
        <v>123500</v>
      </c>
      <c r="O116" s="110">
        <f t="shared" si="22"/>
        <v>146965</v>
      </c>
      <c r="P116" s="118" t="s">
        <v>111</v>
      </c>
      <c r="Q116" s="119">
        <v>120000</v>
      </c>
      <c r="R116" s="120">
        <f t="shared" si="14"/>
        <v>142800</v>
      </c>
      <c r="S116" s="102" t="s">
        <v>111</v>
      </c>
      <c r="T116" s="124">
        <v>23716.000000000004</v>
      </c>
      <c r="U116" s="125">
        <f t="shared" si="3"/>
        <v>28222.040000000005</v>
      </c>
      <c r="V116" s="128" t="s">
        <v>111</v>
      </c>
      <c r="W116" s="19">
        <v>200000</v>
      </c>
      <c r="X116" s="20">
        <f t="shared" si="17"/>
        <v>238000</v>
      </c>
      <c r="Y116" s="133" t="s">
        <v>111</v>
      </c>
      <c r="Z116" s="134">
        <v>54450</v>
      </c>
      <c r="AA116" s="135">
        <f t="shared" si="21"/>
        <v>64795.5</v>
      </c>
      <c r="AB116" s="145" t="s">
        <v>111</v>
      </c>
      <c r="AC116" s="146">
        <v>26000</v>
      </c>
      <c r="AD116" s="147">
        <f t="shared" si="15"/>
        <v>30940</v>
      </c>
      <c r="AE116" s="36" t="s">
        <v>111</v>
      </c>
      <c r="AF116" s="37">
        <v>47300</v>
      </c>
      <c r="AG116" s="38">
        <f t="shared" si="16"/>
        <v>56287</v>
      </c>
      <c r="AH116" s="133" t="s">
        <v>111</v>
      </c>
      <c r="AI116" s="155">
        <v>23400</v>
      </c>
      <c r="AJ116" s="156">
        <f t="shared" si="18"/>
        <v>27846</v>
      </c>
      <c r="AK116" s="157" t="s">
        <v>111</v>
      </c>
      <c r="AL116" s="158">
        <v>1072000</v>
      </c>
      <c r="AM116" s="159">
        <f t="shared" si="12"/>
        <v>1275680</v>
      </c>
      <c r="AN116" s="167" t="s">
        <v>111</v>
      </c>
      <c r="AO116" s="168">
        <v>46035</v>
      </c>
      <c r="AP116" s="168">
        <v>54782</v>
      </c>
      <c r="AQ116" s="331" t="s">
        <v>111</v>
      </c>
      <c r="AR116" s="333">
        <f t="shared" si="19"/>
        <v>47300</v>
      </c>
      <c r="AS116" s="333">
        <f t="shared" si="20"/>
        <v>56287</v>
      </c>
    </row>
    <row r="117" spans="1:45" ht="13.8" customHeight="1">
      <c r="A117" s="185"/>
      <c r="B117" s="184"/>
      <c r="C117" s="184"/>
      <c r="D117" s="21" t="s">
        <v>112</v>
      </c>
      <c r="E117" s="26">
        <v>45200</v>
      </c>
      <c r="F117" s="26">
        <v>53788</v>
      </c>
      <c r="G117" s="96" t="s">
        <v>112</v>
      </c>
      <c r="H117" s="97">
        <v>15000</v>
      </c>
      <c r="I117" s="98">
        <f t="shared" si="0"/>
        <v>17850</v>
      </c>
      <c r="J117" s="102" t="s">
        <v>112</v>
      </c>
      <c r="K117" s="103">
        <v>28000</v>
      </c>
      <c r="L117" s="103">
        <v>33320</v>
      </c>
      <c r="M117" s="107" t="s">
        <v>112</v>
      </c>
      <c r="N117" s="108">
        <v>97500</v>
      </c>
      <c r="O117" s="110">
        <f t="shared" si="22"/>
        <v>116025</v>
      </c>
      <c r="P117" s="118" t="s">
        <v>112</v>
      </c>
      <c r="Q117" s="119">
        <v>110000</v>
      </c>
      <c r="R117" s="120">
        <f t="shared" si="14"/>
        <v>130900</v>
      </c>
      <c r="S117" s="102" t="s">
        <v>112</v>
      </c>
      <c r="T117" s="124">
        <v>22022</v>
      </c>
      <c r="U117" s="125">
        <f t="shared" si="3"/>
        <v>26206.18</v>
      </c>
      <c r="V117" s="128" t="s">
        <v>112</v>
      </c>
      <c r="W117" s="19">
        <v>200000</v>
      </c>
      <c r="X117" s="20">
        <f t="shared" si="17"/>
        <v>238000</v>
      </c>
      <c r="Y117" s="133" t="s">
        <v>112</v>
      </c>
      <c r="Z117" s="134">
        <v>52030</v>
      </c>
      <c r="AA117" s="135">
        <f t="shared" si="21"/>
        <v>61915.7</v>
      </c>
      <c r="AB117" s="145" t="s">
        <v>112</v>
      </c>
      <c r="AC117" s="146">
        <v>24300</v>
      </c>
      <c r="AD117" s="147">
        <f t="shared" si="15"/>
        <v>28917</v>
      </c>
      <c r="AE117" s="36" t="s">
        <v>112</v>
      </c>
      <c r="AF117" s="37">
        <v>45200</v>
      </c>
      <c r="AG117" s="38">
        <f t="shared" si="16"/>
        <v>53788</v>
      </c>
      <c r="AH117" s="133" t="s">
        <v>112</v>
      </c>
      <c r="AI117" s="155">
        <v>20100</v>
      </c>
      <c r="AJ117" s="156">
        <f t="shared" si="18"/>
        <v>23919</v>
      </c>
      <c r="AK117" s="157" t="s">
        <v>112</v>
      </c>
      <c r="AL117" s="158">
        <v>1072000</v>
      </c>
      <c r="AM117" s="159">
        <f t="shared" si="12"/>
        <v>1275680</v>
      </c>
      <c r="AN117" s="167" t="s">
        <v>112</v>
      </c>
      <c r="AO117" s="168">
        <v>43895</v>
      </c>
      <c r="AP117" s="168">
        <v>52235</v>
      </c>
      <c r="AQ117" s="331" t="s">
        <v>112</v>
      </c>
      <c r="AR117" s="333">
        <f t="shared" si="19"/>
        <v>45200</v>
      </c>
      <c r="AS117" s="333">
        <f t="shared" si="20"/>
        <v>53788</v>
      </c>
    </row>
    <row r="118" spans="1:45" ht="13.8" customHeight="1">
      <c r="A118" s="185"/>
      <c r="B118" s="184"/>
      <c r="C118" s="184"/>
      <c r="D118" s="21" t="s">
        <v>113</v>
      </c>
      <c r="E118" s="26">
        <v>42000</v>
      </c>
      <c r="F118" s="26">
        <v>49980</v>
      </c>
      <c r="G118" s="96" t="s">
        <v>113</v>
      </c>
      <c r="H118" s="97">
        <v>14000</v>
      </c>
      <c r="I118" s="98">
        <f t="shared" si="0"/>
        <v>16660</v>
      </c>
      <c r="J118" s="102" t="s">
        <v>113</v>
      </c>
      <c r="K118" s="103">
        <v>19000</v>
      </c>
      <c r="L118" s="103">
        <v>22610</v>
      </c>
      <c r="M118" s="107" t="s">
        <v>113</v>
      </c>
      <c r="N118" s="108">
        <v>91000</v>
      </c>
      <c r="O118" s="110">
        <f t="shared" si="22"/>
        <v>108290</v>
      </c>
      <c r="P118" s="118" t="s">
        <v>113</v>
      </c>
      <c r="Q118" s="119">
        <v>100000</v>
      </c>
      <c r="R118" s="120">
        <f t="shared" si="14"/>
        <v>119000</v>
      </c>
      <c r="S118" s="102" t="s">
        <v>113</v>
      </c>
      <c r="T118" s="124">
        <v>20328</v>
      </c>
      <c r="U118" s="125">
        <f t="shared" si="3"/>
        <v>24190.32</v>
      </c>
      <c r="V118" s="128" t="s">
        <v>113</v>
      </c>
      <c r="W118" s="19">
        <v>200000</v>
      </c>
      <c r="X118" s="20">
        <f t="shared" si="17"/>
        <v>238000</v>
      </c>
      <c r="Y118" s="133" t="s">
        <v>113</v>
      </c>
      <c r="Z118" s="134">
        <v>48400</v>
      </c>
      <c r="AA118" s="135">
        <f t="shared" si="21"/>
        <v>57596</v>
      </c>
      <c r="AB118" s="145" t="s">
        <v>113</v>
      </c>
      <c r="AC118" s="146">
        <v>21000</v>
      </c>
      <c r="AD118" s="147">
        <f t="shared" si="15"/>
        <v>24990</v>
      </c>
      <c r="AE118" s="36" t="s">
        <v>113</v>
      </c>
      <c r="AF118" s="37">
        <v>42000</v>
      </c>
      <c r="AG118" s="38">
        <f t="shared" si="16"/>
        <v>49980</v>
      </c>
      <c r="AH118" s="133" t="s">
        <v>113</v>
      </c>
      <c r="AI118" s="155">
        <v>19500</v>
      </c>
      <c r="AJ118" s="156">
        <f t="shared" si="18"/>
        <v>23205</v>
      </c>
      <c r="AK118" s="157" t="s">
        <v>113</v>
      </c>
      <c r="AL118" s="158">
        <v>1050000</v>
      </c>
      <c r="AM118" s="159">
        <f t="shared" si="12"/>
        <v>1249500</v>
      </c>
      <c r="AN118" s="167" t="s">
        <v>113</v>
      </c>
      <c r="AO118" s="168">
        <v>41793</v>
      </c>
      <c r="AP118" s="168">
        <v>49734</v>
      </c>
      <c r="AQ118" s="331" t="s">
        <v>113</v>
      </c>
      <c r="AR118" s="333">
        <f t="shared" si="19"/>
        <v>42000</v>
      </c>
      <c r="AS118" s="333">
        <f t="shared" si="20"/>
        <v>49980</v>
      </c>
    </row>
    <row r="119" spans="1:45" ht="17.399999999999999" customHeight="1">
      <c r="A119" s="185"/>
      <c r="B119" s="184" t="s">
        <v>114</v>
      </c>
      <c r="C119" s="184" t="s">
        <v>115</v>
      </c>
      <c r="D119" s="21" t="s">
        <v>111</v>
      </c>
      <c r="E119" s="26">
        <v>93500</v>
      </c>
      <c r="F119" s="26">
        <v>111265</v>
      </c>
      <c r="G119" s="96" t="s">
        <v>111</v>
      </c>
      <c r="H119" s="97">
        <v>26000</v>
      </c>
      <c r="I119" s="98">
        <f t="shared" si="0"/>
        <v>30940</v>
      </c>
      <c r="J119" s="102" t="s">
        <v>111</v>
      </c>
      <c r="K119" s="103">
        <v>75000</v>
      </c>
      <c r="L119" s="103">
        <v>89250</v>
      </c>
      <c r="M119" s="107" t="s">
        <v>111</v>
      </c>
      <c r="N119" s="108">
        <v>35750</v>
      </c>
      <c r="O119" s="110">
        <f t="shared" si="22"/>
        <v>42542.5</v>
      </c>
      <c r="P119" s="118" t="s">
        <v>111</v>
      </c>
      <c r="Q119" s="119">
        <v>150000</v>
      </c>
      <c r="R119" s="120">
        <f t="shared" si="14"/>
        <v>178500</v>
      </c>
      <c r="S119" s="102" t="s">
        <v>111</v>
      </c>
      <c r="T119" s="124">
        <v>32186</v>
      </c>
      <c r="U119" s="125">
        <f t="shared" si="3"/>
        <v>38301.339999999997</v>
      </c>
      <c r="V119" s="128" t="s">
        <v>111</v>
      </c>
      <c r="W119" s="19">
        <v>75000</v>
      </c>
      <c r="X119" s="20">
        <f t="shared" si="17"/>
        <v>89250</v>
      </c>
      <c r="Y119" s="133" t="s">
        <v>111</v>
      </c>
      <c r="Z119" s="134">
        <v>107690</v>
      </c>
      <c r="AA119" s="135">
        <f t="shared" si="21"/>
        <v>128151.1</v>
      </c>
      <c r="AB119" s="145" t="s">
        <v>111</v>
      </c>
      <c r="AC119" s="146">
        <v>68000</v>
      </c>
      <c r="AD119" s="147">
        <f t="shared" si="15"/>
        <v>80920</v>
      </c>
      <c r="AE119" s="36" t="s">
        <v>111</v>
      </c>
      <c r="AF119" s="37">
        <v>93500</v>
      </c>
      <c r="AG119" s="38">
        <f t="shared" si="16"/>
        <v>111265</v>
      </c>
      <c r="AH119" s="133" t="s">
        <v>111</v>
      </c>
      <c r="AI119" s="155">
        <v>35100</v>
      </c>
      <c r="AJ119" s="156">
        <f t="shared" si="18"/>
        <v>41769</v>
      </c>
      <c r="AK119" s="157" t="s">
        <v>111</v>
      </c>
      <c r="AL119" s="158">
        <v>91000</v>
      </c>
      <c r="AM119" s="159">
        <f t="shared" si="12"/>
        <v>108290</v>
      </c>
      <c r="AN119" s="167" t="s">
        <v>111</v>
      </c>
      <c r="AO119" s="168">
        <v>31804</v>
      </c>
      <c r="AP119" s="168">
        <v>37847</v>
      </c>
      <c r="AQ119" s="331" t="s">
        <v>111</v>
      </c>
      <c r="AR119" s="333">
        <f t="shared" si="19"/>
        <v>75000</v>
      </c>
      <c r="AS119" s="333">
        <f t="shared" si="20"/>
        <v>89250</v>
      </c>
    </row>
    <row r="120" spans="1:45" ht="13.8" customHeight="1">
      <c r="A120" s="185"/>
      <c r="B120" s="184"/>
      <c r="C120" s="184"/>
      <c r="D120" s="21" t="s">
        <v>112</v>
      </c>
      <c r="E120" s="26">
        <v>88200</v>
      </c>
      <c r="F120" s="26">
        <v>104958</v>
      </c>
      <c r="G120" s="96" t="s">
        <v>112</v>
      </c>
      <c r="H120" s="97">
        <v>24000</v>
      </c>
      <c r="I120" s="98">
        <f t="shared" si="0"/>
        <v>28560</v>
      </c>
      <c r="J120" s="102" t="s">
        <v>112</v>
      </c>
      <c r="K120" s="103">
        <v>70000</v>
      </c>
      <c r="L120" s="103">
        <v>83300</v>
      </c>
      <c r="M120" s="107" t="s">
        <v>112</v>
      </c>
      <c r="N120" s="108">
        <v>32500</v>
      </c>
      <c r="O120" s="110">
        <f t="shared" si="22"/>
        <v>38675</v>
      </c>
      <c r="P120" s="118" t="s">
        <v>112</v>
      </c>
      <c r="Q120" s="119">
        <v>120000</v>
      </c>
      <c r="R120" s="120">
        <f t="shared" si="14"/>
        <v>142800</v>
      </c>
      <c r="S120" s="102" t="s">
        <v>112</v>
      </c>
      <c r="T120" s="124">
        <v>30492.000000000004</v>
      </c>
      <c r="U120" s="125">
        <f t="shared" si="3"/>
        <v>36285.480000000003</v>
      </c>
      <c r="V120" s="128" t="s">
        <v>112</v>
      </c>
      <c r="W120" s="19">
        <v>75000</v>
      </c>
      <c r="X120" s="20">
        <f t="shared" si="17"/>
        <v>89250</v>
      </c>
      <c r="Y120" s="133" t="s">
        <v>112</v>
      </c>
      <c r="Z120" s="134">
        <v>101640</v>
      </c>
      <c r="AA120" s="135">
        <f t="shared" si="21"/>
        <v>120951.6</v>
      </c>
      <c r="AB120" s="145" t="s">
        <v>112</v>
      </c>
      <c r="AC120" s="146">
        <v>65200</v>
      </c>
      <c r="AD120" s="147">
        <f t="shared" si="15"/>
        <v>77588</v>
      </c>
      <c r="AE120" s="36" t="s">
        <v>112</v>
      </c>
      <c r="AF120" s="37">
        <v>88200</v>
      </c>
      <c r="AG120" s="38">
        <f t="shared" si="16"/>
        <v>104958</v>
      </c>
      <c r="AH120" s="133" t="s">
        <v>112</v>
      </c>
      <c r="AI120" s="155">
        <v>32250</v>
      </c>
      <c r="AJ120" s="156">
        <f t="shared" si="18"/>
        <v>38377.5</v>
      </c>
      <c r="AK120" s="157" t="s">
        <v>112</v>
      </c>
      <c r="AL120" s="158">
        <v>82600</v>
      </c>
      <c r="AM120" s="159">
        <f t="shared" si="12"/>
        <v>98294</v>
      </c>
      <c r="AN120" s="167" t="s">
        <v>112</v>
      </c>
      <c r="AO120" s="168">
        <v>29713</v>
      </c>
      <c r="AP120" s="168">
        <v>35358</v>
      </c>
      <c r="AQ120" s="331" t="s">
        <v>112</v>
      </c>
      <c r="AR120" s="333">
        <f t="shared" si="19"/>
        <v>70000</v>
      </c>
      <c r="AS120" s="333">
        <f t="shared" si="20"/>
        <v>83300</v>
      </c>
    </row>
    <row r="121" spans="1:45" ht="13.8" customHeight="1">
      <c r="A121" s="185"/>
      <c r="B121" s="184"/>
      <c r="C121" s="184"/>
      <c r="D121" s="21" t="s">
        <v>113</v>
      </c>
      <c r="E121" s="26">
        <v>85100</v>
      </c>
      <c r="F121" s="26">
        <v>101269</v>
      </c>
      <c r="G121" s="96" t="s">
        <v>113</v>
      </c>
      <c r="H121" s="97">
        <v>23000</v>
      </c>
      <c r="I121" s="98">
        <f t="shared" si="0"/>
        <v>27370</v>
      </c>
      <c r="J121" s="102" t="s">
        <v>113</v>
      </c>
      <c r="K121" s="103">
        <v>65000</v>
      </c>
      <c r="L121" s="103">
        <v>77350</v>
      </c>
      <c r="M121" s="107" t="s">
        <v>113</v>
      </c>
      <c r="N121" s="108">
        <v>29250</v>
      </c>
      <c r="O121" s="110">
        <f t="shared" si="22"/>
        <v>34807.5</v>
      </c>
      <c r="P121" s="118" t="s">
        <v>113</v>
      </c>
      <c r="Q121" s="119">
        <v>100000</v>
      </c>
      <c r="R121" s="120">
        <f t="shared" si="14"/>
        <v>119000</v>
      </c>
      <c r="S121" s="102" t="s">
        <v>113</v>
      </c>
      <c r="T121" s="124">
        <v>28798.000000000004</v>
      </c>
      <c r="U121" s="125">
        <f t="shared" si="3"/>
        <v>34269.620000000003</v>
      </c>
      <c r="V121" s="128" t="s">
        <v>113</v>
      </c>
      <c r="W121" s="19">
        <v>75000</v>
      </c>
      <c r="X121" s="20">
        <f t="shared" si="17"/>
        <v>89250</v>
      </c>
      <c r="Y121" s="133" t="s">
        <v>113</v>
      </c>
      <c r="Z121" s="134">
        <v>98010</v>
      </c>
      <c r="AA121" s="135">
        <f t="shared" si="21"/>
        <v>116631.9</v>
      </c>
      <c r="AB121" s="145" t="s">
        <v>113</v>
      </c>
      <c r="AC121" s="146">
        <v>60500</v>
      </c>
      <c r="AD121" s="147">
        <f t="shared" si="15"/>
        <v>71995</v>
      </c>
      <c r="AE121" s="36" t="s">
        <v>113</v>
      </c>
      <c r="AF121" s="37">
        <v>85100</v>
      </c>
      <c r="AG121" s="38">
        <f t="shared" si="16"/>
        <v>101269</v>
      </c>
      <c r="AH121" s="133" t="s">
        <v>113</v>
      </c>
      <c r="AI121" s="155">
        <v>30600</v>
      </c>
      <c r="AJ121" s="156">
        <f t="shared" si="18"/>
        <v>36414</v>
      </c>
      <c r="AK121" s="157" t="s">
        <v>113</v>
      </c>
      <c r="AL121" s="158">
        <v>65800</v>
      </c>
      <c r="AM121" s="159">
        <f t="shared" si="12"/>
        <v>78302</v>
      </c>
      <c r="AN121" s="167" t="s">
        <v>113</v>
      </c>
      <c r="AO121" s="168">
        <v>27277</v>
      </c>
      <c r="AP121" s="168">
        <v>32460</v>
      </c>
      <c r="AQ121" s="331" t="s">
        <v>113</v>
      </c>
      <c r="AR121" s="333">
        <f t="shared" si="19"/>
        <v>65000</v>
      </c>
      <c r="AS121" s="333">
        <f t="shared" si="20"/>
        <v>77350</v>
      </c>
    </row>
    <row r="122" spans="1:45" ht="13.8" customHeight="1">
      <c r="A122" s="185"/>
      <c r="B122" s="184" t="s">
        <v>116</v>
      </c>
      <c r="C122" s="184" t="s">
        <v>115</v>
      </c>
      <c r="D122" s="21" t="s">
        <v>111</v>
      </c>
      <c r="E122" s="26">
        <v>85100</v>
      </c>
      <c r="F122" s="26">
        <v>101269</v>
      </c>
      <c r="G122" s="96" t="s">
        <v>111</v>
      </c>
      <c r="H122" s="97">
        <v>21000</v>
      </c>
      <c r="I122" s="98">
        <f t="shared" si="0"/>
        <v>24990</v>
      </c>
      <c r="J122" s="102" t="s">
        <v>111</v>
      </c>
      <c r="K122" s="103">
        <v>55000</v>
      </c>
      <c r="L122" s="103">
        <v>65450</v>
      </c>
      <c r="M122" s="107" t="s">
        <v>111</v>
      </c>
      <c r="N122" s="108">
        <v>32500</v>
      </c>
      <c r="O122" s="110">
        <f t="shared" si="22"/>
        <v>38675</v>
      </c>
      <c r="P122" s="118" t="s">
        <v>111</v>
      </c>
      <c r="Q122" s="119">
        <v>90000</v>
      </c>
      <c r="R122" s="120">
        <f t="shared" si="14"/>
        <v>107100</v>
      </c>
      <c r="S122" s="102" t="s">
        <v>111</v>
      </c>
      <c r="T122" s="124">
        <v>32186</v>
      </c>
      <c r="U122" s="125">
        <f t="shared" si="3"/>
        <v>38301.339999999997</v>
      </c>
      <c r="V122" s="128" t="s">
        <v>111</v>
      </c>
      <c r="W122" s="19">
        <v>67000</v>
      </c>
      <c r="X122" s="20">
        <f t="shared" si="17"/>
        <v>79730</v>
      </c>
      <c r="Y122" s="133" t="s">
        <v>111</v>
      </c>
      <c r="Z122" s="134">
        <v>98010</v>
      </c>
      <c r="AA122" s="135">
        <f t="shared" si="21"/>
        <v>116631.9</v>
      </c>
      <c r="AB122" s="145" t="s">
        <v>111</v>
      </c>
      <c r="AC122" s="146">
        <v>62000</v>
      </c>
      <c r="AD122" s="147">
        <f t="shared" si="15"/>
        <v>73780</v>
      </c>
      <c r="AE122" s="36" t="s">
        <v>111</v>
      </c>
      <c r="AF122" s="37">
        <v>85100</v>
      </c>
      <c r="AG122" s="38">
        <f t="shared" si="16"/>
        <v>101269</v>
      </c>
      <c r="AH122" s="133" t="s">
        <v>111</v>
      </c>
      <c r="AI122" s="155">
        <v>28050</v>
      </c>
      <c r="AJ122" s="156">
        <f t="shared" si="18"/>
        <v>33379.5</v>
      </c>
      <c r="AK122" s="157" t="s">
        <v>111</v>
      </c>
      <c r="AL122" s="158">
        <v>81900</v>
      </c>
      <c r="AM122" s="159">
        <f t="shared" si="12"/>
        <v>97461</v>
      </c>
      <c r="AN122" s="167" t="s">
        <v>111</v>
      </c>
      <c r="AO122" s="168">
        <v>29403</v>
      </c>
      <c r="AP122" s="168">
        <v>34990</v>
      </c>
      <c r="AQ122" s="331" t="s">
        <v>111</v>
      </c>
      <c r="AR122" s="333">
        <f t="shared" si="19"/>
        <v>62000</v>
      </c>
      <c r="AS122" s="333">
        <f t="shared" si="20"/>
        <v>73780</v>
      </c>
    </row>
    <row r="123" spans="1:45" ht="13.8" customHeight="1">
      <c r="A123" s="185"/>
      <c r="B123" s="184"/>
      <c r="C123" s="184"/>
      <c r="D123" s="21" t="s">
        <v>112</v>
      </c>
      <c r="E123" s="26">
        <v>83000</v>
      </c>
      <c r="F123" s="26">
        <v>98770</v>
      </c>
      <c r="G123" s="96" t="s">
        <v>112</v>
      </c>
      <c r="H123" s="97">
        <v>19000</v>
      </c>
      <c r="I123" s="98">
        <f t="shared" si="0"/>
        <v>22610</v>
      </c>
      <c r="J123" s="102" t="s">
        <v>112</v>
      </c>
      <c r="K123" s="103">
        <v>50000</v>
      </c>
      <c r="L123" s="103">
        <v>59500</v>
      </c>
      <c r="M123" s="107" t="s">
        <v>112</v>
      </c>
      <c r="N123" s="108">
        <v>30550</v>
      </c>
      <c r="O123" s="110">
        <f t="shared" si="22"/>
        <v>36354.5</v>
      </c>
      <c r="P123" s="118" t="s">
        <v>112</v>
      </c>
      <c r="Q123" s="119">
        <v>80000</v>
      </c>
      <c r="R123" s="120">
        <f t="shared" si="14"/>
        <v>95200</v>
      </c>
      <c r="S123" s="102" t="s">
        <v>112</v>
      </c>
      <c r="T123" s="124">
        <v>30492.000000000004</v>
      </c>
      <c r="U123" s="125">
        <f t="shared" si="3"/>
        <v>36285.480000000003</v>
      </c>
      <c r="V123" s="128" t="s">
        <v>112</v>
      </c>
      <c r="W123" s="19">
        <v>67000</v>
      </c>
      <c r="X123" s="20">
        <f t="shared" si="17"/>
        <v>79730</v>
      </c>
      <c r="Y123" s="133" t="s">
        <v>112</v>
      </c>
      <c r="Z123" s="134">
        <v>95590</v>
      </c>
      <c r="AA123" s="135">
        <f t="shared" si="21"/>
        <v>113752.1</v>
      </c>
      <c r="AB123" s="145" t="s">
        <v>112</v>
      </c>
      <c r="AC123" s="146">
        <v>59100</v>
      </c>
      <c r="AD123" s="147">
        <f t="shared" si="15"/>
        <v>70329</v>
      </c>
      <c r="AE123" s="36" t="s">
        <v>112</v>
      </c>
      <c r="AF123" s="37">
        <v>83000</v>
      </c>
      <c r="AG123" s="38">
        <f t="shared" si="16"/>
        <v>98770</v>
      </c>
      <c r="AH123" s="133" t="s">
        <v>112</v>
      </c>
      <c r="AI123" s="155">
        <v>25800</v>
      </c>
      <c r="AJ123" s="156">
        <f t="shared" si="18"/>
        <v>30702</v>
      </c>
      <c r="AK123" s="157" t="s">
        <v>112</v>
      </c>
      <c r="AL123" s="158">
        <v>74340</v>
      </c>
      <c r="AM123" s="159">
        <f t="shared" si="12"/>
        <v>88464.6</v>
      </c>
      <c r="AN123" s="167" t="s">
        <v>112</v>
      </c>
      <c r="AO123" s="168">
        <v>27651</v>
      </c>
      <c r="AP123" s="168">
        <v>32905</v>
      </c>
      <c r="AQ123" s="331" t="s">
        <v>112</v>
      </c>
      <c r="AR123" s="333">
        <f t="shared" si="19"/>
        <v>59100</v>
      </c>
      <c r="AS123" s="333">
        <f t="shared" si="20"/>
        <v>70329</v>
      </c>
    </row>
    <row r="124" spans="1:45" ht="13.8" customHeight="1">
      <c r="A124" s="185"/>
      <c r="B124" s="184"/>
      <c r="C124" s="184"/>
      <c r="D124" s="21" t="s">
        <v>113</v>
      </c>
      <c r="E124" s="26">
        <v>79800</v>
      </c>
      <c r="F124" s="26">
        <v>94962</v>
      </c>
      <c r="G124" s="96" t="s">
        <v>113</v>
      </c>
      <c r="H124" s="97">
        <v>18000</v>
      </c>
      <c r="I124" s="98">
        <f t="shared" si="0"/>
        <v>21420</v>
      </c>
      <c r="J124" s="102" t="s">
        <v>113</v>
      </c>
      <c r="K124" s="103">
        <v>45000</v>
      </c>
      <c r="L124" s="103">
        <v>53550</v>
      </c>
      <c r="M124" s="107" t="s">
        <v>113</v>
      </c>
      <c r="N124" s="108">
        <v>27300</v>
      </c>
      <c r="O124" s="110">
        <f t="shared" si="22"/>
        <v>32487</v>
      </c>
      <c r="P124" s="118" t="s">
        <v>113</v>
      </c>
      <c r="Q124" s="119">
        <v>75000</v>
      </c>
      <c r="R124" s="120">
        <f t="shared" si="14"/>
        <v>89250</v>
      </c>
      <c r="S124" s="102" t="s">
        <v>113</v>
      </c>
      <c r="T124" s="124">
        <v>28798.000000000004</v>
      </c>
      <c r="U124" s="125">
        <f t="shared" si="3"/>
        <v>34269.620000000003</v>
      </c>
      <c r="V124" s="128" t="s">
        <v>113</v>
      </c>
      <c r="W124" s="19">
        <v>67000</v>
      </c>
      <c r="X124" s="20">
        <f t="shared" si="17"/>
        <v>79730</v>
      </c>
      <c r="Y124" s="133" t="s">
        <v>113</v>
      </c>
      <c r="Z124" s="134">
        <v>91960</v>
      </c>
      <c r="AA124" s="135">
        <f t="shared" si="21"/>
        <v>109432.4</v>
      </c>
      <c r="AB124" s="145" t="s">
        <v>113</v>
      </c>
      <c r="AC124" s="146">
        <v>57000</v>
      </c>
      <c r="AD124" s="147">
        <f t="shared" si="15"/>
        <v>67830</v>
      </c>
      <c r="AE124" s="36" t="s">
        <v>113</v>
      </c>
      <c r="AF124" s="37">
        <v>79800</v>
      </c>
      <c r="AG124" s="38">
        <f t="shared" si="16"/>
        <v>94962</v>
      </c>
      <c r="AH124" s="133" t="s">
        <v>113</v>
      </c>
      <c r="AI124" s="155">
        <v>24600</v>
      </c>
      <c r="AJ124" s="156">
        <f t="shared" si="18"/>
        <v>29274</v>
      </c>
      <c r="AK124" s="157" t="s">
        <v>113</v>
      </c>
      <c r="AL124" s="158">
        <v>59219.999999999993</v>
      </c>
      <c r="AM124" s="159">
        <f t="shared" si="12"/>
        <v>70471.799999999988</v>
      </c>
      <c r="AN124" s="167" t="s">
        <v>113</v>
      </c>
      <c r="AO124" s="168">
        <v>25802</v>
      </c>
      <c r="AP124" s="168">
        <v>30704</v>
      </c>
      <c r="AQ124" s="331" t="s">
        <v>113</v>
      </c>
      <c r="AR124" s="333">
        <f t="shared" si="19"/>
        <v>57000</v>
      </c>
      <c r="AS124" s="333">
        <f t="shared" si="20"/>
        <v>67830</v>
      </c>
    </row>
    <row r="125" spans="1:45" ht="15">
      <c r="A125" s="185"/>
      <c r="B125" s="186" t="s">
        <v>187</v>
      </c>
      <c r="C125" s="188"/>
      <c r="D125" s="21" t="s">
        <v>111</v>
      </c>
      <c r="E125" s="26">
        <v>78800</v>
      </c>
      <c r="F125" s="26">
        <v>93772</v>
      </c>
      <c r="G125" s="96" t="s">
        <v>111</v>
      </c>
      <c r="H125" s="97">
        <v>73000</v>
      </c>
      <c r="I125" s="98">
        <f t="shared" si="0"/>
        <v>86870</v>
      </c>
      <c r="J125" s="102" t="s">
        <v>111</v>
      </c>
      <c r="K125" s="103">
        <v>62000</v>
      </c>
      <c r="L125" s="103">
        <v>73780</v>
      </c>
      <c r="M125" s="107" t="s">
        <v>111</v>
      </c>
      <c r="N125" s="108">
        <v>97500</v>
      </c>
      <c r="O125" s="110">
        <f t="shared" si="22"/>
        <v>116025</v>
      </c>
      <c r="P125" s="118" t="s">
        <v>111</v>
      </c>
      <c r="Q125" s="119">
        <v>250000</v>
      </c>
      <c r="R125" s="120">
        <f t="shared" si="14"/>
        <v>297500</v>
      </c>
      <c r="S125" s="102" t="s">
        <v>111</v>
      </c>
      <c r="T125" s="124">
        <v>78000</v>
      </c>
      <c r="U125" s="125">
        <f t="shared" si="3"/>
        <v>92820</v>
      </c>
      <c r="V125" s="128" t="s">
        <v>111</v>
      </c>
      <c r="W125" s="19">
        <v>117000</v>
      </c>
      <c r="X125" s="20">
        <f t="shared" si="17"/>
        <v>139230</v>
      </c>
      <c r="Y125" s="133" t="s">
        <v>111</v>
      </c>
      <c r="Z125" s="134">
        <v>90750</v>
      </c>
      <c r="AA125" s="135">
        <f t="shared" si="21"/>
        <v>107992.5</v>
      </c>
      <c r="AB125" s="145" t="s">
        <v>111</v>
      </c>
      <c r="AC125" s="146">
        <v>78000</v>
      </c>
      <c r="AD125" s="147">
        <f t="shared" si="15"/>
        <v>92820</v>
      </c>
      <c r="AE125" s="36" t="s">
        <v>111</v>
      </c>
      <c r="AF125" s="37">
        <v>90620</v>
      </c>
      <c r="AG125" s="38">
        <f t="shared" si="16"/>
        <v>107837.79999999999</v>
      </c>
      <c r="AH125" s="133" t="s">
        <v>111</v>
      </c>
      <c r="AI125" s="155">
        <v>97500</v>
      </c>
      <c r="AJ125" s="156">
        <f t="shared" si="18"/>
        <v>116025</v>
      </c>
      <c r="AK125" s="157" t="s">
        <v>111</v>
      </c>
      <c r="AL125" s="158">
        <v>91000</v>
      </c>
      <c r="AM125" s="159">
        <f t="shared" si="12"/>
        <v>108290</v>
      </c>
      <c r="AN125" s="167" t="s">
        <v>111</v>
      </c>
      <c r="AO125" s="168">
        <v>60000</v>
      </c>
      <c r="AP125" s="168">
        <v>71400</v>
      </c>
      <c r="AQ125" s="331" t="s">
        <v>111</v>
      </c>
      <c r="AR125" s="333">
        <f t="shared" si="19"/>
        <v>90620</v>
      </c>
      <c r="AS125" s="333">
        <f t="shared" si="20"/>
        <v>107837.79999999999</v>
      </c>
    </row>
    <row r="126" spans="1:45" ht="15">
      <c r="A126" s="185"/>
      <c r="B126" s="186"/>
      <c r="C126" s="188"/>
      <c r="D126" s="21" t="s">
        <v>112</v>
      </c>
      <c r="E126" s="26">
        <v>76700</v>
      </c>
      <c r="F126" s="26">
        <v>91273</v>
      </c>
      <c r="G126" s="96" t="s">
        <v>112</v>
      </c>
      <c r="H126" s="97">
        <v>67000</v>
      </c>
      <c r="I126" s="98">
        <f t="shared" si="0"/>
        <v>79730</v>
      </c>
      <c r="J126" s="102" t="s">
        <v>112</v>
      </c>
      <c r="K126" s="103">
        <v>58000</v>
      </c>
      <c r="L126" s="103">
        <v>69020</v>
      </c>
      <c r="M126" s="107" t="s">
        <v>112</v>
      </c>
      <c r="N126" s="108">
        <v>91000</v>
      </c>
      <c r="O126" s="110">
        <f t="shared" si="22"/>
        <v>108290</v>
      </c>
      <c r="P126" s="118" t="s">
        <v>112</v>
      </c>
      <c r="Q126" s="119">
        <v>180000</v>
      </c>
      <c r="R126" s="120">
        <f t="shared" si="14"/>
        <v>214200</v>
      </c>
      <c r="S126" s="102" t="s">
        <v>112</v>
      </c>
      <c r="T126" s="124">
        <v>72000</v>
      </c>
      <c r="U126" s="125">
        <f t="shared" si="3"/>
        <v>85680</v>
      </c>
      <c r="V126" s="128" t="s">
        <v>112</v>
      </c>
      <c r="W126" s="19">
        <v>117000</v>
      </c>
      <c r="X126" s="20">
        <f t="shared" si="17"/>
        <v>139230</v>
      </c>
      <c r="Y126" s="133" t="s">
        <v>112</v>
      </c>
      <c r="Z126" s="134">
        <v>88330</v>
      </c>
      <c r="AA126" s="135">
        <f t="shared" si="21"/>
        <v>105112.7</v>
      </c>
      <c r="AB126" s="145" t="s">
        <v>112</v>
      </c>
      <c r="AC126" s="146">
        <v>75800</v>
      </c>
      <c r="AD126" s="147">
        <f t="shared" si="15"/>
        <v>90202</v>
      </c>
      <c r="AE126" s="36" t="s">
        <v>112</v>
      </c>
      <c r="AF126" s="37">
        <v>88972</v>
      </c>
      <c r="AG126" s="38">
        <f t="shared" si="16"/>
        <v>105876.68</v>
      </c>
      <c r="AH126" s="133" t="s">
        <v>112</v>
      </c>
      <c r="AI126" s="155">
        <v>90000</v>
      </c>
      <c r="AJ126" s="156">
        <f t="shared" si="18"/>
        <v>107100</v>
      </c>
      <c r="AK126" s="157" t="s">
        <v>112</v>
      </c>
      <c r="AL126" s="158">
        <v>85400</v>
      </c>
      <c r="AM126" s="159">
        <f t="shared" si="12"/>
        <v>101626</v>
      </c>
      <c r="AN126" s="167" t="s">
        <v>112</v>
      </c>
      <c r="AO126" s="168">
        <v>57000</v>
      </c>
      <c r="AP126" s="168">
        <v>67830</v>
      </c>
      <c r="AQ126" s="331" t="s">
        <v>112</v>
      </c>
      <c r="AR126" s="333">
        <f t="shared" si="19"/>
        <v>85400</v>
      </c>
      <c r="AS126" s="333">
        <f t="shared" si="20"/>
        <v>101626</v>
      </c>
    </row>
    <row r="127" spans="1:45" ht="15">
      <c r="A127" s="185"/>
      <c r="B127" s="186"/>
      <c r="C127" s="188"/>
      <c r="D127" s="21" t="s">
        <v>113</v>
      </c>
      <c r="E127" s="26">
        <v>73500</v>
      </c>
      <c r="F127" s="26">
        <v>87465</v>
      </c>
      <c r="G127" s="96" t="s">
        <v>113</v>
      </c>
      <c r="H127" s="97">
        <v>67000</v>
      </c>
      <c r="I127" s="98">
        <f t="shared" si="0"/>
        <v>79730</v>
      </c>
      <c r="J127" s="102" t="s">
        <v>113</v>
      </c>
      <c r="K127" s="103">
        <v>50000</v>
      </c>
      <c r="L127" s="103">
        <v>59500</v>
      </c>
      <c r="M127" s="107" t="s">
        <v>113</v>
      </c>
      <c r="N127" s="108">
        <v>89050</v>
      </c>
      <c r="O127" s="110">
        <f t="shared" si="22"/>
        <v>105969.5</v>
      </c>
      <c r="P127" s="118" t="s">
        <v>113</v>
      </c>
      <c r="Q127" s="119">
        <v>160000</v>
      </c>
      <c r="R127" s="120">
        <f t="shared" si="14"/>
        <v>190400</v>
      </c>
      <c r="S127" s="102" t="s">
        <v>113</v>
      </c>
      <c r="T127" s="124">
        <v>69300</v>
      </c>
      <c r="U127" s="125">
        <f t="shared" si="3"/>
        <v>82467</v>
      </c>
      <c r="V127" s="128" t="s">
        <v>113</v>
      </c>
      <c r="W127" s="19">
        <v>117000</v>
      </c>
      <c r="X127" s="20">
        <f t="shared" si="17"/>
        <v>139230</v>
      </c>
      <c r="Y127" s="133" t="s">
        <v>113</v>
      </c>
      <c r="Z127" s="134">
        <v>84700</v>
      </c>
      <c r="AA127" s="135">
        <f t="shared" si="21"/>
        <v>100793</v>
      </c>
      <c r="AB127" s="145" t="s">
        <v>113</v>
      </c>
      <c r="AC127" s="146">
        <v>71900</v>
      </c>
      <c r="AD127" s="147">
        <f t="shared" si="15"/>
        <v>85561</v>
      </c>
      <c r="AE127" s="36" t="s">
        <v>113</v>
      </c>
      <c r="AF127" s="37">
        <v>86730</v>
      </c>
      <c r="AG127" s="38">
        <f t="shared" si="16"/>
        <v>103208.7</v>
      </c>
      <c r="AH127" s="133" t="s">
        <v>113</v>
      </c>
      <c r="AI127" s="155">
        <v>90000</v>
      </c>
      <c r="AJ127" s="156">
        <f t="shared" si="18"/>
        <v>107100</v>
      </c>
      <c r="AK127" s="157" t="s">
        <v>113</v>
      </c>
      <c r="AL127" s="158">
        <v>79800</v>
      </c>
      <c r="AM127" s="159">
        <f t="shared" si="12"/>
        <v>94962</v>
      </c>
      <c r="AN127" s="167" t="s">
        <v>113</v>
      </c>
      <c r="AO127" s="168">
        <v>55000</v>
      </c>
      <c r="AP127" s="168">
        <v>65450</v>
      </c>
      <c r="AQ127" s="331" t="s">
        <v>113</v>
      </c>
      <c r="AR127" s="333">
        <f t="shared" si="19"/>
        <v>79800</v>
      </c>
      <c r="AS127" s="333">
        <f t="shared" si="20"/>
        <v>94962</v>
      </c>
    </row>
    <row r="128" spans="1:45" ht="17.399999999999999" customHeight="1">
      <c r="A128" s="185"/>
      <c r="B128" s="184" t="s">
        <v>117</v>
      </c>
      <c r="C128" s="184"/>
      <c r="D128" s="21" t="s">
        <v>111</v>
      </c>
      <c r="E128" s="26">
        <v>78800</v>
      </c>
      <c r="F128" s="26">
        <v>93772</v>
      </c>
      <c r="G128" s="96" t="s">
        <v>111</v>
      </c>
      <c r="H128" s="97">
        <v>60000</v>
      </c>
      <c r="I128" s="98">
        <f t="shared" si="0"/>
        <v>71400</v>
      </c>
      <c r="J128" s="102" t="s">
        <v>111</v>
      </c>
      <c r="K128" s="103">
        <v>40000</v>
      </c>
      <c r="L128" s="103">
        <v>47600</v>
      </c>
      <c r="M128" s="107" t="s">
        <v>111</v>
      </c>
      <c r="N128" s="108">
        <v>42250</v>
      </c>
      <c r="O128" s="110">
        <f t="shared" si="22"/>
        <v>50277.5</v>
      </c>
      <c r="P128" s="118" t="s">
        <v>111</v>
      </c>
      <c r="Q128" s="119">
        <v>300000</v>
      </c>
      <c r="R128" s="120">
        <f t="shared" si="14"/>
        <v>357000</v>
      </c>
      <c r="S128" s="102" t="s">
        <v>111</v>
      </c>
      <c r="T128" s="124">
        <v>40837.500000000015</v>
      </c>
      <c r="U128" s="125">
        <f t="shared" si="3"/>
        <v>48596.625000000015</v>
      </c>
      <c r="V128" s="128" t="s">
        <v>111</v>
      </c>
      <c r="W128" s="19">
        <v>133000</v>
      </c>
      <c r="X128" s="20">
        <f t="shared" si="17"/>
        <v>158270</v>
      </c>
      <c r="Y128" s="133" t="s">
        <v>111</v>
      </c>
      <c r="Z128" s="134">
        <v>90750</v>
      </c>
      <c r="AA128" s="135">
        <f t="shared" si="21"/>
        <v>107992.5</v>
      </c>
      <c r="AB128" s="145" t="s">
        <v>111</v>
      </c>
      <c r="AC128" s="146">
        <v>85000</v>
      </c>
      <c r="AD128" s="147">
        <f t="shared" si="15"/>
        <v>101150</v>
      </c>
      <c r="AE128" s="36" t="s">
        <v>111</v>
      </c>
      <c r="AF128" s="37">
        <v>90620</v>
      </c>
      <c r="AG128" s="38">
        <f t="shared" si="16"/>
        <v>107837.79999999999</v>
      </c>
      <c r="AH128" s="133" t="s">
        <v>111</v>
      </c>
      <c r="AI128" s="155">
        <v>28050</v>
      </c>
      <c r="AJ128" s="156">
        <f t="shared" si="18"/>
        <v>33379.5</v>
      </c>
      <c r="AK128" s="157" t="s">
        <v>111</v>
      </c>
      <c r="AL128" s="158">
        <v>196000</v>
      </c>
      <c r="AM128" s="159">
        <f t="shared" si="12"/>
        <v>233240</v>
      </c>
      <c r="AN128" s="167" t="s">
        <v>111</v>
      </c>
      <c r="AO128" s="168">
        <v>24947</v>
      </c>
      <c r="AP128" s="168">
        <v>29687</v>
      </c>
      <c r="AQ128" s="331" t="s">
        <v>111</v>
      </c>
      <c r="AR128" s="333">
        <f t="shared" si="19"/>
        <v>78800</v>
      </c>
      <c r="AS128" s="333">
        <f t="shared" si="20"/>
        <v>93772</v>
      </c>
    </row>
    <row r="129" spans="1:45" ht="13.8" customHeight="1">
      <c r="A129" s="185"/>
      <c r="B129" s="184"/>
      <c r="C129" s="184"/>
      <c r="D129" s="21" t="s">
        <v>112</v>
      </c>
      <c r="E129" s="26">
        <v>76700</v>
      </c>
      <c r="F129" s="26">
        <v>91273</v>
      </c>
      <c r="G129" s="96" t="s">
        <v>112</v>
      </c>
      <c r="H129" s="97">
        <v>54000</v>
      </c>
      <c r="I129" s="98">
        <f t="shared" si="0"/>
        <v>64260</v>
      </c>
      <c r="J129" s="102" t="s">
        <v>112</v>
      </c>
      <c r="K129" s="103">
        <v>35000</v>
      </c>
      <c r="L129" s="103">
        <v>41650</v>
      </c>
      <c r="M129" s="107" t="s">
        <v>112</v>
      </c>
      <c r="N129" s="108">
        <v>39000</v>
      </c>
      <c r="O129" s="110">
        <f t="shared" si="22"/>
        <v>46410</v>
      </c>
      <c r="P129" s="118" t="s">
        <v>112</v>
      </c>
      <c r="Q129" s="119">
        <v>280000</v>
      </c>
      <c r="R129" s="120">
        <f t="shared" si="14"/>
        <v>333200</v>
      </c>
      <c r="S129" s="102" t="s">
        <v>112</v>
      </c>
      <c r="T129" s="124">
        <v>37570.500000000015</v>
      </c>
      <c r="U129" s="125">
        <f t="shared" si="3"/>
        <v>44708.895000000019</v>
      </c>
      <c r="V129" s="128" t="s">
        <v>112</v>
      </c>
      <c r="W129" s="19">
        <v>133000</v>
      </c>
      <c r="X129" s="20">
        <f t="shared" si="17"/>
        <v>158270</v>
      </c>
      <c r="Y129" s="133" t="s">
        <v>112</v>
      </c>
      <c r="Z129" s="134">
        <v>88330</v>
      </c>
      <c r="AA129" s="135">
        <f t="shared" si="21"/>
        <v>105112.7</v>
      </c>
      <c r="AB129" s="145" t="s">
        <v>112</v>
      </c>
      <c r="AC129" s="146">
        <v>80900</v>
      </c>
      <c r="AD129" s="147">
        <f t="shared" si="15"/>
        <v>96271</v>
      </c>
      <c r="AE129" s="36" t="s">
        <v>112</v>
      </c>
      <c r="AF129" s="37">
        <v>88972</v>
      </c>
      <c r="AG129" s="38">
        <f t="shared" si="16"/>
        <v>105876.68</v>
      </c>
      <c r="AH129" s="133" t="s">
        <v>112</v>
      </c>
      <c r="AI129" s="155">
        <v>72000</v>
      </c>
      <c r="AJ129" s="156">
        <f t="shared" si="18"/>
        <v>85680</v>
      </c>
      <c r="AK129" s="157" t="s">
        <v>112</v>
      </c>
      <c r="AL129" s="158">
        <v>176400</v>
      </c>
      <c r="AM129" s="159">
        <f t="shared" si="12"/>
        <v>209916</v>
      </c>
      <c r="AN129" s="167" t="s">
        <v>112</v>
      </c>
      <c r="AO129" s="168">
        <v>23102</v>
      </c>
      <c r="AP129" s="168">
        <v>27491</v>
      </c>
      <c r="AQ129" s="331" t="s">
        <v>112</v>
      </c>
      <c r="AR129" s="333">
        <f t="shared" si="19"/>
        <v>76700</v>
      </c>
      <c r="AS129" s="333">
        <f t="shared" si="20"/>
        <v>91273</v>
      </c>
    </row>
    <row r="130" spans="1:45" ht="13.8" customHeight="1">
      <c r="A130" s="185"/>
      <c r="B130" s="184"/>
      <c r="C130" s="184"/>
      <c r="D130" s="21" t="s">
        <v>113</v>
      </c>
      <c r="E130" s="26">
        <v>73500</v>
      </c>
      <c r="F130" s="26">
        <v>87465</v>
      </c>
      <c r="G130" s="96" t="s">
        <v>113</v>
      </c>
      <c r="H130" s="97">
        <v>50000</v>
      </c>
      <c r="I130" s="98">
        <f t="shared" si="0"/>
        <v>59500</v>
      </c>
      <c r="J130" s="102" t="s">
        <v>113</v>
      </c>
      <c r="K130" s="103">
        <v>30000</v>
      </c>
      <c r="L130" s="103">
        <v>35700</v>
      </c>
      <c r="M130" s="107" t="s">
        <v>113</v>
      </c>
      <c r="N130" s="108">
        <v>38350</v>
      </c>
      <c r="O130" s="110">
        <f t="shared" si="22"/>
        <v>45636.5</v>
      </c>
      <c r="P130" s="118" t="s">
        <v>113</v>
      </c>
      <c r="Q130" s="119">
        <v>250000</v>
      </c>
      <c r="R130" s="120">
        <f t="shared" si="14"/>
        <v>297500</v>
      </c>
      <c r="S130" s="102" t="s">
        <v>113</v>
      </c>
      <c r="T130" s="124">
        <v>34303.500000000007</v>
      </c>
      <c r="U130" s="125">
        <f t="shared" si="3"/>
        <v>40821.165000000008</v>
      </c>
      <c r="V130" s="128" t="s">
        <v>113</v>
      </c>
      <c r="W130" s="19">
        <v>133000</v>
      </c>
      <c r="X130" s="20">
        <f t="shared" si="17"/>
        <v>158270</v>
      </c>
      <c r="Y130" s="133" t="s">
        <v>113</v>
      </c>
      <c r="Z130" s="134">
        <v>84700</v>
      </c>
      <c r="AA130" s="135">
        <f t="shared" si="21"/>
        <v>100793</v>
      </c>
      <c r="AB130" s="145" t="s">
        <v>113</v>
      </c>
      <c r="AC130" s="146">
        <v>76420</v>
      </c>
      <c r="AD130" s="147">
        <f t="shared" si="15"/>
        <v>90939.8</v>
      </c>
      <c r="AE130" s="36" t="s">
        <v>113</v>
      </c>
      <c r="AF130" s="37">
        <v>86730</v>
      </c>
      <c r="AG130" s="38">
        <f t="shared" si="16"/>
        <v>103208.7</v>
      </c>
      <c r="AH130" s="133" t="s">
        <v>113</v>
      </c>
      <c r="AI130" s="155">
        <v>24600</v>
      </c>
      <c r="AJ130" s="156">
        <f t="shared" si="18"/>
        <v>29274</v>
      </c>
      <c r="AK130" s="157" t="s">
        <v>113</v>
      </c>
      <c r="AL130" s="158">
        <v>159600</v>
      </c>
      <c r="AM130" s="159">
        <f t="shared" si="12"/>
        <v>189924</v>
      </c>
      <c r="AN130" s="167" t="s">
        <v>113</v>
      </c>
      <c r="AO130" s="168">
        <v>21955</v>
      </c>
      <c r="AP130" s="168">
        <v>26126</v>
      </c>
      <c r="AQ130" s="331" t="s">
        <v>113</v>
      </c>
      <c r="AR130" s="333">
        <f t="shared" si="19"/>
        <v>73500</v>
      </c>
      <c r="AS130" s="333">
        <f t="shared" si="20"/>
        <v>87465</v>
      </c>
    </row>
    <row r="131" spans="1:45" ht="17.399999999999999" customHeight="1">
      <c r="A131" s="185"/>
      <c r="B131" s="184" t="s">
        <v>118</v>
      </c>
      <c r="C131" s="184" t="s">
        <v>119</v>
      </c>
      <c r="D131" s="21" t="s">
        <v>111</v>
      </c>
      <c r="E131" s="26">
        <v>63000</v>
      </c>
      <c r="F131" s="26">
        <v>74970</v>
      </c>
      <c r="G131" s="96" t="s">
        <v>111</v>
      </c>
      <c r="H131" s="97">
        <v>28000</v>
      </c>
      <c r="I131" s="98">
        <f t="shared" si="0"/>
        <v>33320</v>
      </c>
      <c r="J131" s="102" t="s">
        <v>111</v>
      </c>
      <c r="K131" s="103">
        <v>30500</v>
      </c>
      <c r="L131" s="103">
        <v>36295</v>
      </c>
      <c r="M131" s="107" t="s">
        <v>111</v>
      </c>
      <c r="N131" s="108">
        <v>44850</v>
      </c>
      <c r="O131" s="110">
        <f t="shared" si="22"/>
        <v>53371.5</v>
      </c>
      <c r="P131" s="118" t="s">
        <v>111</v>
      </c>
      <c r="Q131" s="119">
        <v>100000</v>
      </c>
      <c r="R131" s="120">
        <f t="shared" si="14"/>
        <v>119000</v>
      </c>
      <c r="S131" s="102" t="s">
        <v>111</v>
      </c>
      <c r="T131" s="124">
        <v>49005.000000000007</v>
      </c>
      <c r="U131" s="125">
        <f t="shared" si="3"/>
        <v>58315.950000000004</v>
      </c>
      <c r="V131" s="128" t="s">
        <v>111</v>
      </c>
      <c r="W131" s="19">
        <v>42000</v>
      </c>
      <c r="X131" s="20">
        <f t="shared" si="17"/>
        <v>49980</v>
      </c>
      <c r="Y131" s="133" t="s">
        <v>111</v>
      </c>
      <c r="Z131" s="134">
        <v>54450</v>
      </c>
      <c r="AA131" s="135">
        <f t="shared" si="21"/>
        <v>64795.5</v>
      </c>
      <c r="AB131" s="145" t="s">
        <v>111</v>
      </c>
      <c r="AC131" s="146">
        <v>40000</v>
      </c>
      <c r="AD131" s="147">
        <f t="shared" si="15"/>
        <v>47600</v>
      </c>
      <c r="AE131" s="36" t="s">
        <v>111</v>
      </c>
      <c r="AF131" s="37">
        <v>63000</v>
      </c>
      <c r="AG131" s="38">
        <f t="shared" si="16"/>
        <v>74970</v>
      </c>
      <c r="AH131" s="133" t="s">
        <v>111</v>
      </c>
      <c r="AI131" s="155">
        <v>39000</v>
      </c>
      <c r="AJ131" s="156">
        <f t="shared" si="18"/>
        <v>46410</v>
      </c>
      <c r="AK131" s="157" t="s">
        <v>111</v>
      </c>
      <c r="AL131" s="158">
        <v>49000</v>
      </c>
      <c r="AM131" s="159">
        <f t="shared" si="12"/>
        <v>58310</v>
      </c>
      <c r="AN131" s="167" t="s">
        <v>111</v>
      </c>
      <c r="AO131" s="168">
        <v>40483</v>
      </c>
      <c r="AP131" s="168">
        <v>48175</v>
      </c>
      <c r="AQ131" s="331" t="s">
        <v>111</v>
      </c>
      <c r="AR131" s="333">
        <f t="shared" si="19"/>
        <v>44850</v>
      </c>
      <c r="AS131" s="333">
        <f t="shared" si="20"/>
        <v>53371.5</v>
      </c>
    </row>
    <row r="132" spans="1:45" ht="13.8" customHeight="1">
      <c r="A132" s="185"/>
      <c r="B132" s="184"/>
      <c r="C132" s="184"/>
      <c r="D132" s="21" t="s">
        <v>112</v>
      </c>
      <c r="E132" s="26">
        <v>56700</v>
      </c>
      <c r="F132" s="26">
        <v>67473</v>
      </c>
      <c r="G132" s="96" t="s">
        <v>112</v>
      </c>
      <c r="H132" s="97">
        <v>27000</v>
      </c>
      <c r="I132" s="98">
        <f t="shared" si="0"/>
        <v>32130</v>
      </c>
      <c r="J132" s="102" t="s">
        <v>112</v>
      </c>
      <c r="K132" s="103">
        <v>29000</v>
      </c>
      <c r="L132" s="103">
        <v>34510</v>
      </c>
      <c r="M132" s="107" t="s">
        <v>112</v>
      </c>
      <c r="N132" s="108">
        <v>41600</v>
      </c>
      <c r="O132" s="110">
        <f t="shared" si="22"/>
        <v>49504</v>
      </c>
      <c r="P132" s="118" t="s">
        <v>112</v>
      </c>
      <c r="Q132" s="119">
        <v>80000</v>
      </c>
      <c r="R132" s="120">
        <f t="shared" si="14"/>
        <v>95200</v>
      </c>
      <c r="S132" s="102" t="s">
        <v>112</v>
      </c>
      <c r="T132" s="124">
        <v>45738.000000000015</v>
      </c>
      <c r="U132" s="125">
        <f t="shared" si="3"/>
        <v>54428.220000000016</v>
      </c>
      <c r="V132" s="128" t="s">
        <v>112</v>
      </c>
      <c r="W132" s="19">
        <v>42000</v>
      </c>
      <c r="X132" s="20">
        <f t="shared" si="17"/>
        <v>49980</v>
      </c>
      <c r="Y132" s="133" t="s">
        <v>112</v>
      </c>
      <c r="Z132" s="134">
        <v>52030</v>
      </c>
      <c r="AA132" s="135">
        <f t="shared" si="21"/>
        <v>61915.7</v>
      </c>
      <c r="AB132" s="145" t="s">
        <v>112</v>
      </c>
      <c r="AC132" s="146">
        <v>37400</v>
      </c>
      <c r="AD132" s="147">
        <f t="shared" si="15"/>
        <v>44506</v>
      </c>
      <c r="AE132" s="36" t="s">
        <v>112</v>
      </c>
      <c r="AF132" s="37">
        <v>60669</v>
      </c>
      <c r="AG132" s="38">
        <f t="shared" si="16"/>
        <v>72196.11</v>
      </c>
      <c r="AH132" s="133" t="s">
        <v>112</v>
      </c>
      <c r="AI132" s="155">
        <v>37950</v>
      </c>
      <c r="AJ132" s="156">
        <f t="shared" si="18"/>
        <v>45160.5</v>
      </c>
      <c r="AK132" s="157" t="s">
        <v>112</v>
      </c>
      <c r="AL132" s="158">
        <v>43400</v>
      </c>
      <c r="AM132" s="159">
        <f t="shared" si="12"/>
        <v>51646</v>
      </c>
      <c r="AN132" s="167" t="s">
        <v>112</v>
      </c>
      <c r="AO132" s="168">
        <v>38180</v>
      </c>
      <c r="AP132" s="168">
        <v>45435</v>
      </c>
      <c r="AQ132" s="331" t="s">
        <v>112</v>
      </c>
      <c r="AR132" s="333">
        <f t="shared" si="19"/>
        <v>42000</v>
      </c>
      <c r="AS132" s="333">
        <f t="shared" si="20"/>
        <v>49980</v>
      </c>
    </row>
    <row r="133" spans="1:45" ht="13.8" customHeight="1">
      <c r="A133" s="185"/>
      <c r="B133" s="184"/>
      <c r="C133" s="184"/>
      <c r="D133" s="21" t="s">
        <v>113</v>
      </c>
      <c r="E133" s="26">
        <v>52500</v>
      </c>
      <c r="F133" s="26">
        <v>62475</v>
      </c>
      <c r="G133" s="96" t="s">
        <v>113</v>
      </c>
      <c r="H133" s="97">
        <v>26000</v>
      </c>
      <c r="I133" s="98">
        <f t="shared" si="0"/>
        <v>30940</v>
      </c>
      <c r="J133" s="102" t="s">
        <v>113</v>
      </c>
      <c r="K133" s="103">
        <v>20000</v>
      </c>
      <c r="L133" s="103">
        <v>23800</v>
      </c>
      <c r="M133" s="107" t="s">
        <v>113</v>
      </c>
      <c r="N133" s="108">
        <v>40300</v>
      </c>
      <c r="O133" s="110">
        <f t="shared" si="22"/>
        <v>47957</v>
      </c>
      <c r="P133" s="118" t="s">
        <v>113</v>
      </c>
      <c r="Q133" s="119">
        <v>70000</v>
      </c>
      <c r="R133" s="120">
        <f t="shared" ref="R133:R195" si="23">Q133*19%+Q133</f>
        <v>83300</v>
      </c>
      <c r="S133" s="102" t="s">
        <v>113</v>
      </c>
      <c r="T133" s="124">
        <v>42471.000000000015</v>
      </c>
      <c r="U133" s="125">
        <f t="shared" si="3"/>
        <v>50540.490000000013</v>
      </c>
      <c r="V133" s="128" t="s">
        <v>113</v>
      </c>
      <c r="W133" s="19">
        <v>42000</v>
      </c>
      <c r="X133" s="20">
        <f t="shared" si="17"/>
        <v>49980</v>
      </c>
      <c r="Y133" s="133" t="s">
        <v>113</v>
      </c>
      <c r="Z133" s="134">
        <v>48400</v>
      </c>
      <c r="AA133" s="135">
        <f t="shared" si="21"/>
        <v>57596</v>
      </c>
      <c r="AB133" s="145" t="s">
        <v>113</v>
      </c>
      <c r="AC133" s="146">
        <v>35000</v>
      </c>
      <c r="AD133" s="147">
        <f t="shared" ref="AD133:AD181" si="24">AC133*19%+AC133</f>
        <v>41650</v>
      </c>
      <c r="AE133" s="36" t="s">
        <v>113</v>
      </c>
      <c r="AF133" s="37">
        <v>58800.000000000007</v>
      </c>
      <c r="AG133" s="38">
        <f t="shared" ref="AG133:AG195" si="25">+AF133*1.19</f>
        <v>69972</v>
      </c>
      <c r="AH133" s="133" t="s">
        <v>113</v>
      </c>
      <c r="AI133" s="155">
        <v>37950</v>
      </c>
      <c r="AJ133" s="156">
        <f t="shared" si="18"/>
        <v>45160.5</v>
      </c>
      <c r="AK133" s="157" t="s">
        <v>113</v>
      </c>
      <c r="AL133" s="158">
        <v>37800</v>
      </c>
      <c r="AM133" s="159">
        <f t="shared" si="12"/>
        <v>44982</v>
      </c>
      <c r="AN133" s="167" t="s">
        <v>113</v>
      </c>
      <c r="AO133" s="168">
        <v>35582</v>
      </c>
      <c r="AP133" s="168">
        <v>42343</v>
      </c>
      <c r="AQ133" s="331" t="s">
        <v>113</v>
      </c>
      <c r="AR133" s="333">
        <f t="shared" si="19"/>
        <v>40300</v>
      </c>
      <c r="AS133" s="333">
        <f t="shared" si="20"/>
        <v>47957</v>
      </c>
    </row>
    <row r="134" spans="1:45" ht="17.399999999999999" customHeight="1">
      <c r="A134" s="185"/>
      <c r="B134" s="184" t="s">
        <v>120</v>
      </c>
      <c r="C134" s="184" t="s">
        <v>119</v>
      </c>
      <c r="D134" s="21" t="s">
        <v>111</v>
      </c>
      <c r="E134" s="26">
        <v>63000</v>
      </c>
      <c r="F134" s="26">
        <v>74970</v>
      </c>
      <c r="G134" s="96" t="s">
        <v>111</v>
      </c>
      <c r="H134" s="97">
        <v>28000</v>
      </c>
      <c r="I134" s="98">
        <f t="shared" si="0"/>
        <v>33320</v>
      </c>
      <c r="J134" s="102" t="s">
        <v>111</v>
      </c>
      <c r="K134" s="103">
        <v>30500</v>
      </c>
      <c r="L134" s="103">
        <v>36295</v>
      </c>
      <c r="M134" s="107" t="s">
        <v>111</v>
      </c>
      <c r="N134" s="108">
        <v>48750</v>
      </c>
      <c r="O134" s="110">
        <f t="shared" si="22"/>
        <v>58012.5</v>
      </c>
      <c r="P134" s="118" t="s">
        <v>111</v>
      </c>
      <c r="Q134" s="119">
        <v>100000</v>
      </c>
      <c r="R134" s="120">
        <f t="shared" si="23"/>
        <v>119000</v>
      </c>
      <c r="S134" s="102" t="s">
        <v>111</v>
      </c>
      <c r="T134" s="124">
        <v>49005.000000000007</v>
      </c>
      <c r="U134" s="125">
        <f t="shared" si="3"/>
        <v>58315.950000000004</v>
      </c>
      <c r="V134" s="128" t="s">
        <v>111</v>
      </c>
      <c r="W134" s="19">
        <v>42000</v>
      </c>
      <c r="X134" s="20">
        <f t="shared" ref="X134:X195" si="26">W134*1.19</f>
        <v>49980</v>
      </c>
      <c r="Y134" s="133" t="s">
        <v>111</v>
      </c>
      <c r="Z134" s="134">
        <v>72600</v>
      </c>
      <c r="AA134" s="135">
        <f t="shared" si="21"/>
        <v>86394</v>
      </c>
      <c r="AB134" s="145" t="s">
        <v>111</v>
      </c>
      <c r="AC134" s="146">
        <v>36000</v>
      </c>
      <c r="AD134" s="147">
        <f t="shared" si="24"/>
        <v>42840</v>
      </c>
      <c r="AE134" s="36" t="s">
        <v>111</v>
      </c>
      <c r="AF134" s="37">
        <v>63000</v>
      </c>
      <c r="AG134" s="38">
        <f t="shared" si="25"/>
        <v>74970</v>
      </c>
      <c r="AH134" s="133" t="s">
        <v>111</v>
      </c>
      <c r="AI134" s="155">
        <v>39000</v>
      </c>
      <c r="AJ134" s="156">
        <f t="shared" ref="AJ134:AJ195" si="27">+AI134*19%+AI134</f>
        <v>46410</v>
      </c>
      <c r="AK134" s="157" t="s">
        <v>111</v>
      </c>
      <c r="AL134" s="158">
        <v>49000</v>
      </c>
      <c r="AM134" s="159">
        <f t="shared" si="12"/>
        <v>58310</v>
      </c>
      <c r="AN134" s="167" t="s">
        <v>111</v>
      </c>
      <c r="AO134" s="168">
        <v>38089</v>
      </c>
      <c r="AP134" s="168">
        <v>45326</v>
      </c>
      <c r="AQ134" s="331" t="s">
        <v>111</v>
      </c>
      <c r="AR134" s="333">
        <f t="shared" ref="AR134:AR195" si="28">MEDIAN(E134,H134,K134,N134,Q134,T134,W134,Z134,AC134,AF134,AI134,AL134,AO134)</f>
        <v>48750</v>
      </c>
      <c r="AS134" s="333">
        <f t="shared" ref="AS134:AS195" si="29">MEDIAN(F134,I134,L134,O134,R134,U134,X134,AA134,AD134,AG134,AJ134,AM134,AP134)</f>
        <v>58012.5</v>
      </c>
    </row>
    <row r="135" spans="1:45" ht="13.8" customHeight="1">
      <c r="A135" s="185"/>
      <c r="B135" s="184"/>
      <c r="C135" s="184"/>
      <c r="D135" s="21" t="s">
        <v>112</v>
      </c>
      <c r="E135" s="26">
        <v>56700</v>
      </c>
      <c r="F135" s="26">
        <v>67473</v>
      </c>
      <c r="G135" s="96" t="s">
        <v>112</v>
      </c>
      <c r="H135" s="97">
        <v>27000</v>
      </c>
      <c r="I135" s="98">
        <f t="shared" si="0"/>
        <v>32130</v>
      </c>
      <c r="J135" s="102" t="s">
        <v>112</v>
      </c>
      <c r="K135" s="103">
        <v>29000</v>
      </c>
      <c r="L135" s="103">
        <v>34510</v>
      </c>
      <c r="M135" s="107" t="s">
        <v>112</v>
      </c>
      <c r="N135" s="108">
        <v>45500</v>
      </c>
      <c r="O135" s="110">
        <f t="shared" si="22"/>
        <v>54145</v>
      </c>
      <c r="P135" s="118" t="s">
        <v>112</v>
      </c>
      <c r="Q135" s="119">
        <v>80000</v>
      </c>
      <c r="R135" s="120">
        <f t="shared" si="23"/>
        <v>95200</v>
      </c>
      <c r="S135" s="102" t="s">
        <v>112</v>
      </c>
      <c r="T135" s="124">
        <v>45738.000000000015</v>
      </c>
      <c r="U135" s="125">
        <f t="shared" si="3"/>
        <v>54428.220000000016</v>
      </c>
      <c r="V135" s="128" t="s">
        <v>112</v>
      </c>
      <c r="W135" s="19">
        <v>42000</v>
      </c>
      <c r="X135" s="20">
        <f t="shared" si="26"/>
        <v>49980</v>
      </c>
      <c r="Y135" s="133" t="s">
        <v>112</v>
      </c>
      <c r="Z135" s="134">
        <v>65340</v>
      </c>
      <c r="AA135" s="135">
        <f t="shared" ref="AA135:AA195" si="30">Z135+(Z135*19%)</f>
        <v>77754.600000000006</v>
      </c>
      <c r="AB135" s="145" t="s">
        <v>112</v>
      </c>
      <c r="AC135" s="146">
        <v>32700</v>
      </c>
      <c r="AD135" s="147">
        <f t="shared" si="24"/>
        <v>38913</v>
      </c>
      <c r="AE135" s="36" t="s">
        <v>112</v>
      </c>
      <c r="AF135" s="37">
        <v>60669</v>
      </c>
      <c r="AG135" s="38">
        <f t="shared" si="25"/>
        <v>72196.11</v>
      </c>
      <c r="AH135" s="133" t="s">
        <v>112</v>
      </c>
      <c r="AI135" s="155">
        <v>37950</v>
      </c>
      <c r="AJ135" s="156">
        <f t="shared" si="27"/>
        <v>45160.5</v>
      </c>
      <c r="AK135" s="157" t="s">
        <v>112</v>
      </c>
      <c r="AL135" s="158">
        <v>43400</v>
      </c>
      <c r="AM135" s="159">
        <f t="shared" si="12"/>
        <v>51646</v>
      </c>
      <c r="AN135" s="167" t="s">
        <v>112</v>
      </c>
      <c r="AO135" s="168">
        <v>36462</v>
      </c>
      <c r="AP135" s="168">
        <v>43390</v>
      </c>
      <c r="AQ135" s="331" t="s">
        <v>112</v>
      </c>
      <c r="AR135" s="333">
        <f t="shared" si="28"/>
        <v>43400</v>
      </c>
      <c r="AS135" s="333">
        <f t="shared" si="29"/>
        <v>51646</v>
      </c>
    </row>
    <row r="136" spans="1:45" ht="13.5" customHeight="1">
      <c r="A136" s="185"/>
      <c r="B136" s="184"/>
      <c r="C136" s="184"/>
      <c r="D136" s="21" t="s">
        <v>113</v>
      </c>
      <c r="E136" s="26">
        <v>52500</v>
      </c>
      <c r="F136" s="26">
        <v>62475</v>
      </c>
      <c r="G136" s="96" t="s">
        <v>113</v>
      </c>
      <c r="H136" s="97">
        <v>26000</v>
      </c>
      <c r="I136" s="98">
        <f t="shared" si="0"/>
        <v>30940</v>
      </c>
      <c r="J136" s="102" t="s">
        <v>113</v>
      </c>
      <c r="K136" s="103">
        <v>20000</v>
      </c>
      <c r="L136" s="103">
        <v>23800</v>
      </c>
      <c r="M136" s="107" t="s">
        <v>113</v>
      </c>
      <c r="N136" s="108">
        <v>44200</v>
      </c>
      <c r="O136" s="110">
        <f t="shared" si="22"/>
        <v>52598</v>
      </c>
      <c r="P136" s="118" t="s">
        <v>113</v>
      </c>
      <c r="Q136" s="119">
        <v>70000</v>
      </c>
      <c r="R136" s="120">
        <f t="shared" si="23"/>
        <v>83300</v>
      </c>
      <c r="S136" s="102" t="s">
        <v>113</v>
      </c>
      <c r="T136" s="124">
        <v>42471.000000000015</v>
      </c>
      <c r="U136" s="125">
        <f t="shared" si="3"/>
        <v>50540.490000000013</v>
      </c>
      <c r="V136" s="128" t="s">
        <v>113</v>
      </c>
      <c r="W136" s="19">
        <v>42000</v>
      </c>
      <c r="X136" s="20">
        <f t="shared" si="26"/>
        <v>49980</v>
      </c>
      <c r="Y136" s="133" t="s">
        <v>113</v>
      </c>
      <c r="Z136" s="134">
        <v>60500</v>
      </c>
      <c r="AA136" s="135">
        <f t="shared" si="30"/>
        <v>71995</v>
      </c>
      <c r="AB136" s="145" t="s">
        <v>113</v>
      </c>
      <c r="AC136" s="146">
        <v>30850</v>
      </c>
      <c r="AD136" s="147">
        <f t="shared" si="24"/>
        <v>36711.5</v>
      </c>
      <c r="AE136" s="36" t="s">
        <v>113</v>
      </c>
      <c r="AF136" s="37">
        <v>58800.000000000007</v>
      </c>
      <c r="AG136" s="38">
        <f t="shared" si="25"/>
        <v>69972</v>
      </c>
      <c r="AH136" s="133" t="s">
        <v>113</v>
      </c>
      <c r="AI136" s="155">
        <v>37950</v>
      </c>
      <c r="AJ136" s="156">
        <f t="shared" si="27"/>
        <v>45160.5</v>
      </c>
      <c r="AK136" s="157" t="s">
        <v>113</v>
      </c>
      <c r="AL136" s="158">
        <v>37800</v>
      </c>
      <c r="AM136" s="159">
        <f t="shared" si="12"/>
        <v>44982</v>
      </c>
      <c r="AN136" s="167" t="s">
        <v>113</v>
      </c>
      <c r="AO136" s="168">
        <v>34152</v>
      </c>
      <c r="AP136" s="168">
        <v>40640</v>
      </c>
      <c r="AQ136" s="331" t="s">
        <v>113</v>
      </c>
      <c r="AR136" s="333">
        <f t="shared" si="28"/>
        <v>42000</v>
      </c>
      <c r="AS136" s="333">
        <f t="shared" si="29"/>
        <v>49980</v>
      </c>
    </row>
    <row r="137" spans="1:45" ht="13.5" customHeight="1">
      <c r="A137" s="185"/>
      <c r="B137" s="184" t="s">
        <v>196</v>
      </c>
      <c r="C137" s="188"/>
      <c r="D137" s="21" t="s">
        <v>111</v>
      </c>
      <c r="E137" s="26">
        <v>23100</v>
      </c>
      <c r="F137" s="26">
        <v>27489</v>
      </c>
      <c r="G137" s="96" t="s">
        <v>111</v>
      </c>
      <c r="H137" s="97">
        <v>11000</v>
      </c>
      <c r="I137" s="98">
        <f t="shared" si="0"/>
        <v>13090</v>
      </c>
      <c r="J137" s="102" t="s">
        <v>111</v>
      </c>
      <c r="K137" s="103">
        <v>22500</v>
      </c>
      <c r="L137" s="103">
        <v>26775</v>
      </c>
      <c r="M137" s="107" t="s">
        <v>111</v>
      </c>
      <c r="N137" s="108">
        <v>14950</v>
      </c>
      <c r="O137" s="110">
        <f t="shared" si="22"/>
        <v>17790.5</v>
      </c>
      <c r="P137" s="118" t="s">
        <v>111</v>
      </c>
      <c r="Q137" s="119">
        <v>90000</v>
      </c>
      <c r="R137" s="120">
        <f t="shared" si="23"/>
        <v>107100</v>
      </c>
      <c r="S137" s="102" t="s">
        <v>111</v>
      </c>
      <c r="T137" s="124">
        <v>14107.500000000002</v>
      </c>
      <c r="U137" s="125">
        <f t="shared" si="3"/>
        <v>16787.925000000003</v>
      </c>
      <c r="V137" s="128" t="s">
        <v>111</v>
      </c>
      <c r="W137" s="19">
        <v>50000</v>
      </c>
      <c r="X137" s="20">
        <f t="shared" si="26"/>
        <v>59500</v>
      </c>
      <c r="Y137" s="133" t="s">
        <v>111</v>
      </c>
      <c r="Z137" s="134">
        <v>31460</v>
      </c>
      <c r="AA137" s="135">
        <f t="shared" si="30"/>
        <v>37437.4</v>
      </c>
      <c r="AB137" s="145" t="s">
        <v>111</v>
      </c>
      <c r="AC137" s="146">
        <v>24000</v>
      </c>
      <c r="AD137" s="147">
        <f t="shared" si="24"/>
        <v>28560</v>
      </c>
      <c r="AE137" s="36" t="s">
        <v>111</v>
      </c>
      <c r="AF137" s="37">
        <v>24255</v>
      </c>
      <c r="AG137" s="38">
        <f t="shared" si="25"/>
        <v>28863.449999999997</v>
      </c>
      <c r="AH137" s="133" t="s">
        <v>111</v>
      </c>
      <c r="AI137" s="155">
        <v>14700</v>
      </c>
      <c r="AJ137" s="156">
        <f t="shared" si="27"/>
        <v>17493</v>
      </c>
      <c r="AK137" s="157" t="s">
        <v>111</v>
      </c>
      <c r="AL137" s="158">
        <v>37800</v>
      </c>
      <c r="AM137" s="159">
        <f t="shared" si="12"/>
        <v>44982</v>
      </c>
      <c r="AN137" s="167" t="s">
        <v>111</v>
      </c>
      <c r="AO137" s="168">
        <v>25000</v>
      </c>
      <c r="AP137" s="168">
        <v>29750</v>
      </c>
      <c r="AQ137" s="331" t="s">
        <v>111</v>
      </c>
      <c r="AR137" s="333">
        <f t="shared" si="28"/>
        <v>24000</v>
      </c>
      <c r="AS137" s="333">
        <f t="shared" si="29"/>
        <v>28560</v>
      </c>
    </row>
    <row r="138" spans="1:45" ht="13.5" customHeight="1">
      <c r="A138" s="185"/>
      <c r="B138" s="184"/>
      <c r="C138" s="188"/>
      <c r="D138" s="21" t="s">
        <v>112</v>
      </c>
      <c r="E138" s="26">
        <v>21000</v>
      </c>
      <c r="F138" s="26">
        <v>24990</v>
      </c>
      <c r="G138" s="96" t="s">
        <v>112</v>
      </c>
      <c r="H138" s="97">
        <v>11000</v>
      </c>
      <c r="I138" s="98">
        <f t="shared" si="0"/>
        <v>13090</v>
      </c>
      <c r="J138" s="102" t="s">
        <v>112</v>
      </c>
      <c r="K138" s="103">
        <v>21000</v>
      </c>
      <c r="L138" s="103">
        <v>24990</v>
      </c>
      <c r="M138" s="107" t="s">
        <v>112</v>
      </c>
      <c r="N138" s="108">
        <v>12740</v>
      </c>
      <c r="O138" s="110">
        <f t="shared" si="22"/>
        <v>15160.6</v>
      </c>
      <c r="P138" s="118" t="s">
        <v>112</v>
      </c>
      <c r="Q138" s="119">
        <v>85000</v>
      </c>
      <c r="R138" s="120">
        <f t="shared" si="23"/>
        <v>101150</v>
      </c>
      <c r="S138" s="102" t="s">
        <v>112</v>
      </c>
      <c r="T138" s="124">
        <v>12622.500000000002</v>
      </c>
      <c r="U138" s="125">
        <f t="shared" si="3"/>
        <v>15020.775000000001</v>
      </c>
      <c r="V138" s="128" t="s">
        <v>112</v>
      </c>
      <c r="W138" s="19">
        <v>50000</v>
      </c>
      <c r="X138" s="20">
        <f t="shared" si="26"/>
        <v>59500</v>
      </c>
      <c r="Y138" s="133" t="s">
        <v>112</v>
      </c>
      <c r="Z138" s="134">
        <v>28600</v>
      </c>
      <c r="AA138" s="135">
        <f t="shared" si="30"/>
        <v>34034</v>
      </c>
      <c r="AB138" s="145" t="s">
        <v>112</v>
      </c>
      <c r="AC138" s="146">
        <v>21000</v>
      </c>
      <c r="AD138" s="147">
        <f t="shared" si="24"/>
        <v>24990</v>
      </c>
      <c r="AE138" s="36" t="s">
        <v>112</v>
      </c>
      <c r="AF138" s="37">
        <v>22680</v>
      </c>
      <c r="AG138" s="38">
        <f t="shared" si="25"/>
        <v>26989.199999999997</v>
      </c>
      <c r="AH138" s="133" t="s">
        <v>112</v>
      </c>
      <c r="AI138" s="155">
        <v>14700</v>
      </c>
      <c r="AJ138" s="156">
        <f t="shared" si="27"/>
        <v>17493</v>
      </c>
      <c r="AK138" s="157" t="s">
        <v>112</v>
      </c>
      <c r="AL138" s="158">
        <v>32199.999999999996</v>
      </c>
      <c r="AM138" s="159">
        <f t="shared" si="12"/>
        <v>38317.999999999993</v>
      </c>
      <c r="AN138" s="167" t="s">
        <v>112</v>
      </c>
      <c r="AO138" s="168">
        <v>23000</v>
      </c>
      <c r="AP138" s="168">
        <v>27370</v>
      </c>
      <c r="AQ138" s="331" t="s">
        <v>112</v>
      </c>
      <c r="AR138" s="333">
        <f t="shared" si="28"/>
        <v>21000</v>
      </c>
      <c r="AS138" s="333">
        <f t="shared" si="29"/>
        <v>24990</v>
      </c>
    </row>
    <row r="139" spans="1:45" ht="13.5" customHeight="1">
      <c r="A139" s="185"/>
      <c r="B139" s="184"/>
      <c r="C139" s="188"/>
      <c r="D139" s="21" t="s">
        <v>113</v>
      </c>
      <c r="E139" s="26">
        <v>20000</v>
      </c>
      <c r="F139" s="26">
        <v>23800</v>
      </c>
      <c r="G139" s="96" t="s">
        <v>113</v>
      </c>
      <c r="H139" s="97">
        <v>11000</v>
      </c>
      <c r="I139" s="98">
        <f t="shared" si="0"/>
        <v>13090</v>
      </c>
      <c r="J139" s="102" t="s">
        <v>113</v>
      </c>
      <c r="K139" s="103">
        <v>20000</v>
      </c>
      <c r="L139" s="103">
        <v>23800</v>
      </c>
      <c r="M139" s="107" t="s">
        <v>113</v>
      </c>
      <c r="N139" s="108">
        <v>11050</v>
      </c>
      <c r="O139" s="110">
        <f t="shared" si="22"/>
        <v>13149.5</v>
      </c>
      <c r="P139" s="118" t="s">
        <v>113</v>
      </c>
      <c r="Q139" s="119">
        <v>80000</v>
      </c>
      <c r="R139" s="120">
        <f t="shared" si="23"/>
        <v>95200</v>
      </c>
      <c r="S139" s="102" t="s">
        <v>113</v>
      </c>
      <c r="T139" s="124">
        <v>10395</v>
      </c>
      <c r="U139" s="125">
        <f t="shared" si="3"/>
        <v>12370.05</v>
      </c>
      <c r="V139" s="128" t="s">
        <v>113</v>
      </c>
      <c r="W139" s="19">
        <v>50000</v>
      </c>
      <c r="X139" s="20">
        <f t="shared" si="26"/>
        <v>59500</v>
      </c>
      <c r="Y139" s="133" t="s">
        <v>113</v>
      </c>
      <c r="Z139" s="134">
        <v>27170</v>
      </c>
      <c r="AA139" s="135">
        <f t="shared" si="30"/>
        <v>32332.3</v>
      </c>
      <c r="AB139" s="145" t="s">
        <v>113</v>
      </c>
      <c r="AC139" s="146">
        <v>19500</v>
      </c>
      <c r="AD139" s="147">
        <f t="shared" si="24"/>
        <v>23205</v>
      </c>
      <c r="AE139" s="36" t="s">
        <v>113</v>
      </c>
      <c r="AF139" s="37">
        <v>21400</v>
      </c>
      <c r="AG139" s="38">
        <f t="shared" si="25"/>
        <v>25466</v>
      </c>
      <c r="AH139" s="133" t="s">
        <v>113</v>
      </c>
      <c r="AI139" s="155">
        <v>14700</v>
      </c>
      <c r="AJ139" s="156">
        <f t="shared" si="27"/>
        <v>17493</v>
      </c>
      <c r="AK139" s="157" t="s">
        <v>113</v>
      </c>
      <c r="AL139" s="158">
        <v>28000</v>
      </c>
      <c r="AM139" s="159">
        <f t="shared" si="12"/>
        <v>33320</v>
      </c>
      <c r="AN139" s="167" t="s">
        <v>113</v>
      </c>
      <c r="AO139" s="168">
        <v>21000</v>
      </c>
      <c r="AP139" s="168">
        <v>24990</v>
      </c>
      <c r="AQ139" s="331" t="s">
        <v>113</v>
      </c>
      <c r="AR139" s="333">
        <f t="shared" si="28"/>
        <v>20000</v>
      </c>
      <c r="AS139" s="333">
        <f t="shared" si="29"/>
        <v>23800</v>
      </c>
    </row>
    <row r="140" spans="1:45" ht="13.8" customHeight="1">
      <c r="A140" s="185"/>
      <c r="B140" s="184" t="s">
        <v>121</v>
      </c>
      <c r="C140" s="184" t="s">
        <v>122</v>
      </c>
      <c r="D140" s="21" t="s">
        <v>123</v>
      </c>
      <c r="E140" s="26">
        <v>2100</v>
      </c>
      <c r="F140" s="26">
        <v>2499</v>
      </c>
      <c r="G140" s="96" t="s">
        <v>123</v>
      </c>
      <c r="H140" s="97">
        <v>2600</v>
      </c>
      <c r="I140" s="98">
        <f t="shared" si="0"/>
        <v>3094</v>
      </c>
      <c r="J140" s="102" t="s">
        <v>123</v>
      </c>
      <c r="K140" s="103">
        <v>6000</v>
      </c>
      <c r="L140" s="103">
        <v>7140</v>
      </c>
      <c r="M140" s="107" t="s">
        <v>123</v>
      </c>
      <c r="N140" s="108">
        <v>1885</v>
      </c>
      <c r="O140" s="110">
        <f t="shared" si="22"/>
        <v>2243.15</v>
      </c>
      <c r="P140" s="118" t="s">
        <v>123</v>
      </c>
      <c r="Q140" s="119">
        <v>75000</v>
      </c>
      <c r="R140" s="120">
        <f t="shared" si="23"/>
        <v>89250</v>
      </c>
      <c r="S140" s="102" t="s">
        <v>123</v>
      </c>
      <c r="T140" s="124">
        <v>2450.2500000000009</v>
      </c>
      <c r="U140" s="125">
        <f t="shared" si="3"/>
        <v>2915.797500000001</v>
      </c>
      <c r="V140" s="128" t="s">
        <v>123</v>
      </c>
      <c r="W140" s="19">
        <v>5000</v>
      </c>
      <c r="X140" s="20">
        <f t="shared" si="26"/>
        <v>5950</v>
      </c>
      <c r="Y140" s="133" t="s">
        <v>123</v>
      </c>
      <c r="Z140" s="134">
        <v>7040</v>
      </c>
      <c r="AA140" s="135">
        <f t="shared" si="30"/>
        <v>8377.6</v>
      </c>
      <c r="AB140" s="145" t="s">
        <v>123</v>
      </c>
      <c r="AC140" s="146">
        <v>4700</v>
      </c>
      <c r="AD140" s="147">
        <f t="shared" si="24"/>
        <v>5593</v>
      </c>
      <c r="AE140" s="36" t="s">
        <v>123</v>
      </c>
      <c r="AF140" s="37">
        <v>3150</v>
      </c>
      <c r="AG140" s="38">
        <f t="shared" si="25"/>
        <v>3748.5</v>
      </c>
      <c r="AH140" s="133" t="s">
        <v>123</v>
      </c>
      <c r="AI140" s="155">
        <v>3600</v>
      </c>
      <c r="AJ140" s="156">
        <f t="shared" si="27"/>
        <v>4284</v>
      </c>
      <c r="AK140" s="157" t="s">
        <v>123</v>
      </c>
      <c r="AL140" s="158">
        <v>35000</v>
      </c>
      <c r="AM140" s="159">
        <f t="shared" si="12"/>
        <v>41650</v>
      </c>
      <c r="AN140" s="167" t="s">
        <v>123</v>
      </c>
      <c r="AO140" s="168">
        <v>3300</v>
      </c>
      <c r="AP140" s="168">
        <v>3927</v>
      </c>
      <c r="AQ140" s="331" t="s">
        <v>123</v>
      </c>
      <c r="AR140" s="333">
        <f t="shared" si="28"/>
        <v>3600</v>
      </c>
      <c r="AS140" s="333">
        <f t="shared" si="29"/>
        <v>4284</v>
      </c>
    </row>
    <row r="141" spans="1:45" ht="13.8" customHeight="1">
      <c r="A141" s="185"/>
      <c r="B141" s="184"/>
      <c r="C141" s="184"/>
      <c r="D141" s="21" t="s">
        <v>124</v>
      </c>
      <c r="E141" s="26">
        <v>2100</v>
      </c>
      <c r="F141" s="26">
        <v>2499</v>
      </c>
      <c r="G141" s="96" t="s">
        <v>124</v>
      </c>
      <c r="H141" s="97">
        <v>2400</v>
      </c>
      <c r="I141" s="98">
        <f t="shared" si="0"/>
        <v>2856</v>
      </c>
      <c r="J141" s="102" t="s">
        <v>124</v>
      </c>
      <c r="K141" s="103">
        <v>6700</v>
      </c>
      <c r="L141" s="103">
        <v>7973</v>
      </c>
      <c r="M141" s="107" t="s">
        <v>124</v>
      </c>
      <c r="N141" s="108">
        <v>1794</v>
      </c>
      <c r="O141" s="110">
        <f t="shared" si="22"/>
        <v>2134.86</v>
      </c>
      <c r="P141" s="118" t="s">
        <v>124</v>
      </c>
      <c r="Q141" s="119">
        <v>70000</v>
      </c>
      <c r="R141" s="120">
        <f t="shared" si="23"/>
        <v>83300</v>
      </c>
      <c r="S141" s="102" t="s">
        <v>124</v>
      </c>
      <c r="T141" s="124">
        <v>2368.5750000000007</v>
      </c>
      <c r="U141" s="125">
        <f t="shared" si="3"/>
        <v>2818.6042500000008</v>
      </c>
      <c r="V141" s="128" t="s">
        <v>124</v>
      </c>
      <c r="W141" s="19">
        <v>5000</v>
      </c>
      <c r="X141" s="20">
        <f t="shared" si="26"/>
        <v>5950</v>
      </c>
      <c r="Y141" s="133" t="s">
        <v>124</v>
      </c>
      <c r="Z141" s="134">
        <v>6160</v>
      </c>
      <c r="AA141" s="135">
        <f t="shared" si="30"/>
        <v>7330.4</v>
      </c>
      <c r="AB141" s="145" t="s">
        <v>124</v>
      </c>
      <c r="AC141" s="146">
        <v>4350</v>
      </c>
      <c r="AD141" s="147">
        <f t="shared" si="24"/>
        <v>5176.5</v>
      </c>
      <c r="AE141" s="36" t="s">
        <v>124</v>
      </c>
      <c r="AF141" s="37">
        <v>3150</v>
      </c>
      <c r="AG141" s="38">
        <f t="shared" si="25"/>
        <v>3748.5</v>
      </c>
      <c r="AH141" s="133" t="s">
        <v>124</v>
      </c>
      <c r="AI141" s="155">
        <v>3300</v>
      </c>
      <c r="AJ141" s="156">
        <f t="shared" si="27"/>
        <v>3927</v>
      </c>
      <c r="AK141" s="157" t="s">
        <v>124</v>
      </c>
      <c r="AL141" s="158">
        <v>32199.999999999996</v>
      </c>
      <c r="AM141" s="159">
        <f t="shared" si="12"/>
        <v>38317.999999999993</v>
      </c>
      <c r="AN141" s="167" t="s">
        <v>124</v>
      </c>
      <c r="AO141" s="168">
        <v>3200</v>
      </c>
      <c r="AP141" s="168">
        <v>3808</v>
      </c>
      <c r="AQ141" s="331" t="s">
        <v>124</v>
      </c>
      <c r="AR141" s="333">
        <f t="shared" si="28"/>
        <v>3300</v>
      </c>
      <c r="AS141" s="333">
        <f t="shared" si="29"/>
        <v>3927</v>
      </c>
    </row>
    <row r="142" spans="1:45" ht="13.8" customHeight="1">
      <c r="A142" s="185"/>
      <c r="B142" s="184"/>
      <c r="C142" s="184"/>
      <c r="D142" s="21" t="s">
        <v>125</v>
      </c>
      <c r="E142" s="26">
        <v>2100</v>
      </c>
      <c r="F142" s="26">
        <v>2499</v>
      </c>
      <c r="G142" s="96" t="s">
        <v>125</v>
      </c>
      <c r="H142" s="97">
        <v>2200</v>
      </c>
      <c r="I142" s="98">
        <f t="shared" si="0"/>
        <v>2618</v>
      </c>
      <c r="J142" s="102" t="s">
        <v>125</v>
      </c>
      <c r="K142" s="103">
        <v>6500</v>
      </c>
      <c r="L142" s="103">
        <v>7735</v>
      </c>
      <c r="M142" s="107" t="s">
        <v>125</v>
      </c>
      <c r="N142" s="108">
        <v>1690</v>
      </c>
      <c r="O142" s="110">
        <f t="shared" si="22"/>
        <v>2011.1</v>
      </c>
      <c r="P142" s="118" t="s">
        <v>125</v>
      </c>
      <c r="Q142" s="119">
        <v>60000</v>
      </c>
      <c r="R142" s="120">
        <f t="shared" si="23"/>
        <v>71400</v>
      </c>
      <c r="S142" s="102" t="s">
        <v>125</v>
      </c>
      <c r="T142" s="124">
        <v>2286.9000000000005</v>
      </c>
      <c r="U142" s="125">
        <f t="shared" si="3"/>
        <v>2721.4110000000005</v>
      </c>
      <c r="V142" s="128" t="s">
        <v>125</v>
      </c>
      <c r="W142" s="19">
        <v>5000</v>
      </c>
      <c r="X142" s="20">
        <f t="shared" si="26"/>
        <v>5950</v>
      </c>
      <c r="Y142" s="133" t="s">
        <v>125</v>
      </c>
      <c r="Z142" s="134">
        <v>5280</v>
      </c>
      <c r="AA142" s="135">
        <f t="shared" si="30"/>
        <v>6283.2</v>
      </c>
      <c r="AB142" s="145" t="s">
        <v>125</v>
      </c>
      <c r="AC142" s="146">
        <v>4100</v>
      </c>
      <c r="AD142" s="147">
        <f t="shared" si="24"/>
        <v>4879</v>
      </c>
      <c r="AE142" s="36" t="s">
        <v>125</v>
      </c>
      <c r="AF142" s="37">
        <v>3150</v>
      </c>
      <c r="AG142" s="38">
        <f t="shared" si="25"/>
        <v>3748.5</v>
      </c>
      <c r="AH142" s="133" t="s">
        <v>125</v>
      </c>
      <c r="AI142" s="155">
        <v>3000</v>
      </c>
      <c r="AJ142" s="156">
        <f t="shared" si="27"/>
        <v>3570</v>
      </c>
      <c r="AK142" s="157" t="s">
        <v>125</v>
      </c>
      <c r="AL142" s="158">
        <v>29399.999999999996</v>
      </c>
      <c r="AM142" s="159">
        <f t="shared" si="12"/>
        <v>34985.999999999993</v>
      </c>
      <c r="AN142" s="167" t="s">
        <v>125</v>
      </c>
      <c r="AO142" s="168">
        <v>3100</v>
      </c>
      <c r="AP142" s="168">
        <v>3689</v>
      </c>
      <c r="AQ142" s="331" t="s">
        <v>125</v>
      </c>
      <c r="AR142" s="333">
        <f t="shared" si="28"/>
        <v>3150</v>
      </c>
      <c r="AS142" s="333">
        <f t="shared" si="29"/>
        <v>3748.5</v>
      </c>
    </row>
    <row r="143" spans="1:45" ht="30">
      <c r="A143" s="185"/>
      <c r="B143" s="184"/>
      <c r="C143" s="184"/>
      <c r="D143" s="21" t="s">
        <v>126</v>
      </c>
      <c r="E143" s="26">
        <v>1100</v>
      </c>
      <c r="F143" s="26">
        <v>1309</v>
      </c>
      <c r="G143" s="96" t="s">
        <v>126</v>
      </c>
      <c r="H143" s="97">
        <v>2100</v>
      </c>
      <c r="I143" s="98">
        <f t="shared" si="0"/>
        <v>2499</v>
      </c>
      <c r="J143" s="102" t="s">
        <v>126</v>
      </c>
      <c r="K143" s="103">
        <v>6300</v>
      </c>
      <c r="L143" s="103">
        <v>7497</v>
      </c>
      <c r="M143" s="107" t="s">
        <v>126</v>
      </c>
      <c r="N143" s="108">
        <v>1625</v>
      </c>
      <c r="O143" s="110">
        <f t="shared" ref="O143:O195" si="31">N143+(N143*19%)</f>
        <v>1933.75</v>
      </c>
      <c r="P143" s="118" t="s">
        <v>126</v>
      </c>
      <c r="Q143" s="119">
        <v>50000</v>
      </c>
      <c r="R143" s="120">
        <f t="shared" si="23"/>
        <v>59500</v>
      </c>
      <c r="S143" s="102" t="s">
        <v>126</v>
      </c>
      <c r="T143" s="124">
        <v>2205.2250000000008</v>
      </c>
      <c r="U143" s="125">
        <f t="shared" si="3"/>
        <v>2624.2177500000007</v>
      </c>
      <c r="V143" s="128" t="s">
        <v>126</v>
      </c>
      <c r="W143" s="19">
        <v>5000</v>
      </c>
      <c r="X143" s="20">
        <f t="shared" si="26"/>
        <v>5950</v>
      </c>
      <c r="Y143" s="133" t="s">
        <v>126</v>
      </c>
      <c r="Z143" s="134">
        <v>3520</v>
      </c>
      <c r="AA143" s="135">
        <f t="shared" si="30"/>
        <v>4188.8</v>
      </c>
      <c r="AB143" s="145" t="s">
        <v>126</v>
      </c>
      <c r="AC143" s="146">
        <v>3900</v>
      </c>
      <c r="AD143" s="147">
        <f t="shared" si="24"/>
        <v>4641</v>
      </c>
      <c r="AE143" s="36" t="s">
        <v>126</v>
      </c>
      <c r="AF143" s="37">
        <v>2650</v>
      </c>
      <c r="AG143" s="38">
        <f t="shared" si="25"/>
        <v>3153.5</v>
      </c>
      <c r="AH143" s="133" t="s">
        <v>126</v>
      </c>
      <c r="AI143" s="155">
        <v>2880</v>
      </c>
      <c r="AJ143" s="156">
        <f t="shared" si="27"/>
        <v>3427.2</v>
      </c>
      <c r="AK143" s="157" t="s">
        <v>126</v>
      </c>
      <c r="AL143" s="158">
        <v>26600</v>
      </c>
      <c r="AM143" s="159">
        <f t="shared" si="12"/>
        <v>31654</v>
      </c>
      <c r="AN143" s="167" t="s">
        <v>126</v>
      </c>
      <c r="AO143" s="168">
        <v>3000</v>
      </c>
      <c r="AP143" s="168">
        <v>3570</v>
      </c>
      <c r="AQ143" s="331" t="s">
        <v>126</v>
      </c>
      <c r="AR143" s="333">
        <f t="shared" si="28"/>
        <v>3000</v>
      </c>
      <c r="AS143" s="333">
        <f t="shared" si="29"/>
        <v>3570</v>
      </c>
    </row>
    <row r="144" spans="1:45" ht="13.8" customHeight="1">
      <c r="A144" s="185"/>
      <c r="B144" s="184" t="s">
        <v>127</v>
      </c>
      <c r="C144" s="184" t="s">
        <v>122</v>
      </c>
      <c r="D144" s="21" t="s">
        <v>123</v>
      </c>
      <c r="E144" s="26">
        <v>2100</v>
      </c>
      <c r="F144" s="26">
        <v>2499</v>
      </c>
      <c r="G144" s="96" t="s">
        <v>123</v>
      </c>
      <c r="H144" s="97">
        <v>2900</v>
      </c>
      <c r="I144" s="98">
        <f t="shared" si="0"/>
        <v>3451</v>
      </c>
      <c r="J144" s="102" t="s">
        <v>123</v>
      </c>
      <c r="K144" s="103">
        <v>7000</v>
      </c>
      <c r="L144" s="103">
        <v>8330</v>
      </c>
      <c r="M144" s="107" t="s">
        <v>123</v>
      </c>
      <c r="N144" s="108">
        <v>1885</v>
      </c>
      <c r="O144" s="110">
        <f t="shared" si="31"/>
        <v>2243.15</v>
      </c>
      <c r="P144" s="118" t="s">
        <v>123</v>
      </c>
      <c r="Q144" s="119">
        <v>80000</v>
      </c>
      <c r="R144" s="120">
        <f t="shared" si="23"/>
        <v>95200</v>
      </c>
      <c r="S144" s="102" t="s">
        <v>123</v>
      </c>
      <c r="T144" s="124">
        <v>2450.2500000000009</v>
      </c>
      <c r="U144" s="125">
        <f t="shared" si="3"/>
        <v>2915.797500000001</v>
      </c>
      <c r="V144" s="128" t="s">
        <v>123</v>
      </c>
      <c r="W144" s="19">
        <v>7000</v>
      </c>
      <c r="X144" s="20">
        <f t="shared" si="26"/>
        <v>8330</v>
      </c>
      <c r="Y144" s="133" t="s">
        <v>123</v>
      </c>
      <c r="Z144" s="134">
        <v>8096</v>
      </c>
      <c r="AA144" s="135">
        <f t="shared" si="30"/>
        <v>9634.24</v>
      </c>
      <c r="AB144" s="145" t="s">
        <v>123</v>
      </c>
      <c r="AC144" s="146">
        <v>4700</v>
      </c>
      <c r="AD144" s="147">
        <f t="shared" si="24"/>
        <v>5593</v>
      </c>
      <c r="AE144" s="36" t="s">
        <v>123</v>
      </c>
      <c r="AF144" s="37">
        <v>3570</v>
      </c>
      <c r="AG144" s="38">
        <f t="shared" si="25"/>
        <v>4248.3</v>
      </c>
      <c r="AH144" s="133" t="s">
        <v>123</v>
      </c>
      <c r="AI144" s="155">
        <v>3900</v>
      </c>
      <c r="AJ144" s="156">
        <f t="shared" si="27"/>
        <v>4641</v>
      </c>
      <c r="AK144" s="157" t="s">
        <v>123</v>
      </c>
      <c r="AL144" s="158">
        <v>38500</v>
      </c>
      <c r="AM144" s="159">
        <f t="shared" si="12"/>
        <v>45815</v>
      </c>
      <c r="AN144" s="167" t="s">
        <v>123</v>
      </c>
      <c r="AO144" s="168">
        <v>4300</v>
      </c>
      <c r="AP144" s="168">
        <v>5117</v>
      </c>
      <c r="AQ144" s="331" t="s">
        <v>123</v>
      </c>
      <c r="AR144" s="333">
        <f t="shared" si="28"/>
        <v>4300</v>
      </c>
      <c r="AS144" s="333">
        <f t="shared" si="29"/>
        <v>5117</v>
      </c>
    </row>
    <row r="145" spans="1:45" ht="13.8" customHeight="1">
      <c r="A145" s="185"/>
      <c r="B145" s="184"/>
      <c r="C145" s="184"/>
      <c r="D145" s="21" t="s">
        <v>124</v>
      </c>
      <c r="E145" s="26">
        <v>2100</v>
      </c>
      <c r="F145" s="26">
        <v>2499</v>
      </c>
      <c r="G145" s="96" t="s">
        <v>124</v>
      </c>
      <c r="H145" s="97">
        <v>2700</v>
      </c>
      <c r="I145" s="98">
        <f t="shared" si="0"/>
        <v>3213</v>
      </c>
      <c r="J145" s="102" t="s">
        <v>124</v>
      </c>
      <c r="K145" s="103">
        <v>6700</v>
      </c>
      <c r="L145" s="103">
        <v>7973</v>
      </c>
      <c r="M145" s="107" t="s">
        <v>124</v>
      </c>
      <c r="N145" s="108">
        <v>1794</v>
      </c>
      <c r="O145" s="110">
        <f t="shared" si="31"/>
        <v>2134.86</v>
      </c>
      <c r="P145" s="118" t="s">
        <v>124</v>
      </c>
      <c r="Q145" s="119">
        <v>75000</v>
      </c>
      <c r="R145" s="120">
        <f t="shared" si="23"/>
        <v>89250</v>
      </c>
      <c r="S145" s="102" t="s">
        <v>124</v>
      </c>
      <c r="T145" s="124">
        <v>2368.5750000000007</v>
      </c>
      <c r="U145" s="125">
        <f t="shared" si="3"/>
        <v>2818.6042500000008</v>
      </c>
      <c r="V145" s="128" t="s">
        <v>124</v>
      </c>
      <c r="W145" s="19">
        <v>7000</v>
      </c>
      <c r="X145" s="20">
        <f t="shared" si="26"/>
        <v>8330</v>
      </c>
      <c r="Y145" s="133" t="s">
        <v>124</v>
      </c>
      <c r="Z145" s="134">
        <v>7568</v>
      </c>
      <c r="AA145" s="135">
        <f t="shared" si="30"/>
        <v>9005.92</v>
      </c>
      <c r="AB145" s="145" t="s">
        <v>124</v>
      </c>
      <c r="AC145" s="146">
        <v>4350</v>
      </c>
      <c r="AD145" s="147">
        <f t="shared" si="24"/>
        <v>5176.5</v>
      </c>
      <c r="AE145" s="36" t="s">
        <v>124</v>
      </c>
      <c r="AF145" s="37">
        <v>3570</v>
      </c>
      <c r="AG145" s="38">
        <f t="shared" si="25"/>
        <v>4248.3</v>
      </c>
      <c r="AH145" s="133" t="s">
        <v>124</v>
      </c>
      <c r="AI145" s="155">
        <v>3600</v>
      </c>
      <c r="AJ145" s="156">
        <f t="shared" si="27"/>
        <v>4284</v>
      </c>
      <c r="AK145" s="157" t="s">
        <v>124</v>
      </c>
      <c r="AL145" s="158">
        <v>35420</v>
      </c>
      <c r="AM145" s="159">
        <f t="shared" si="12"/>
        <v>42149.8</v>
      </c>
      <c r="AN145" s="167" t="s">
        <v>124</v>
      </c>
      <c r="AO145" s="168">
        <v>4200</v>
      </c>
      <c r="AP145" s="168">
        <v>4998</v>
      </c>
      <c r="AQ145" s="331" t="s">
        <v>124</v>
      </c>
      <c r="AR145" s="333">
        <f t="shared" si="28"/>
        <v>4200</v>
      </c>
      <c r="AS145" s="333">
        <f t="shared" si="29"/>
        <v>4998</v>
      </c>
    </row>
    <row r="146" spans="1:45" ht="13.8" customHeight="1">
      <c r="A146" s="185"/>
      <c r="B146" s="184"/>
      <c r="C146" s="184"/>
      <c r="D146" s="21" t="s">
        <v>125</v>
      </c>
      <c r="E146" s="26">
        <v>2100</v>
      </c>
      <c r="F146" s="26">
        <v>2499</v>
      </c>
      <c r="G146" s="96" t="s">
        <v>125</v>
      </c>
      <c r="H146" s="97">
        <v>2500</v>
      </c>
      <c r="I146" s="98">
        <f t="shared" si="0"/>
        <v>2975</v>
      </c>
      <c r="J146" s="102" t="s">
        <v>125</v>
      </c>
      <c r="K146" s="103">
        <v>6500</v>
      </c>
      <c r="L146" s="103">
        <v>7735</v>
      </c>
      <c r="M146" s="107" t="s">
        <v>125</v>
      </c>
      <c r="N146" s="108">
        <v>1690</v>
      </c>
      <c r="O146" s="110">
        <f t="shared" si="31"/>
        <v>2011.1</v>
      </c>
      <c r="P146" s="118" t="s">
        <v>125</v>
      </c>
      <c r="Q146" s="119">
        <v>65000</v>
      </c>
      <c r="R146" s="120">
        <f t="shared" si="23"/>
        <v>77350</v>
      </c>
      <c r="S146" s="102" t="s">
        <v>125</v>
      </c>
      <c r="T146" s="124">
        <v>2286.9000000000005</v>
      </c>
      <c r="U146" s="125">
        <f t="shared" si="3"/>
        <v>2721.4110000000005</v>
      </c>
      <c r="V146" s="128" t="s">
        <v>125</v>
      </c>
      <c r="W146" s="19">
        <v>7000</v>
      </c>
      <c r="X146" s="20">
        <f t="shared" si="26"/>
        <v>8330</v>
      </c>
      <c r="Y146" s="133" t="s">
        <v>125</v>
      </c>
      <c r="Z146" s="134">
        <v>7040</v>
      </c>
      <c r="AA146" s="135">
        <f t="shared" si="30"/>
        <v>8377.6</v>
      </c>
      <c r="AB146" s="145" t="s">
        <v>125</v>
      </c>
      <c r="AC146" s="146">
        <v>4100</v>
      </c>
      <c r="AD146" s="147">
        <f t="shared" si="24"/>
        <v>4879</v>
      </c>
      <c r="AE146" s="36" t="s">
        <v>125</v>
      </c>
      <c r="AF146" s="37">
        <v>3570</v>
      </c>
      <c r="AG146" s="38">
        <f t="shared" si="25"/>
        <v>4248.3</v>
      </c>
      <c r="AH146" s="133" t="s">
        <v>125</v>
      </c>
      <c r="AI146" s="155">
        <v>3300</v>
      </c>
      <c r="AJ146" s="156">
        <f t="shared" si="27"/>
        <v>3927</v>
      </c>
      <c r="AK146" s="157" t="s">
        <v>125</v>
      </c>
      <c r="AL146" s="158">
        <v>32339.999999999996</v>
      </c>
      <c r="AM146" s="159">
        <f t="shared" si="12"/>
        <v>38484.6</v>
      </c>
      <c r="AN146" s="167" t="s">
        <v>125</v>
      </c>
      <c r="AO146" s="168">
        <v>4100</v>
      </c>
      <c r="AP146" s="168">
        <v>4879</v>
      </c>
      <c r="AQ146" s="331" t="s">
        <v>125</v>
      </c>
      <c r="AR146" s="333">
        <f t="shared" si="28"/>
        <v>4100</v>
      </c>
      <c r="AS146" s="333">
        <f t="shared" si="29"/>
        <v>4879</v>
      </c>
    </row>
    <row r="147" spans="1:45" ht="30">
      <c r="A147" s="185"/>
      <c r="B147" s="184"/>
      <c r="C147" s="184"/>
      <c r="D147" s="27" t="s">
        <v>126</v>
      </c>
      <c r="E147" s="26">
        <v>2100</v>
      </c>
      <c r="F147" s="26">
        <v>2499</v>
      </c>
      <c r="G147" s="96" t="s">
        <v>126</v>
      </c>
      <c r="H147" s="97">
        <v>2300</v>
      </c>
      <c r="I147" s="98">
        <f t="shared" si="0"/>
        <v>2737</v>
      </c>
      <c r="J147" s="102" t="s">
        <v>126</v>
      </c>
      <c r="K147" s="103">
        <v>6300</v>
      </c>
      <c r="L147" s="103">
        <v>7497</v>
      </c>
      <c r="M147" s="107" t="s">
        <v>126</v>
      </c>
      <c r="N147" s="108">
        <v>1625</v>
      </c>
      <c r="O147" s="110">
        <f t="shared" si="31"/>
        <v>1933.75</v>
      </c>
      <c r="P147" s="118" t="s">
        <v>126</v>
      </c>
      <c r="Q147" s="119">
        <v>55000</v>
      </c>
      <c r="R147" s="120">
        <f t="shared" si="23"/>
        <v>65450</v>
      </c>
      <c r="S147" s="102" t="s">
        <v>126</v>
      </c>
      <c r="T147" s="124">
        <v>2205.2250000000008</v>
      </c>
      <c r="U147" s="125">
        <f t="shared" si="3"/>
        <v>2624.2177500000007</v>
      </c>
      <c r="V147" s="128" t="s">
        <v>126</v>
      </c>
      <c r="W147" s="19">
        <v>7000</v>
      </c>
      <c r="X147" s="20">
        <f t="shared" si="26"/>
        <v>8330</v>
      </c>
      <c r="Y147" s="133" t="s">
        <v>126</v>
      </c>
      <c r="Z147" s="134">
        <v>6688</v>
      </c>
      <c r="AA147" s="135">
        <f t="shared" si="30"/>
        <v>7958.72</v>
      </c>
      <c r="AB147" s="145" t="s">
        <v>126</v>
      </c>
      <c r="AC147" s="146">
        <v>3900</v>
      </c>
      <c r="AD147" s="147">
        <f t="shared" si="24"/>
        <v>4641</v>
      </c>
      <c r="AE147" s="36" t="s">
        <v>126</v>
      </c>
      <c r="AF147" s="37">
        <v>3570</v>
      </c>
      <c r="AG147" s="38">
        <f t="shared" si="25"/>
        <v>4248.3</v>
      </c>
      <c r="AH147" s="133" t="s">
        <v>126</v>
      </c>
      <c r="AI147" s="155">
        <v>3075</v>
      </c>
      <c r="AJ147" s="156">
        <f t="shared" si="27"/>
        <v>3659.25</v>
      </c>
      <c r="AK147" s="157" t="s">
        <v>126</v>
      </c>
      <c r="AL147" s="158">
        <v>29259.999999999996</v>
      </c>
      <c r="AM147" s="159">
        <f t="shared" si="12"/>
        <v>34819.399999999994</v>
      </c>
      <c r="AN147" s="167" t="s">
        <v>126</v>
      </c>
      <c r="AO147" s="168">
        <v>4000</v>
      </c>
      <c r="AP147" s="168">
        <v>4760</v>
      </c>
      <c r="AQ147" s="331" t="s">
        <v>126</v>
      </c>
      <c r="AR147" s="333">
        <f t="shared" si="28"/>
        <v>3900</v>
      </c>
      <c r="AS147" s="333">
        <f t="shared" si="29"/>
        <v>4641</v>
      </c>
    </row>
    <row r="148" spans="1:45" ht="13.8" customHeight="1">
      <c r="A148" s="185"/>
      <c r="B148" s="184" t="s">
        <v>128</v>
      </c>
      <c r="C148" s="184" t="s">
        <v>122</v>
      </c>
      <c r="D148" s="21" t="s">
        <v>123</v>
      </c>
      <c r="E148" s="26">
        <v>8400</v>
      </c>
      <c r="F148" s="26">
        <v>9996</v>
      </c>
      <c r="G148" s="96" t="s">
        <v>123</v>
      </c>
      <c r="H148" s="97">
        <v>6500</v>
      </c>
      <c r="I148" s="98">
        <f t="shared" si="0"/>
        <v>7735</v>
      </c>
      <c r="J148" s="102" t="s">
        <v>123</v>
      </c>
      <c r="K148" s="103">
        <v>8000</v>
      </c>
      <c r="L148" s="103">
        <v>9520</v>
      </c>
      <c r="M148" s="107" t="s">
        <v>123</v>
      </c>
      <c r="N148" s="108">
        <v>5850</v>
      </c>
      <c r="O148" s="110">
        <f t="shared" si="31"/>
        <v>6961.5</v>
      </c>
      <c r="P148" s="118" t="s">
        <v>123</v>
      </c>
      <c r="Q148" s="119">
        <v>25000</v>
      </c>
      <c r="R148" s="120">
        <f t="shared" si="23"/>
        <v>29750</v>
      </c>
      <c r="S148" s="102" t="s">
        <v>123</v>
      </c>
      <c r="T148" s="124">
        <v>5717.2500000000018</v>
      </c>
      <c r="U148" s="125">
        <f t="shared" si="3"/>
        <v>6803.527500000002</v>
      </c>
      <c r="V148" s="128" t="s">
        <v>123</v>
      </c>
      <c r="W148" s="19">
        <v>20000</v>
      </c>
      <c r="X148" s="20">
        <f t="shared" si="26"/>
        <v>23800</v>
      </c>
      <c r="Y148" s="133" t="s">
        <v>123</v>
      </c>
      <c r="Z148" s="134">
        <v>13090</v>
      </c>
      <c r="AA148" s="135">
        <f t="shared" si="30"/>
        <v>15577.1</v>
      </c>
      <c r="AB148" s="145" t="s">
        <v>123</v>
      </c>
      <c r="AC148" s="146">
        <v>16000</v>
      </c>
      <c r="AD148" s="147">
        <f t="shared" si="24"/>
        <v>19040</v>
      </c>
      <c r="AE148" s="36" t="s">
        <v>123</v>
      </c>
      <c r="AF148" s="37">
        <v>10500</v>
      </c>
      <c r="AG148" s="38">
        <f t="shared" si="25"/>
        <v>12495</v>
      </c>
      <c r="AH148" s="133" t="s">
        <v>123</v>
      </c>
      <c r="AI148" s="155">
        <v>8400</v>
      </c>
      <c r="AJ148" s="156">
        <f t="shared" si="27"/>
        <v>9996</v>
      </c>
      <c r="AK148" s="157" t="s">
        <v>123</v>
      </c>
      <c r="AL148" s="158">
        <v>14000</v>
      </c>
      <c r="AM148" s="159">
        <f t="shared" si="12"/>
        <v>16660</v>
      </c>
      <c r="AN148" s="167" t="s">
        <v>123</v>
      </c>
      <c r="AO148" s="168">
        <v>8400</v>
      </c>
      <c r="AP148" s="168">
        <v>9996</v>
      </c>
      <c r="AQ148" s="331" t="s">
        <v>123</v>
      </c>
      <c r="AR148" s="333">
        <f t="shared" si="28"/>
        <v>8400</v>
      </c>
      <c r="AS148" s="333">
        <f t="shared" si="29"/>
        <v>9996</v>
      </c>
    </row>
    <row r="149" spans="1:45" ht="13.8" customHeight="1">
      <c r="A149" s="185"/>
      <c r="B149" s="184"/>
      <c r="C149" s="184"/>
      <c r="D149" s="21" t="s">
        <v>124</v>
      </c>
      <c r="E149" s="26">
        <v>7400</v>
      </c>
      <c r="F149" s="26">
        <v>8806</v>
      </c>
      <c r="G149" s="96" t="s">
        <v>124</v>
      </c>
      <c r="H149" s="97">
        <v>6000</v>
      </c>
      <c r="I149" s="98">
        <f t="shared" si="0"/>
        <v>7140</v>
      </c>
      <c r="J149" s="102" t="s">
        <v>124</v>
      </c>
      <c r="K149" s="103">
        <v>6500</v>
      </c>
      <c r="L149" s="103">
        <v>7735</v>
      </c>
      <c r="M149" s="107" t="s">
        <v>124</v>
      </c>
      <c r="N149" s="108">
        <v>5525</v>
      </c>
      <c r="O149" s="110">
        <f t="shared" si="31"/>
        <v>6574.75</v>
      </c>
      <c r="P149" s="118" t="s">
        <v>124</v>
      </c>
      <c r="Q149" s="119">
        <v>24000</v>
      </c>
      <c r="R149" s="120">
        <f t="shared" si="23"/>
        <v>28560</v>
      </c>
      <c r="S149" s="102" t="s">
        <v>124</v>
      </c>
      <c r="T149" s="124">
        <v>5553.9000000000015</v>
      </c>
      <c r="U149" s="125">
        <f t="shared" si="3"/>
        <v>6609.1410000000014</v>
      </c>
      <c r="V149" s="128" t="s">
        <v>124</v>
      </c>
      <c r="W149" s="19">
        <v>20000</v>
      </c>
      <c r="X149" s="20">
        <f t="shared" si="26"/>
        <v>23800</v>
      </c>
      <c r="Y149" s="133" t="s">
        <v>124</v>
      </c>
      <c r="Z149" s="134">
        <v>12320</v>
      </c>
      <c r="AA149" s="135">
        <f t="shared" si="30"/>
        <v>14660.8</v>
      </c>
      <c r="AB149" s="145" t="s">
        <v>124</v>
      </c>
      <c r="AC149" s="146">
        <v>14200</v>
      </c>
      <c r="AD149" s="147">
        <f t="shared" si="24"/>
        <v>16898</v>
      </c>
      <c r="AE149" s="36" t="s">
        <v>124</v>
      </c>
      <c r="AF149" s="37">
        <v>9620</v>
      </c>
      <c r="AG149" s="38">
        <f t="shared" si="25"/>
        <v>11447.8</v>
      </c>
      <c r="AH149" s="133" t="s">
        <v>124</v>
      </c>
      <c r="AI149" s="155">
        <v>8250</v>
      </c>
      <c r="AJ149" s="156">
        <f t="shared" si="27"/>
        <v>9817.5</v>
      </c>
      <c r="AK149" s="157" t="s">
        <v>124</v>
      </c>
      <c r="AL149" s="158">
        <v>12600</v>
      </c>
      <c r="AM149" s="159">
        <f t="shared" si="12"/>
        <v>14994</v>
      </c>
      <c r="AN149" s="167" t="s">
        <v>124</v>
      </c>
      <c r="AO149" s="168">
        <v>8300</v>
      </c>
      <c r="AP149" s="168">
        <v>9877</v>
      </c>
      <c r="AQ149" s="331" t="s">
        <v>124</v>
      </c>
      <c r="AR149" s="333">
        <f t="shared" si="28"/>
        <v>8300</v>
      </c>
      <c r="AS149" s="333">
        <f t="shared" si="29"/>
        <v>9877</v>
      </c>
    </row>
    <row r="150" spans="1:45" ht="13.8" customHeight="1">
      <c r="A150" s="185"/>
      <c r="B150" s="184"/>
      <c r="C150" s="184"/>
      <c r="D150" s="21" t="s">
        <v>125</v>
      </c>
      <c r="E150" s="26">
        <v>6300</v>
      </c>
      <c r="F150" s="26">
        <v>7497</v>
      </c>
      <c r="G150" s="96" t="s">
        <v>125</v>
      </c>
      <c r="H150" s="97">
        <v>6000</v>
      </c>
      <c r="I150" s="98">
        <f t="shared" si="0"/>
        <v>7140</v>
      </c>
      <c r="J150" s="102" t="s">
        <v>125</v>
      </c>
      <c r="K150" s="103">
        <v>6000</v>
      </c>
      <c r="L150" s="103">
        <v>7140</v>
      </c>
      <c r="M150" s="107" t="s">
        <v>125</v>
      </c>
      <c r="N150" s="108">
        <v>5330</v>
      </c>
      <c r="O150" s="110">
        <f t="shared" si="31"/>
        <v>6342.7</v>
      </c>
      <c r="P150" s="118" t="s">
        <v>125</v>
      </c>
      <c r="Q150" s="119">
        <v>22000</v>
      </c>
      <c r="R150" s="120">
        <f t="shared" si="23"/>
        <v>26180</v>
      </c>
      <c r="S150" s="102" t="s">
        <v>125</v>
      </c>
      <c r="T150" s="124">
        <v>5390.5500000000011</v>
      </c>
      <c r="U150" s="125">
        <f t="shared" si="3"/>
        <v>6414.7545000000009</v>
      </c>
      <c r="V150" s="128" t="s">
        <v>125</v>
      </c>
      <c r="W150" s="19">
        <v>20000</v>
      </c>
      <c r="X150" s="20">
        <f t="shared" si="26"/>
        <v>23800</v>
      </c>
      <c r="Y150" s="133" t="s">
        <v>125</v>
      </c>
      <c r="Z150" s="134">
        <v>11858</v>
      </c>
      <c r="AA150" s="135">
        <f t="shared" si="30"/>
        <v>14111.02</v>
      </c>
      <c r="AB150" s="145" t="s">
        <v>125</v>
      </c>
      <c r="AC150" s="146">
        <v>13100</v>
      </c>
      <c r="AD150" s="147">
        <f t="shared" si="24"/>
        <v>15589</v>
      </c>
      <c r="AE150" s="36" t="s">
        <v>125</v>
      </c>
      <c r="AF150" s="37">
        <v>8064</v>
      </c>
      <c r="AG150" s="38">
        <f t="shared" si="25"/>
        <v>9596.16</v>
      </c>
      <c r="AH150" s="133" t="s">
        <v>125</v>
      </c>
      <c r="AI150" s="155">
        <v>8100</v>
      </c>
      <c r="AJ150" s="156">
        <f t="shared" si="27"/>
        <v>9639</v>
      </c>
      <c r="AK150" s="157" t="s">
        <v>125</v>
      </c>
      <c r="AL150" s="158">
        <v>11200</v>
      </c>
      <c r="AM150" s="159">
        <f t="shared" si="12"/>
        <v>13328</v>
      </c>
      <c r="AN150" s="167" t="s">
        <v>125</v>
      </c>
      <c r="AO150" s="168">
        <v>8200</v>
      </c>
      <c r="AP150" s="168">
        <v>9758</v>
      </c>
      <c r="AQ150" s="331" t="s">
        <v>125</v>
      </c>
      <c r="AR150" s="333">
        <f t="shared" si="28"/>
        <v>8100</v>
      </c>
      <c r="AS150" s="333">
        <f t="shared" si="29"/>
        <v>9639</v>
      </c>
    </row>
    <row r="151" spans="1:45" ht="30">
      <c r="A151" s="185"/>
      <c r="B151" s="184"/>
      <c r="C151" s="184"/>
      <c r="D151" s="21" t="s">
        <v>126</v>
      </c>
      <c r="E151" s="26">
        <v>5300</v>
      </c>
      <c r="F151" s="26">
        <v>6307</v>
      </c>
      <c r="G151" s="96" t="s">
        <v>126</v>
      </c>
      <c r="H151" s="97">
        <v>6000</v>
      </c>
      <c r="I151" s="98">
        <f t="shared" si="0"/>
        <v>7140</v>
      </c>
      <c r="J151" s="102" t="s">
        <v>126</v>
      </c>
      <c r="K151" s="103">
        <v>5500</v>
      </c>
      <c r="L151" s="103">
        <v>6545</v>
      </c>
      <c r="M151" s="107" t="s">
        <v>126</v>
      </c>
      <c r="N151" s="108">
        <v>5070</v>
      </c>
      <c r="O151" s="110">
        <f t="shared" si="31"/>
        <v>6033.3</v>
      </c>
      <c r="P151" s="118" t="s">
        <v>126</v>
      </c>
      <c r="Q151" s="119">
        <v>15000</v>
      </c>
      <c r="R151" s="120">
        <f t="shared" si="23"/>
        <v>17850</v>
      </c>
      <c r="S151" s="102" t="s">
        <v>126</v>
      </c>
      <c r="T151" s="124">
        <v>5227.2000000000016</v>
      </c>
      <c r="U151" s="125">
        <f t="shared" si="3"/>
        <v>6220.3680000000013</v>
      </c>
      <c r="V151" s="128" t="s">
        <v>126</v>
      </c>
      <c r="W151" s="19">
        <v>20000</v>
      </c>
      <c r="X151" s="20">
        <f t="shared" si="26"/>
        <v>23800</v>
      </c>
      <c r="Y151" s="133" t="s">
        <v>126</v>
      </c>
      <c r="Z151" s="134">
        <v>11550</v>
      </c>
      <c r="AA151" s="135">
        <f t="shared" si="30"/>
        <v>13744.5</v>
      </c>
      <c r="AB151" s="145" t="s">
        <v>126</v>
      </c>
      <c r="AC151" s="146">
        <v>11500</v>
      </c>
      <c r="AD151" s="147">
        <f t="shared" si="24"/>
        <v>13685</v>
      </c>
      <c r="AE151" s="36" t="s">
        <v>126</v>
      </c>
      <c r="AF151" s="37">
        <v>7155.0000000000009</v>
      </c>
      <c r="AG151" s="38">
        <f t="shared" si="25"/>
        <v>8514.4500000000007</v>
      </c>
      <c r="AH151" s="133" t="s">
        <v>126</v>
      </c>
      <c r="AI151" s="155">
        <v>8100</v>
      </c>
      <c r="AJ151" s="156">
        <f t="shared" si="27"/>
        <v>9639</v>
      </c>
      <c r="AK151" s="157" t="s">
        <v>126</v>
      </c>
      <c r="AL151" s="158">
        <v>9100</v>
      </c>
      <c r="AM151" s="159">
        <f t="shared" si="12"/>
        <v>10829</v>
      </c>
      <c r="AN151" s="167" t="s">
        <v>126</v>
      </c>
      <c r="AO151" s="168">
        <v>8100</v>
      </c>
      <c r="AP151" s="168">
        <v>9639</v>
      </c>
      <c r="AQ151" s="331" t="s">
        <v>126</v>
      </c>
      <c r="AR151" s="333">
        <f t="shared" si="28"/>
        <v>8100</v>
      </c>
      <c r="AS151" s="333">
        <f t="shared" si="29"/>
        <v>9639</v>
      </c>
    </row>
    <row r="152" spans="1:45" ht="15">
      <c r="A152" s="185"/>
      <c r="B152" s="7" t="s">
        <v>129</v>
      </c>
      <c r="C152" s="7" t="s">
        <v>130</v>
      </c>
      <c r="D152" s="25">
        <v>1</v>
      </c>
      <c r="E152" s="26">
        <v>95600</v>
      </c>
      <c r="F152" s="26">
        <v>113764</v>
      </c>
      <c r="G152" s="96">
        <v>1</v>
      </c>
      <c r="H152" s="97">
        <v>72000</v>
      </c>
      <c r="I152" s="98">
        <f t="shared" si="0"/>
        <v>85680</v>
      </c>
      <c r="J152" s="102">
        <v>1</v>
      </c>
      <c r="K152" s="103">
        <v>60000</v>
      </c>
      <c r="L152" s="103">
        <v>71400</v>
      </c>
      <c r="M152" s="107">
        <v>1</v>
      </c>
      <c r="N152" s="108">
        <v>34450</v>
      </c>
      <c r="O152" s="110">
        <f t="shared" si="31"/>
        <v>40995.5</v>
      </c>
      <c r="P152" s="118">
        <v>1</v>
      </c>
      <c r="Q152" s="119">
        <v>90000</v>
      </c>
      <c r="R152" s="120">
        <f t="shared" si="23"/>
        <v>107100</v>
      </c>
      <c r="S152" s="102">
        <v>1</v>
      </c>
      <c r="T152" s="124">
        <v>78000</v>
      </c>
      <c r="U152" s="125">
        <f t="shared" si="3"/>
        <v>92820</v>
      </c>
      <c r="V152" s="128">
        <v>1</v>
      </c>
      <c r="W152" s="19">
        <v>67000</v>
      </c>
      <c r="X152" s="20">
        <f t="shared" si="26"/>
        <v>79730</v>
      </c>
      <c r="Y152" s="133">
        <v>1</v>
      </c>
      <c r="Z152" s="134">
        <v>160160</v>
      </c>
      <c r="AA152" s="135">
        <f t="shared" si="30"/>
        <v>190590.4</v>
      </c>
      <c r="AB152" s="145">
        <v>1</v>
      </c>
      <c r="AC152" s="146">
        <v>60000</v>
      </c>
      <c r="AD152" s="147">
        <f t="shared" si="24"/>
        <v>71400</v>
      </c>
      <c r="AE152" s="36">
        <v>1</v>
      </c>
      <c r="AF152" s="37">
        <v>95600</v>
      </c>
      <c r="AG152" s="38">
        <f t="shared" si="25"/>
        <v>113764</v>
      </c>
      <c r="AH152" s="133">
        <v>1</v>
      </c>
      <c r="AI152" s="155">
        <v>97500</v>
      </c>
      <c r="AJ152" s="156">
        <f t="shared" si="27"/>
        <v>116025</v>
      </c>
      <c r="AK152" s="157">
        <v>1</v>
      </c>
      <c r="AL152" s="158">
        <v>62999.999999999993</v>
      </c>
      <c r="AM152" s="159">
        <f t="shared" si="12"/>
        <v>74969.999999999985</v>
      </c>
      <c r="AN152" s="167">
        <v>1</v>
      </c>
      <c r="AO152" s="168">
        <v>60000</v>
      </c>
      <c r="AP152" s="168">
        <v>71400</v>
      </c>
      <c r="AQ152" s="331">
        <v>1</v>
      </c>
      <c r="AR152" s="333">
        <f t="shared" si="28"/>
        <v>72000</v>
      </c>
      <c r="AS152" s="333">
        <f t="shared" si="29"/>
        <v>85680</v>
      </c>
    </row>
    <row r="153" spans="1:45" ht="30">
      <c r="A153" s="185"/>
      <c r="B153" s="7" t="s">
        <v>131</v>
      </c>
      <c r="C153" s="10" t="s">
        <v>132</v>
      </c>
      <c r="D153" s="25">
        <v>1</v>
      </c>
      <c r="E153" s="26">
        <v>312900</v>
      </c>
      <c r="F153" s="26">
        <v>372351</v>
      </c>
      <c r="G153" s="100">
        <v>1</v>
      </c>
      <c r="H153" s="97">
        <v>201000</v>
      </c>
      <c r="I153" s="98">
        <f t="shared" si="0"/>
        <v>239190</v>
      </c>
      <c r="J153" s="105">
        <v>1</v>
      </c>
      <c r="K153" s="103">
        <v>180000</v>
      </c>
      <c r="L153" s="103">
        <v>214200</v>
      </c>
      <c r="M153" s="111">
        <v>1</v>
      </c>
      <c r="N153" s="108">
        <v>123500</v>
      </c>
      <c r="O153" s="110">
        <f t="shared" si="31"/>
        <v>146965</v>
      </c>
      <c r="P153" s="122">
        <v>1</v>
      </c>
      <c r="Q153" s="119">
        <v>180000</v>
      </c>
      <c r="R153" s="120">
        <f t="shared" si="23"/>
        <v>214200</v>
      </c>
      <c r="S153" s="105">
        <v>1</v>
      </c>
      <c r="T153" s="124">
        <v>228690.00000000003</v>
      </c>
      <c r="U153" s="125">
        <f t="shared" si="3"/>
        <v>272141.10000000003</v>
      </c>
      <c r="V153" s="130">
        <v>1</v>
      </c>
      <c r="W153" s="19">
        <v>133000</v>
      </c>
      <c r="X153" s="20">
        <f t="shared" si="26"/>
        <v>158270</v>
      </c>
      <c r="Y153" s="137">
        <v>1</v>
      </c>
      <c r="Z153" s="134">
        <v>524480</v>
      </c>
      <c r="AA153" s="135">
        <f t="shared" si="30"/>
        <v>624131.19999999995</v>
      </c>
      <c r="AB153" s="149">
        <v>1</v>
      </c>
      <c r="AC153" s="146">
        <v>170000</v>
      </c>
      <c r="AD153" s="147">
        <f t="shared" si="24"/>
        <v>202300</v>
      </c>
      <c r="AE153" s="40">
        <v>1</v>
      </c>
      <c r="AF153" s="37">
        <v>312900</v>
      </c>
      <c r="AG153" s="38">
        <f t="shared" si="25"/>
        <v>372351</v>
      </c>
      <c r="AH153" s="137">
        <v>1</v>
      </c>
      <c r="AI153" s="155">
        <v>285000</v>
      </c>
      <c r="AJ153" s="156">
        <f t="shared" si="27"/>
        <v>339150</v>
      </c>
      <c r="AK153" s="161">
        <v>1</v>
      </c>
      <c r="AL153" s="158">
        <v>168000</v>
      </c>
      <c r="AM153" s="159">
        <f t="shared" si="12"/>
        <v>199920</v>
      </c>
      <c r="AN153" s="170">
        <v>1</v>
      </c>
      <c r="AO153" s="168">
        <v>220000</v>
      </c>
      <c r="AP153" s="168">
        <v>261800</v>
      </c>
      <c r="AQ153" s="337">
        <v>1</v>
      </c>
      <c r="AR153" s="333">
        <f t="shared" si="28"/>
        <v>201000</v>
      </c>
      <c r="AS153" s="333">
        <f t="shared" si="29"/>
        <v>239190</v>
      </c>
    </row>
    <row r="154" spans="1:45" ht="15">
      <c r="A154" s="185"/>
      <c r="B154" s="7" t="s">
        <v>133</v>
      </c>
      <c r="C154" s="187" t="s">
        <v>134</v>
      </c>
      <c r="D154" s="25">
        <v>1</v>
      </c>
      <c r="E154" s="26">
        <v>745500</v>
      </c>
      <c r="F154" s="26">
        <v>887145</v>
      </c>
      <c r="G154" s="100">
        <v>1</v>
      </c>
      <c r="H154" s="97">
        <v>302000</v>
      </c>
      <c r="I154" s="98">
        <f t="shared" si="0"/>
        <v>359380</v>
      </c>
      <c r="J154" s="105">
        <v>1</v>
      </c>
      <c r="K154" s="103">
        <v>230000</v>
      </c>
      <c r="L154" s="103">
        <v>273700</v>
      </c>
      <c r="M154" s="111">
        <v>1</v>
      </c>
      <c r="N154" s="108">
        <v>162500</v>
      </c>
      <c r="O154" s="110">
        <f t="shared" si="31"/>
        <v>193375</v>
      </c>
      <c r="P154" s="122">
        <v>1</v>
      </c>
      <c r="Q154" s="119">
        <v>350000</v>
      </c>
      <c r="R154" s="120">
        <f t="shared" si="23"/>
        <v>416500</v>
      </c>
      <c r="S154" s="105">
        <v>1</v>
      </c>
      <c r="T154" s="124">
        <v>294030.00000000012</v>
      </c>
      <c r="U154" s="125">
        <f t="shared" si="3"/>
        <v>349895.70000000013</v>
      </c>
      <c r="V154" s="130">
        <v>1</v>
      </c>
      <c r="W154" s="19">
        <v>500000</v>
      </c>
      <c r="X154" s="20">
        <f t="shared" si="26"/>
        <v>595000</v>
      </c>
      <c r="Y154" s="137">
        <v>1</v>
      </c>
      <c r="Z154" s="134">
        <v>1093400</v>
      </c>
      <c r="AA154" s="135">
        <f t="shared" si="30"/>
        <v>1301146</v>
      </c>
      <c r="AB154" s="149">
        <v>1</v>
      </c>
      <c r="AC154" s="146">
        <v>208000</v>
      </c>
      <c r="AD154" s="147">
        <f t="shared" si="24"/>
        <v>247520</v>
      </c>
      <c r="AE154" s="40">
        <v>1</v>
      </c>
      <c r="AF154" s="37">
        <v>745500</v>
      </c>
      <c r="AG154" s="38">
        <f t="shared" si="25"/>
        <v>887145</v>
      </c>
      <c r="AH154" s="137">
        <v>1</v>
      </c>
      <c r="AI154" s="155">
        <v>435000</v>
      </c>
      <c r="AJ154" s="156">
        <f t="shared" si="27"/>
        <v>517650</v>
      </c>
      <c r="AK154" s="161">
        <v>1</v>
      </c>
      <c r="AL154" s="158">
        <v>294000</v>
      </c>
      <c r="AM154" s="159">
        <f t="shared" si="12"/>
        <v>349860</v>
      </c>
      <c r="AN154" s="170">
        <v>1</v>
      </c>
      <c r="AO154" s="168">
        <v>400000</v>
      </c>
      <c r="AP154" s="168">
        <v>476000</v>
      </c>
      <c r="AQ154" s="337">
        <v>1</v>
      </c>
      <c r="AR154" s="333">
        <f t="shared" si="28"/>
        <v>350000</v>
      </c>
      <c r="AS154" s="333">
        <f t="shared" si="29"/>
        <v>416500</v>
      </c>
    </row>
    <row r="155" spans="1:45" ht="15">
      <c r="A155" s="185"/>
      <c r="B155" s="7" t="s">
        <v>135</v>
      </c>
      <c r="C155" s="187"/>
      <c r="D155" s="25">
        <v>1</v>
      </c>
      <c r="E155" s="26">
        <v>843200</v>
      </c>
      <c r="F155" s="26">
        <v>1003408</v>
      </c>
      <c r="G155" s="100">
        <v>1</v>
      </c>
      <c r="H155" s="97">
        <v>336000</v>
      </c>
      <c r="I155" s="98">
        <f t="shared" si="0"/>
        <v>399840</v>
      </c>
      <c r="J155" s="105">
        <v>1</v>
      </c>
      <c r="K155" s="103">
        <v>330000</v>
      </c>
      <c r="L155" s="103">
        <v>392700</v>
      </c>
      <c r="M155" s="111">
        <v>1</v>
      </c>
      <c r="N155" s="108">
        <v>234000</v>
      </c>
      <c r="O155" s="110">
        <f t="shared" si="31"/>
        <v>278460</v>
      </c>
      <c r="P155" s="122">
        <v>1</v>
      </c>
      <c r="Q155" s="119">
        <v>400000</v>
      </c>
      <c r="R155" s="120">
        <f t="shared" si="23"/>
        <v>476000</v>
      </c>
      <c r="S155" s="105">
        <v>1</v>
      </c>
      <c r="T155" s="124">
        <v>294030.00000000012</v>
      </c>
      <c r="U155" s="125">
        <f t="shared" si="3"/>
        <v>349895.70000000013</v>
      </c>
      <c r="V155" s="130">
        <v>1</v>
      </c>
      <c r="W155" s="19">
        <v>750000</v>
      </c>
      <c r="X155" s="20">
        <f t="shared" si="26"/>
        <v>892500</v>
      </c>
      <c r="Y155" s="137">
        <v>1</v>
      </c>
      <c r="Z155" s="134">
        <v>1236620</v>
      </c>
      <c r="AA155" s="135">
        <f t="shared" si="30"/>
        <v>1471577.8</v>
      </c>
      <c r="AB155" s="149">
        <v>1</v>
      </c>
      <c r="AC155" s="146">
        <v>215000</v>
      </c>
      <c r="AD155" s="147">
        <f t="shared" si="24"/>
        <v>255850</v>
      </c>
      <c r="AE155" s="40">
        <v>1</v>
      </c>
      <c r="AF155" s="37">
        <v>843200</v>
      </c>
      <c r="AG155" s="38">
        <f t="shared" si="25"/>
        <v>1003408</v>
      </c>
      <c r="AH155" s="137">
        <v>1</v>
      </c>
      <c r="AI155" s="155">
        <v>465000</v>
      </c>
      <c r="AJ155" s="156">
        <f t="shared" si="27"/>
        <v>553350</v>
      </c>
      <c r="AK155" s="161">
        <v>1</v>
      </c>
      <c r="AL155" s="158">
        <v>385000</v>
      </c>
      <c r="AM155" s="159">
        <f t="shared" si="12"/>
        <v>458150</v>
      </c>
      <c r="AN155" s="170">
        <v>1</v>
      </c>
      <c r="AO155" s="168">
        <v>500000</v>
      </c>
      <c r="AP155" s="168">
        <v>595000</v>
      </c>
      <c r="AQ155" s="337">
        <v>1</v>
      </c>
      <c r="AR155" s="333">
        <f t="shared" si="28"/>
        <v>400000</v>
      </c>
      <c r="AS155" s="333">
        <f t="shared" si="29"/>
        <v>476000</v>
      </c>
    </row>
    <row r="156" spans="1:45" ht="15">
      <c r="A156" s="185"/>
      <c r="B156" s="7" t="s">
        <v>136</v>
      </c>
      <c r="C156" s="10" t="s">
        <v>137</v>
      </c>
      <c r="D156" s="25">
        <v>1</v>
      </c>
      <c r="E156" s="26">
        <v>177500</v>
      </c>
      <c r="F156" s="26">
        <v>211225</v>
      </c>
      <c r="G156" s="100">
        <v>1</v>
      </c>
      <c r="H156" s="97">
        <v>78000</v>
      </c>
      <c r="I156" s="98">
        <f t="shared" si="0"/>
        <v>92820</v>
      </c>
      <c r="J156" s="105">
        <v>1</v>
      </c>
      <c r="K156" s="103">
        <v>67000</v>
      </c>
      <c r="L156" s="103">
        <v>79730</v>
      </c>
      <c r="M156" s="111">
        <v>1</v>
      </c>
      <c r="N156" s="108">
        <v>58500</v>
      </c>
      <c r="O156" s="110">
        <f t="shared" si="31"/>
        <v>69615</v>
      </c>
      <c r="P156" s="122">
        <v>1</v>
      </c>
      <c r="Q156" s="119">
        <v>150000</v>
      </c>
      <c r="R156" s="120">
        <f t="shared" si="23"/>
        <v>178500</v>
      </c>
      <c r="S156" s="105">
        <v>1</v>
      </c>
      <c r="T156" s="124">
        <v>81675.000000000029</v>
      </c>
      <c r="U156" s="125">
        <f t="shared" si="3"/>
        <v>97193.250000000029</v>
      </c>
      <c r="V156" s="130">
        <v>1</v>
      </c>
      <c r="W156" s="19">
        <v>117000</v>
      </c>
      <c r="X156" s="20">
        <f t="shared" si="26"/>
        <v>139230</v>
      </c>
      <c r="Y156" s="137">
        <v>1</v>
      </c>
      <c r="Z156" s="134">
        <v>260260</v>
      </c>
      <c r="AA156" s="135">
        <f t="shared" si="30"/>
        <v>309709.40000000002</v>
      </c>
      <c r="AB156" s="149">
        <v>1</v>
      </c>
      <c r="AC156" s="146">
        <v>90000</v>
      </c>
      <c r="AD156" s="147">
        <f t="shared" si="24"/>
        <v>107100</v>
      </c>
      <c r="AE156" s="40">
        <v>1</v>
      </c>
      <c r="AF156" s="37">
        <v>177500</v>
      </c>
      <c r="AG156" s="38">
        <f t="shared" si="25"/>
        <v>211225</v>
      </c>
      <c r="AH156" s="137">
        <v>1</v>
      </c>
      <c r="AI156" s="155">
        <v>120000</v>
      </c>
      <c r="AJ156" s="156">
        <f t="shared" si="27"/>
        <v>142800</v>
      </c>
      <c r="AK156" s="161">
        <v>1</v>
      </c>
      <c r="AL156" s="158">
        <v>62999.999999999993</v>
      </c>
      <c r="AM156" s="159">
        <f t="shared" si="12"/>
        <v>74969.999999999985</v>
      </c>
      <c r="AN156" s="170">
        <v>1</v>
      </c>
      <c r="AO156" s="168">
        <v>70000</v>
      </c>
      <c r="AP156" s="168">
        <v>83300</v>
      </c>
      <c r="AQ156" s="337">
        <v>1</v>
      </c>
      <c r="AR156" s="333">
        <f t="shared" si="28"/>
        <v>90000</v>
      </c>
      <c r="AS156" s="333">
        <f t="shared" si="29"/>
        <v>107100</v>
      </c>
    </row>
    <row r="157" spans="1:45" ht="15">
      <c r="A157" s="185"/>
      <c r="B157" s="7" t="s">
        <v>138</v>
      </c>
      <c r="C157" s="10" t="s">
        <v>137</v>
      </c>
      <c r="D157" s="25">
        <v>1</v>
      </c>
      <c r="E157" s="26">
        <v>193200</v>
      </c>
      <c r="F157" s="26">
        <v>229908</v>
      </c>
      <c r="G157" s="100">
        <v>1</v>
      </c>
      <c r="H157" s="97">
        <v>112000</v>
      </c>
      <c r="I157" s="98">
        <f t="shared" si="0"/>
        <v>133280</v>
      </c>
      <c r="J157" s="105">
        <v>1</v>
      </c>
      <c r="K157" s="103">
        <v>210000</v>
      </c>
      <c r="L157" s="103">
        <v>1</v>
      </c>
      <c r="M157" s="111">
        <v>1</v>
      </c>
      <c r="N157" s="108">
        <v>110500</v>
      </c>
      <c r="O157" s="110">
        <f t="shared" si="31"/>
        <v>131495</v>
      </c>
      <c r="P157" s="122">
        <v>1</v>
      </c>
      <c r="Q157" s="119">
        <v>250000</v>
      </c>
      <c r="R157" s="120">
        <f t="shared" si="23"/>
        <v>297500</v>
      </c>
      <c r="S157" s="105">
        <v>1</v>
      </c>
      <c r="T157" s="124">
        <v>114345.00000000001</v>
      </c>
      <c r="U157" s="125">
        <f t="shared" si="3"/>
        <v>136070.55000000002</v>
      </c>
      <c r="V157" s="130">
        <v>1</v>
      </c>
      <c r="W157" s="19">
        <v>150000</v>
      </c>
      <c r="X157" s="20">
        <f t="shared" si="26"/>
        <v>178500</v>
      </c>
      <c r="Y157" s="137">
        <v>1</v>
      </c>
      <c r="Z157" s="134">
        <v>283360</v>
      </c>
      <c r="AA157" s="135">
        <f t="shared" si="30"/>
        <v>337198.4</v>
      </c>
      <c r="AB157" s="149">
        <v>1</v>
      </c>
      <c r="AC157" s="146">
        <v>150000</v>
      </c>
      <c r="AD157" s="147">
        <f t="shared" si="24"/>
        <v>178500</v>
      </c>
      <c r="AE157" s="40">
        <v>1</v>
      </c>
      <c r="AF157" s="37">
        <v>193200</v>
      </c>
      <c r="AG157" s="38">
        <f t="shared" si="25"/>
        <v>229908</v>
      </c>
      <c r="AH157" s="137">
        <v>1</v>
      </c>
      <c r="AI157" s="155">
        <v>180000</v>
      </c>
      <c r="AJ157" s="156">
        <f t="shared" si="27"/>
        <v>214200</v>
      </c>
      <c r="AK157" s="161">
        <v>1</v>
      </c>
      <c r="AL157" s="158">
        <v>84000</v>
      </c>
      <c r="AM157" s="159">
        <f t="shared" si="12"/>
        <v>99960</v>
      </c>
      <c r="AN157" s="170">
        <v>1</v>
      </c>
      <c r="AO157" s="168">
        <v>120000</v>
      </c>
      <c r="AP157" s="168">
        <v>142800</v>
      </c>
      <c r="AQ157" s="337">
        <v>1</v>
      </c>
      <c r="AR157" s="333">
        <f t="shared" si="28"/>
        <v>150000</v>
      </c>
      <c r="AS157" s="333">
        <f t="shared" si="29"/>
        <v>178500</v>
      </c>
    </row>
    <row r="158" spans="1:45" ht="15">
      <c r="A158" s="185"/>
      <c r="B158" s="7" t="s">
        <v>139</v>
      </c>
      <c r="C158" s="10"/>
      <c r="D158" s="25">
        <v>1</v>
      </c>
      <c r="E158" s="26">
        <v>138600</v>
      </c>
      <c r="F158" s="26">
        <v>164934</v>
      </c>
      <c r="G158" s="100">
        <v>1</v>
      </c>
      <c r="H158" s="97">
        <v>95000</v>
      </c>
      <c r="I158" s="98">
        <f t="shared" si="0"/>
        <v>113050</v>
      </c>
      <c r="J158" s="105">
        <v>1</v>
      </c>
      <c r="K158" s="103">
        <v>230000</v>
      </c>
      <c r="L158" s="103">
        <v>273700</v>
      </c>
      <c r="M158" s="111">
        <v>1</v>
      </c>
      <c r="N158" s="108">
        <v>84500</v>
      </c>
      <c r="O158" s="110">
        <f t="shared" si="31"/>
        <v>100555</v>
      </c>
      <c r="P158" s="122">
        <v>1</v>
      </c>
      <c r="Q158" s="119">
        <v>180000</v>
      </c>
      <c r="R158" s="120">
        <f t="shared" si="23"/>
        <v>214200</v>
      </c>
      <c r="S158" s="105">
        <v>1</v>
      </c>
      <c r="T158" s="124">
        <v>78000</v>
      </c>
      <c r="U158" s="125">
        <f t="shared" si="3"/>
        <v>92820</v>
      </c>
      <c r="V158" s="130">
        <v>1</v>
      </c>
      <c r="W158" s="19">
        <v>150000</v>
      </c>
      <c r="X158" s="20">
        <f t="shared" si="26"/>
        <v>178500</v>
      </c>
      <c r="Y158" s="137">
        <v>1</v>
      </c>
      <c r="Z158" s="134">
        <v>203280</v>
      </c>
      <c r="AA158" s="135">
        <f t="shared" si="30"/>
        <v>241903.2</v>
      </c>
      <c r="AB158" s="149">
        <v>1</v>
      </c>
      <c r="AC158" s="146">
        <v>145000</v>
      </c>
      <c r="AD158" s="147">
        <f t="shared" si="24"/>
        <v>172550</v>
      </c>
      <c r="AE158" s="40">
        <v>1</v>
      </c>
      <c r="AF158" s="37">
        <v>138600</v>
      </c>
      <c r="AG158" s="38">
        <f t="shared" si="25"/>
        <v>164934</v>
      </c>
      <c r="AH158" s="137">
        <v>1</v>
      </c>
      <c r="AI158" s="155">
        <v>142500</v>
      </c>
      <c r="AJ158" s="156">
        <f t="shared" si="27"/>
        <v>169575</v>
      </c>
      <c r="AK158" s="161">
        <v>1</v>
      </c>
      <c r="AL158" s="158">
        <v>84000</v>
      </c>
      <c r="AM158" s="159">
        <f t="shared" si="12"/>
        <v>99960</v>
      </c>
      <c r="AN158" s="170">
        <v>1</v>
      </c>
      <c r="AO158" s="168">
        <v>90000</v>
      </c>
      <c r="AP158" s="168">
        <v>107100</v>
      </c>
      <c r="AQ158" s="337">
        <v>1</v>
      </c>
      <c r="AR158" s="333">
        <f t="shared" si="28"/>
        <v>138600</v>
      </c>
      <c r="AS158" s="333">
        <f t="shared" si="29"/>
        <v>164934</v>
      </c>
    </row>
    <row r="159" spans="1:45" ht="15">
      <c r="A159" s="185"/>
      <c r="B159" s="7" t="s">
        <v>140</v>
      </c>
      <c r="C159" s="10"/>
      <c r="D159" s="25">
        <v>1</v>
      </c>
      <c r="E159" s="26">
        <v>967100</v>
      </c>
      <c r="F159" s="26">
        <v>1150849</v>
      </c>
      <c r="G159" s="100">
        <v>1</v>
      </c>
      <c r="H159" s="97">
        <v>360000</v>
      </c>
      <c r="I159" s="98">
        <f t="shared" si="0"/>
        <v>428400</v>
      </c>
      <c r="J159" s="105">
        <v>1</v>
      </c>
      <c r="K159" s="103">
        <v>350000</v>
      </c>
      <c r="L159" s="103">
        <v>416500</v>
      </c>
      <c r="M159" s="111">
        <v>1</v>
      </c>
      <c r="N159" s="108">
        <v>377000</v>
      </c>
      <c r="O159" s="110">
        <f t="shared" si="31"/>
        <v>448630</v>
      </c>
      <c r="P159" s="122">
        <v>1</v>
      </c>
      <c r="Q159" s="119">
        <v>400000</v>
      </c>
      <c r="R159" s="120">
        <f t="shared" si="23"/>
        <v>476000</v>
      </c>
      <c r="S159" s="105">
        <v>1</v>
      </c>
      <c r="T159" s="124">
        <v>310365.00000000012</v>
      </c>
      <c r="U159" s="125">
        <f t="shared" si="3"/>
        <v>369334.35000000009</v>
      </c>
      <c r="V159" s="130">
        <v>1</v>
      </c>
      <c r="W159" s="19">
        <v>250000</v>
      </c>
      <c r="X159" s="20">
        <f t="shared" si="26"/>
        <v>297500</v>
      </c>
      <c r="Y159" s="137">
        <v>1</v>
      </c>
      <c r="Z159" s="134">
        <v>1418340</v>
      </c>
      <c r="AA159" s="135">
        <f t="shared" si="30"/>
        <v>1687824.6</v>
      </c>
      <c r="AB159" s="149">
        <v>1</v>
      </c>
      <c r="AC159" s="146">
        <v>420000</v>
      </c>
      <c r="AD159" s="147">
        <f t="shared" si="24"/>
        <v>499800</v>
      </c>
      <c r="AE159" s="40">
        <v>1</v>
      </c>
      <c r="AF159" s="37">
        <v>967100</v>
      </c>
      <c r="AG159" s="38">
        <f t="shared" si="25"/>
        <v>1150849</v>
      </c>
      <c r="AH159" s="137">
        <v>1</v>
      </c>
      <c r="AI159" s="155">
        <v>480000</v>
      </c>
      <c r="AJ159" s="156">
        <f t="shared" si="27"/>
        <v>571200</v>
      </c>
      <c r="AK159" s="161">
        <v>1</v>
      </c>
      <c r="AL159" s="158">
        <v>378000</v>
      </c>
      <c r="AM159" s="159">
        <f t="shared" si="12"/>
        <v>449820</v>
      </c>
      <c r="AN159" s="170">
        <v>1</v>
      </c>
      <c r="AO159" s="168">
        <v>400000</v>
      </c>
      <c r="AP159" s="168">
        <v>476000</v>
      </c>
      <c r="AQ159" s="337">
        <v>1</v>
      </c>
      <c r="AR159" s="333">
        <f t="shared" si="28"/>
        <v>400000</v>
      </c>
      <c r="AS159" s="333">
        <f t="shared" si="29"/>
        <v>476000</v>
      </c>
    </row>
    <row r="160" spans="1:45" ht="15">
      <c r="A160" s="185"/>
      <c r="B160" s="7" t="s">
        <v>141</v>
      </c>
      <c r="C160" s="10"/>
      <c r="D160" s="25">
        <v>1</v>
      </c>
      <c r="E160" s="26">
        <v>1070000</v>
      </c>
      <c r="F160" s="26">
        <v>1273300</v>
      </c>
      <c r="G160" s="100">
        <v>1</v>
      </c>
      <c r="H160" s="97">
        <v>280000</v>
      </c>
      <c r="I160" s="98">
        <f t="shared" si="0"/>
        <v>333200</v>
      </c>
      <c r="J160" s="105">
        <v>1</v>
      </c>
      <c r="K160" s="103">
        <v>280000</v>
      </c>
      <c r="L160" s="103">
        <v>333200</v>
      </c>
      <c r="M160" s="111">
        <v>1</v>
      </c>
      <c r="N160" s="108">
        <v>338000</v>
      </c>
      <c r="O160" s="110">
        <f t="shared" si="31"/>
        <v>402220</v>
      </c>
      <c r="P160" s="122">
        <v>1</v>
      </c>
      <c r="Q160" s="119">
        <v>250000</v>
      </c>
      <c r="R160" s="120">
        <f t="shared" si="23"/>
        <v>297500</v>
      </c>
      <c r="S160" s="105">
        <v>1</v>
      </c>
      <c r="T160" s="124">
        <v>294030.00000000012</v>
      </c>
      <c r="U160" s="125">
        <f t="shared" si="3"/>
        <v>349895.70000000013</v>
      </c>
      <c r="V160" s="130">
        <v>1</v>
      </c>
      <c r="W160" s="19">
        <v>200000</v>
      </c>
      <c r="X160" s="20">
        <f t="shared" si="26"/>
        <v>238000</v>
      </c>
      <c r="Y160" s="137">
        <v>1</v>
      </c>
      <c r="Z160" s="134">
        <v>1345080</v>
      </c>
      <c r="AA160" s="135">
        <f t="shared" si="30"/>
        <v>1600645.2</v>
      </c>
      <c r="AB160" s="149">
        <v>1</v>
      </c>
      <c r="AC160" s="146">
        <v>390000</v>
      </c>
      <c r="AD160" s="147">
        <f t="shared" si="24"/>
        <v>464100</v>
      </c>
      <c r="AE160" s="40">
        <v>1</v>
      </c>
      <c r="AF160" s="37">
        <v>1070000</v>
      </c>
      <c r="AG160" s="38">
        <f t="shared" si="25"/>
        <v>1273300</v>
      </c>
      <c r="AH160" s="137">
        <v>1</v>
      </c>
      <c r="AI160" s="155">
        <v>375000</v>
      </c>
      <c r="AJ160" s="156">
        <f t="shared" si="27"/>
        <v>446250</v>
      </c>
      <c r="AK160" s="161">
        <v>1</v>
      </c>
      <c r="AL160" s="158">
        <v>294000</v>
      </c>
      <c r="AM160" s="159">
        <f t="shared" si="12"/>
        <v>349860</v>
      </c>
      <c r="AN160" s="170">
        <v>1</v>
      </c>
      <c r="AO160" s="168">
        <v>400000</v>
      </c>
      <c r="AP160" s="168">
        <v>476000</v>
      </c>
      <c r="AQ160" s="337">
        <v>1</v>
      </c>
      <c r="AR160" s="333">
        <f t="shared" si="28"/>
        <v>338000</v>
      </c>
      <c r="AS160" s="333">
        <f t="shared" si="29"/>
        <v>402220</v>
      </c>
    </row>
    <row r="161" spans="1:45" ht="17.399999999999999" customHeight="1">
      <c r="A161" s="185" t="s">
        <v>142</v>
      </c>
      <c r="B161" s="184" t="s">
        <v>143</v>
      </c>
      <c r="C161" s="184" t="s">
        <v>144</v>
      </c>
      <c r="D161" s="21" t="s">
        <v>145</v>
      </c>
      <c r="E161" s="26">
        <v>997500</v>
      </c>
      <c r="F161" s="26">
        <v>1187025</v>
      </c>
      <c r="G161" s="96" t="s">
        <v>145</v>
      </c>
      <c r="H161" s="97">
        <v>580000</v>
      </c>
      <c r="I161" s="98">
        <f t="shared" si="0"/>
        <v>690200</v>
      </c>
      <c r="J161" s="102" t="s">
        <v>145</v>
      </c>
      <c r="K161" s="103">
        <v>280000</v>
      </c>
      <c r="L161" s="103">
        <v>333200</v>
      </c>
      <c r="M161" s="107" t="s">
        <v>145</v>
      </c>
      <c r="N161" s="108">
        <v>364000</v>
      </c>
      <c r="O161" s="110">
        <f t="shared" si="31"/>
        <v>433160</v>
      </c>
      <c r="P161" s="118" t="s">
        <v>145</v>
      </c>
      <c r="Q161" s="119">
        <v>2000000</v>
      </c>
      <c r="R161" s="120">
        <f t="shared" si="23"/>
        <v>2380000</v>
      </c>
      <c r="S161" s="102" t="s">
        <v>145</v>
      </c>
      <c r="T161" s="124">
        <v>310365.00000000012</v>
      </c>
      <c r="U161" s="125">
        <f t="shared" si="3"/>
        <v>369334.35000000009</v>
      </c>
      <c r="V161" s="128" t="s">
        <v>145</v>
      </c>
      <c r="W161" s="19">
        <v>800000</v>
      </c>
      <c r="X161" s="20">
        <f t="shared" si="26"/>
        <v>952000</v>
      </c>
      <c r="Y161" s="133" t="s">
        <v>145</v>
      </c>
      <c r="Z161" s="134">
        <v>1149500</v>
      </c>
      <c r="AA161" s="135">
        <f t="shared" si="30"/>
        <v>1367905</v>
      </c>
      <c r="AB161" s="145" t="s">
        <v>145</v>
      </c>
      <c r="AC161" s="146">
        <v>573990</v>
      </c>
      <c r="AD161" s="147">
        <f t="shared" si="24"/>
        <v>683048.1</v>
      </c>
      <c r="AE161" s="36" t="s">
        <v>145</v>
      </c>
      <c r="AF161" s="37">
        <v>997500</v>
      </c>
      <c r="AG161" s="38">
        <f t="shared" si="25"/>
        <v>1187025</v>
      </c>
      <c r="AH161" s="133" t="s">
        <v>145</v>
      </c>
      <c r="AI161" s="155">
        <v>780000</v>
      </c>
      <c r="AJ161" s="156">
        <f t="shared" si="27"/>
        <v>928200</v>
      </c>
      <c r="AK161" s="157" t="s">
        <v>145</v>
      </c>
      <c r="AL161" s="158">
        <v>336000</v>
      </c>
      <c r="AM161" s="159">
        <f t="shared" si="12"/>
        <v>399840</v>
      </c>
      <c r="AN161" s="167" t="s">
        <v>145</v>
      </c>
      <c r="AO161" s="168">
        <v>540552</v>
      </c>
      <c r="AP161" s="168">
        <v>643257</v>
      </c>
      <c r="AQ161" s="331" t="s">
        <v>145</v>
      </c>
      <c r="AR161" s="333">
        <f t="shared" si="28"/>
        <v>580000</v>
      </c>
      <c r="AS161" s="333">
        <f t="shared" si="29"/>
        <v>690200</v>
      </c>
    </row>
    <row r="162" spans="1:45" ht="13.8" customHeight="1">
      <c r="A162" s="185"/>
      <c r="B162" s="184"/>
      <c r="C162" s="184"/>
      <c r="D162" s="21" t="s">
        <v>146</v>
      </c>
      <c r="E162" s="26">
        <v>892500</v>
      </c>
      <c r="F162" s="26">
        <v>1062075</v>
      </c>
      <c r="G162" s="96" t="s">
        <v>146</v>
      </c>
      <c r="H162" s="97">
        <v>530000</v>
      </c>
      <c r="I162" s="98">
        <f t="shared" si="0"/>
        <v>630700</v>
      </c>
      <c r="J162" s="102" t="s">
        <v>146</v>
      </c>
      <c r="K162" s="103">
        <v>250000</v>
      </c>
      <c r="L162" s="103">
        <v>297500</v>
      </c>
      <c r="M162" s="107" t="s">
        <v>146</v>
      </c>
      <c r="N162" s="108">
        <v>338000</v>
      </c>
      <c r="O162" s="110">
        <f t="shared" si="31"/>
        <v>402220</v>
      </c>
      <c r="P162" s="118" t="s">
        <v>146</v>
      </c>
      <c r="Q162" s="119">
        <v>1800000</v>
      </c>
      <c r="R162" s="120">
        <f t="shared" si="23"/>
        <v>2142000</v>
      </c>
      <c r="S162" s="102" t="s">
        <v>146</v>
      </c>
      <c r="T162" s="124">
        <v>277695.00000000006</v>
      </c>
      <c r="U162" s="125">
        <f t="shared" si="3"/>
        <v>330457.05000000005</v>
      </c>
      <c r="V162" s="128" t="s">
        <v>146</v>
      </c>
      <c r="W162" s="19">
        <v>800000</v>
      </c>
      <c r="X162" s="20">
        <f t="shared" si="26"/>
        <v>952000</v>
      </c>
      <c r="Y162" s="133" t="s">
        <v>146</v>
      </c>
      <c r="Z162" s="134">
        <v>1028500</v>
      </c>
      <c r="AA162" s="135">
        <f t="shared" si="30"/>
        <v>1223915</v>
      </c>
      <c r="AB162" s="145" t="s">
        <v>146</v>
      </c>
      <c r="AC162" s="146">
        <v>478325</v>
      </c>
      <c r="AD162" s="147">
        <f t="shared" si="24"/>
        <v>569206.75</v>
      </c>
      <c r="AE162" s="36" t="s">
        <v>146</v>
      </c>
      <c r="AF162" s="37">
        <v>937125</v>
      </c>
      <c r="AG162" s="38">
        <f t="shared" si="25"/>
        <v>1115178.75</v>
      </c>
      <c r="AH162" s="133" t="s">
        <v>146</v>
      </c>
      <c r="AI162" s="155">
        <v>720000</v>
      </c>
      <c r="AJ162" s="156">
        <f t="shared" si="27"/>
        <v>856800</v>
      </c>
      <c r="AK162" s="157" t="s">
        <v>146</v>
      </c>
      <c r="AL162" s="158">
        <v>308000</v>
      </c>
      <c r="AM162" s="159">
        <f t="shared" si="12"/>
        <v>366520</v>
      </c>
      <c r="AN162" s="167" t="s">
        <v>146</v>
      </c>
      <c r="AO162" s="168">
        <v>521344</v>
      </c>
      <c r="AP162" s="168">
        <v>620399</v>
      </c>
      <c r="AQ162" s="331" t="s">
        <v>146</v>
      </c>
      <c r="AR162" s="333">
        <f t="shared" si="28"/>
        <v>530000</v>
      </c>
      <c r="AS162" s="333">
        <f t="shared" si="29"/>
        <v>630700</v>
      </c>
    </row>
    <row r="163" spans="1:45" ht="26.1" customHeight="1">
      <c r="A163" s="185"/>
      <c r="B163" s="184"/>
      <c r="C163" s="184"/>
      <c r="D163" s="21" t="s">
        <v>147</v>
      </c>
      <c r="E163" s="26">
        <v>840000</v>
      </c>
      <c r="F163" s="26">
        <v>999600</v>
      </c>
      <c r="G163" s="96" t="s">
        <v>147</v>
      </c>
      <c r="H163" s="97">
        <v>530000</v>
      </c>
      <c r="I163" s="98">
        <f t="shared" si="0"/>
        <v>630700</v>
      </c>
      <c r="J163" s="102" t="s">
        <v>147</v>
      </c>
      <c r="K163" s="103">
        <v>230000</v>
      </c>
      <c r="L163" s="103">
        <v>273700</v>
      </c>
      <c r="M163" s="107" t="s">
        <v>147</v>
      </c>
      <c r="N163" s="108">
        <v>312000</v>
      </c>
      <c r="O163" s="110">
        <f t="shared" si="31"/>
        <v>371280</v>
      </c>
      <c r="P163" s="118" t="s">
        <v>147</v>
      </c>
      <c r="Q163" s="119">
        <v>1700000</v>
      </c>
      <c r="R163" s="120">
        <f t="shared" si="23"/>
        <v>2023000</v>
      </c>
      <c r="S163" s="102" t="s">
        <v>147</v>
      </c>
      <c r="T163" s="124">
        <v>245025.00000000006</v>
      </c>
      <c r="U163" s="125">
        <f t="shared" si="3"/>
        <v>291579.75000000006</v>
      </c>
      <c r="V163" s="128" t="s">
        <v>147</v>
      </c>
      <c r="W163" s="19">
        <v>800000</v>
      </c>
      <c r="X163" s="20">
        <f t="shared" si="26"/>
        <v>952000</v>
      </c>
      <c r="Y163" s="133" t="s">
        <v>147</v>
      </c>
      <c r="Z163" s="134">
        <v>968000</v>
      </c>
      <c r="AA163" s="135">
        <f t="shared" si="30"/>
        <v>1151920</v>
      </c>
      <c r="AB163" s="145" t="s">
        <v>147</v>
      </c>
      <c r="AC163" s="146">
        <v>398605</v>
      </c>
      <c r="AD163" s="147">
        <f t="shared" si="24"/>
        <v>474339.95</v>
      </c>
      <c r="AE163" s="36" t="s">
        <v>147</v>
      </c>
      <c r="AF163" s="37">
        <v>882000</v>
      </c>
      <c r="AG163" s="38">
        <f t="shared" si="25"/>
        <v>1049580</v>
      </c>
      <c r="AH163" s="133" t="s">
        <v>147</v>
      </c>
      <c r="AI163" s="155">
        <v>720000</v>
      </c>
      <c r="AJ163" s="156">
        <f t="shared" si="27"/>
        <v>856800</v>
      </c>
      <c r="AK163" s="157" t="s">
        <v>147</v>
      </c>
      <c r="AL163" s="158">
        <v>296800</v>
      </c>
      <c r="AM163" s="159">
        <f t="shared" si="12"/>
        <v>353192</v>
      </c>
      <c r="AN163" s="167" t="s">
        <v>147</v>
      </c>
      <c r="AO163" s="168">
        <v>525347</v>
      </c>
      <c r="AP163" s="168">
        <v>625163</v>
      </c>
      <c r="AQ163" s="331" t="s">
        <v>147</v>
      </c>
      <c r="AR163" s="333">
        <f t="shared" si="28"/>
        <v>530000</v>
      </c>
      <c r="AS163" s="333">
        <f t="shared" si="29"/>
        <v>630700</v>
      </c>
    </row>
    <row r="164" spans="1:45" ht="17.399999999999999" customHeight="1">
      <c r="A164" s="185"/>
      <c r="B164" s="184" t="s">
        <v>148</v>
      </c>
      <c r="C164" s="184" t="s">
        <v>149</v>
      </c>
      <c r="D164" s="21" t="s">
        <v>145</v>
      </c>
      <c r="E164" s="26">
        <v>1575000</v>
      </c>
      <c r="F164" s="26">
        <v>1874250</v>
      </c>
      <c r="G164" s="96" t="s">
        <v>145</v>
      </c>
      <c r="H164" s="97">
        <v>750000</v>
      </c>
      <c r="I164" s="98">
        <f t="shared" si="0"/>
        <v>892500</v>
      </c>
      <c r="J164" s="102" t="s">
        <v>145</v>
      </c>
      <c r="K164" s="103">
        <v>230000</v>
      </c>
      <c r="L164" s="103">
        <v>273700</v>
      </c>
      <c r="M164" s="107" t="s">
        <v>145</v>
      </c>
      <c r="N164" s="108">
        <v>416000</v>
      </c>
      <c r="O164" s="110">
        <f t="shared" si="31"/>
        <v>495040</v>
      </c>
      <c r="P164" s="118" t="s">
        <v>145</v>
      </c>
      <c r="Q164" s="119">
        <v>2500000</v>
      </c>
      <c r="R164" s="120">
        <f t="shared" si="23"/>
        <v>2975000</v>
      </c>
      <c r="S164" s="102" t="s">
        <v>145</v>
      </c>
      <c r="T164" s="124">
        <v>457380.00000000006</v>
      </c>
      <c r="U164" s="125">
        <f t="shared" si="3"/>
        <v>544282.20000000007</v>
      </c>
      <c r="V164" s="128" t="s">
        <v>145</v>
      </c>
      <c r="W164" s="19">
        <v>883000</v>
      </c>
      <c r="X164" s="20">
        <f t="shared" si="26"/>
        <v>1050770</v>
      </c>
      <c r="Y164" s="133" t="s">
        <v>145</v>
      </c>
      <c r="Z164" s="134">
        <v>1815000</v>
      </c>
      <c r="AA164" s="135">
        <f t="shared" si="30"/>
        <v>2159850</v>
      </c>
      <c r="AB164" s="145" t="s">
        <v>145</v>
      </c>
      <c r="AC164" s="146">
        <v>763550</v>
      </c>
      <c r="AD164" s="147">
        <f t="shared" si="24"/>
        <v>908624.5</v>
      </c>
      <c r="AE164" s="36" t="s">
        <v>145</v>
      </c>
      <c r="AF164" s="37">
        <v>1575000</v>
      </c>
      <c r="AG164" s="38">
        <f t="shared" si="25"/>
        <v>1874250</v>
      </c>
      <c r="AH164" s="133" t="s">
        <v>145</v>
      </c>
      <c r="AI164" s="155">
        <v>1005000</v>
      </c>
      <c r="AJ164" s="156">
        <f t="shared" si="27"/>
        <v>1195950</v>
      </c>
      <c r="AK164" s="157" t="s">
        <v>145</v>
      </c>
      <c r="AL164" s="158">
        <v>436800</v>
      </c>
      <c r="AM164" s="159">
        <f t="shared" si="12"/>
        <v>519792</v>
      </c>
      <c r="AN164" s="167" t="s">
        <v>145</v>
      </c>
      <c r="AO164" s="168">
        <v>640897</v>
      </c>
      <c r="AP164" s="168">
        <v>762668</v>
      </c>
      <c r="AQ164" s="331" t="s">
        <v>145</v>
      </c>
      <c r="AR164" s="333">
        <f t="shared" si="28"/>
        <v>763550</v>
      </c>
      <c r="AS164" s="333">
        <f t="shared" si="29"/>
        <v>908624.5</v>
      </c>
    </row>
    <row r="165" spans="1:45" ht="28.5" customHeight="1">
      <c r="A165" s="185"/>
      <c r="B165" s="184"/>
      <c r="C165" s="184"/>
      <c r="D165" s="21" t="s">
        <v>146</v>
      </c>
      <c r="E165" s="26">
        <v>1470000</v>
      </c>
      <c r="F165" s="26">
        <v>1749300</v>
      </c>
      <c r="G165" s="96" t="s">
        <v>146</v>
      </c>
      <c r="H165" s="97">
        <v>715000</v>
      </c>
      <c r="I165" s="98">
        <f t="shared" si="0"/>
        <v>850850</v>
      </c>
      <c r="J165" s="102" t="s">
        <v>146</v>
      </c>
      <c r="K165" s="103">
        <v>190000</v>
      </c>
      <c r="L165" s="103">
        <v>226100</v>
      </c>
      <c r="M165" s="107" t="s">
        <v>146</v>
      </c>
      <c r="N165" s="108">
        <v>390000</v>
      </c>
      <c r="O165" s="110">
        <f t="shared" si="31"/>
        <v>464100</v>
      </c>
      <c r="P165" s="118" t="s">
        <v>146</v>
      </c>
      <c r="Q165" s="119">
        <v>2200000</v>
      </c>
      <c r="R165" s="120">
        <f t="shared" si="23"/>
        <v>2618000</v>
      </c>
      <c r="S165" s="102" t="s">
        <v>146</v>
      </c>
      <c r="T165" s="124">
        <v>457380.00000000006</v>
      </c>
      <c r="U165" s="125">
        <f t="shared" si="3"/>
        <v>544282.20000000007</v>
      </c>
      <c r="V165" s="128" t="s">
        <v>146</v>
      </c>
      <c r="W165" s="19">
        <v>883000</v>
      </c>
      <c r="X165" s="20">
        <f t="shared" si="26"/>
        <v>1050770</v>
      </c>
      <c r="Y165" s="133" t="s">
        <v>146</v>
      </c>
      <c r="Z165" s="134">
        <v>1694000</v>
      </c>
      <c r="AA165" s="135">
        <f t="shared" si="30"/>
        <v>2015860</v>
      </c>
      <c r="AB165" s="145" t="s">
        <v>146</v>
      </c>
      <c r="AC165" s="146">
        <v>636292</v>
      </c>
      <c r="AD165" s="147">
        <f t="shared" si="24"/>
        <v>757187.48</v>
      </c>
      <c r="AE165" s="36" t="s">
        <v>146</v>
      </c>
      <c r="AF165" s="37">
        <v>1528800</v>
      </c>
      <c r="AG165" s="38">
        <f t="shared" si="25"/>
        <v>1819272</v>
      </c>
      <c r="AH165" s="133" t="s">
        <v>146</v>
      </c>
      <c r="AI165" s="155">
        <v>960000</v>
      </c>
      <c r="AJ165" s="156">
        <f t="shared" si="27"/>
        <v>1142400</v>
      </c>
      <c r="AK165" s="157" t="s">
        <v>146</v>
      </c>
      <c r="AL165" s="158">
        <v>400400</v>
      </c>
      <c r="AM165" s="159">
        <f t="shared" si="12"/>
        <v>476476</v>
      </c>
      <c r="AN165" s="167" t="s">
        <v>146</v>
      </c>
      <c r="AO165" s="168">
        <v>594047</v>
      </c>
      <c r="AP165" s="168">
        <v>706916</v>
      </c>
      <c r="AQ165" s="331" t="s">
        <v>146</v>
      </c>
      <c r="AR165" s="333">
        <f t="shared" si="28"/>
        <v>715000</v>
      </c>
      <c r="AS165" s="333">
        <f t="shared" si="29"/>
        <v>850850</v>
      </c>
    </row>
    <row r="166" spans="1:45" ht="27.9" customHeight="1">
      <c r="A166" s="185"/>
      <c r="B166" s="184"/>
      <c r="C166" s="184"/>
      <c r="D166" s="21" t="s">
        <v>147</v>
      </c>
      <c r="E166" s="26">
        <v>1365000</v>
      </c>
      <c r="F166" s="26">
        <v>1624350</v>
      </c>
      <c r="G166" s="96" t="s">
        <v>147</v>
      </c>
      <c r="H166" s="97">
        <v>715000</v>
      </c>
      <c r="I166" s="98">
        <f t="shared" si="0"/>
        <v>850850</v>
      </c>
      <c r="J166" s="102" t="s">
        <v>147</v>
      </c>
      <c r="K166" s="103">
        <v>150000</v>
      </c>
      <c r="L166" s="103">
        <v>178500</v>
      </c>
      <c r="M166" s="107" t="s">
        <v>147</v>
      </c>
      <c r="N166" s="108">
        <v>351000</v>
      </c>
      <c r="O166" s="110">
        <f t="shared" si="31"/>
        <v>417690</v>
      </c>
      <c r="P166" s="118" t="s">
        <v>147</v>
      </c>
      <c r="Q166" s="119">
        <v>2000000</v>
      </c>
      <c r="R166" s="120">
        <f t="shared" si="23"/>
        <v>2380000</v>
      </c>
      <c r="S166" s="102" t="s">
        <v>147</v>
      </c>
      <c r="T166" s="124">
        <v>457380.00000000006</v>
      </c>
      <c r="U166" s="125">
        <f t="shared" si="3"/>
        <v>544282.20000000007</v>
      </c>
      <c r="V166" s="128" t="s">
        <v>147</v>
      </c>
      <c r="W166" s="19">
        <v>883000</v>
      </c>
      <c r="X166" s="20">
        <f t="shared" si="26"/>
        <v>1050770</v>
      </c>
      <c r="Y166" s="133" t="s">
        <v>147</v>
      </c>
      <c r="Z166" s="134">
        <v>1573000</v>
      </c>
      <c r="AA166" s="135">
        <f t="shared" si="30"/>
        <v>1871870</v>
      </c>
      <c r="AB166" s="145" t="s">
        <v>147</v>
      </c>
      <c r="AC166" s="146">
        <v>530243</v>
      </c>
      <c r="AD166" s="147">
        <f t="shared" si="24"/>
        <v>630989.17000000004</v>
      </c>
      <c r="AE166" s="36" t="s">
        <v>147</v>
      </c>
      <c r="AF166" s="37">
        <v>1474200</v>
      </c>
      <c r="AG166" s="38">
        <f t="shared" si="25"/>
        <v>1754298</v>
      </c>
      <c r="AH166" s="133" t="s">
        <v>147</v>
      </c>
      <c r="AI166" s="155">
        <v>960000</v>
      </c>
      <c r="AJ166" s="156">
        <f t="shared" si="27"/>
        <v>1142400</v>
      </c>
      <c r="AK166" s="157" t="s">
        <v>147</v>
      </c>
      <c r="AL166" s="158">
        <v>385840</v>
      </c>
      <c r="AM166" s="159">
        <f t="shared" si="12"/>
        <v>459149.6</v>
      </c>
      <c r="AN166" s="167" t="s">
        <v>147</v>
      </c>
      <c r="AO166" s="168">
        <v>580452</v>
      </c>
      <c r="AP166" s="168">
        <v>690738</v>
      </c>
      <c r="AQ166" s="331" t="s">
        <v>147</v>
      </c>
      <c r="AR166" s="333">
        <f t="shared" si="28"/>
        <v>715000</v>
      </c>
      <c r="AS166" s="333">
        <f t="shared" si="29"/>
        <v>850850</v>
      </c>
    </row>
    <row r="167" spans="1:45" ht="15">
      <c r="A167" s="185" t="s">
        <v>188</v>
      </c>
      <c r="B167" s="184" t="s">
        <v>150</v>
      </c>
      <c r="C167" s="7"/>
      <c r="D167" s="21" t="s">
        <v>192</v>
      </c>
      <c r="E167" s="26">
        <v>203700</v>
      </c>
      <c r="F167" s="26">
        <v>242403</v>
      </c>
      <c r="G167" s="96" t="s">
        <v>192</v>
      </c>
      <c r="H167" s="97">
        <v>180000</v>
      </c>
      <c r="I167" s="98">
        <f t="shared" si="0"/>
        <v>214200</v>
      </c>
      <c r="J167" s="102" t="s">
        <v>192</v>
      </c>
      <c r="K167" s="103">
        <v>110000</v>
      </c>
      <c r="L167" s="103">
        <v>130900</v>
      </c>
      <c r="M167" s="107" t="s">
        <v>192</v>
      </c>
      <c r="N167" s="108">
        <v>214500</v>
      </c>
      <c r="O167" s="110">
        <f t="shared" si="31"/>
        <v>255255</v>
      </c>
      <c r="P167" s="118" t="s">
        <v>192</v>
      </c>
      <c r="Q167" s="119">
        <v>150000</v>
      </c>
      <c r="R167" s="120">
        <f t="shared" si="23"/>
        <v>178500</v>
      </c>
      <c r="S167" s="102" t="s">
        <v>192</v>
      </c>
      <c r="T167" s="124">
        <v>165000</v>
      </c>
      <c r="U167" s="125">
        <f t="shared" si="3"/>
        <v>196350</v>
      </c>
      <c r="V167" s="128" t="s">
        <v>192</v>
      </c>
      <c r="W167" s="19">
        <v>200000</v>
      </c>
      <c r="X167" s="20">
        <f t="shared" si="26"/>
        <v>238000</v>
      </c>
      <c r="Y167" s="133" t="s">
        <v>192</v>
      </c>
      <c r="Z167" s="134">
        <v>256080</v>
      </c>
      <c r="AA167" s="135">
        <f t="shared" si="30"/>
        <v>304735.2</v>
      </c>
      <c r="AB167" s="145" t="s">
        <v>192</v>
      </c>
      <c r="AC167" s="146">
        <v>223500</v>
      </c>
      <c r="AD167" s="147">
        <f t="shared" si="24"/>
        <v>265965</v>
      </c>
      <c r="AE167" s="36" t="s">
        <v>192</v>
      </c>
      <c r="AF167" s="37">
        <v>213885</v>
      </c>
      <c r="AG167" s="38">
        <f t="shared" si="25"/>
        <v>254523.15</v>
      </c>
      <c r="AH167" s="133" t="s">
        <v>192</v>
      </c>
      <c r="AI167" s="155">
        <v>255000</v>
      </c>
      <c r="AJ167" s="156">
        <f t="shared" si="27"/>
        <v>303450</v>
      </c>
      <c r="AK167" s="157" t="s">
        <v>192</v>
      </c>
      <c r="AL167" s="158">
        <v>168000</v>
      </c>
      <c r="AM167" s="159">
        <f t="shared" si="12"/>
        <v>199920</v>
      </c>
      <c r="AN167" s="167" t="s">
        <v>192</v>
      </c>
      <c r="AO167" s="168">
        <v>200000</v>
      </c>
      <c r="AP167" s="168">
        <v>238000</v>
      </c>
      <c r="AQ167" s="331" t="s">
        <v>192</v>
      </c>
      <c r="AR167" s="333">
        <f t="shared" si="28"/>
        <v>200000</v>
      </c>
      <c r="AS167" s="333">
        <f t="shared" si="29"/>
        <v>238000</v>
      </c>
    </row>
    <row r="168" spans="1:45" ht="15">
      <c r="A168" s="185"/>
      <c r="B168" s="184"/>
      <c r="C168" s="7"/>
      <c r="D168" s="21" t="s">
        <v>151</v>
      </c>
      <c r="E168" s="26">
        <v>237300</v>
      </c>
      <c r="F168" s="26">
        <v>282387</v>
      </c>
      <c r="G168" s="96" t="s">
        <v>151</v>
      </c>
      <c r="H168" s="97">
        <v>180000</v>
      </c>
      <c r="I168" s="98">
        <f t="shared" si="0"/>
        <v>214200</v>
      </c>
      <c r="J168" s="102" t="s">
        <v>151</v>
      </c>
      <c r="K168" s="103">
        <v>165000</v>
      </c>
      <c r="L168" s="103">
        <v>196350</v>
      </c>
      <c r="M168" s="107" t="s">
        <v>151</v>
      </c>
      <c r="N168" s="108">
        <v>247000</v>
      </c>
      <c r="O168" s="110">
        <f t="shared" si="31"/>
        <v>293930</v>
      </c>
      <c r="P168" s="118" t="s">
        <v>151</v>
      </c>
      <c r="Q168" s="119">
        <v>250000</v>
      </c>
      <c r="R168" s="120">
        <f t="shared" si="23"/>
        <v>297500</v>
      </c>
      <c r="S168" s="102" t="s">
        <v>151</v>
      </c>
      <c r="T168" s="124">
        <v>192500.00000000003</v>
      </c>
      <c r="U168" s="125">
        <f t="shared" si="3"/>
        <v>229075.00000000003</v>
      </c>
      <c r="V168" s="128" t="s">
        <v>151</v>
      </c>
      <c r="W168" s="19">
        <v>300000</v>
      </c>
      <c r="X168" s="20">
        <f t="shared" si="26"/>
        <v>357000</v>
      </c>
      <c r="Y168" s="133" t="s">
        <v>151</v>
      </c>
      <c r="Z168" s="134">
        <v>298320</v>
      </c>
      <c r="AA168" s="135">
        <f t="shared" si="30"/>
        <v>355000.8</v>
      </c>
      <c r="AB168" s="145" t="s">
        <v>151</v>
      </c>
      <c r="AC168" s="146">
        <v>298000</v>
      </c>
      <c r="AD168" s="147">
        <f t="shared" si="24"/>
        <v>354620</v>
      </c>
      <c r="AE168" s="36" t="s">
        <v>151</v>
      </c>
      <c r="AF168" s="37">
        <v>249165</v>
      </c>
      <c r="AG168" s="38">
        <f t="shared" si="25"/>
        <v>296506.34999999998</v>
      </c>
      <c r="AH168" s="133" t="s">
        <v>151</v>
      </c>
      <c r="AI168" s="155">
        <v>255000</v>
      </c>
      <c r="AJ168" s="156">
        <f t="shared" si="27"/>
        <v>303450</v>
      </c>
      <c r="AK168" s="157" t="s">
        <v>151</v>
      </c>
      <c r="AL168" s="158">
        <v>280000</v>
      </c>
      <c r="AM168" s="159">
        <f t="shared" si="12"/>
        <v>333200</v>
      </c>
      <c r="AN168" s="167" t="s">
        <v>151</v>
      </c>
      <c r="AO168" s="168">
        <v>240000</v>
      </c>
      <c r="AP168" s="168">
        <v>285600</v>
      </c>
      <c r="AQ168" s="331" t="s">
        <v>151</v>
      </c>
      <c r="AR168" s="333">
        <f t="shared" si="28"/>
        <v>249165</v>
      </c>
      <c r="AS168" s="333">
        <f t="shared" si="29"/>
        <v>296506.34999999998</v>
      </c>
    </row>
    <row r="169" spans="1:45" ht="15">
      <c r="A169" s="185"/>
      <c r="B169" s="184" t="s">
        <v>152</v>
      </c>
      <c r="C169" s="7"/>
      <c r="D169" s="21" t="s">
        <v>192</v>
      </c>
      <c r="E169" s="26">
        <v>619500</v>
      </c>
      <c r="F169" s="26">
        <v>737205</v>
      </c>
      <c r="G169" s="96" t="s">
        <v>192</v>
      </c>
      <c r="H169" s="97">
        <v>450000</v>
      </c>
      <c r="I169" s="98">
        <f t="shared" si="0"/>
        <v>535500</v>
      </c>
      <c r="J169" s="102" t="s">
        <v>192</v>
      </c>
      <c r="K169" s="103">
        <v>1900000</v>
      </c>
      <c r="L169" s="103">
        <v>2261000</v>
      </c>
      <c r="M169" s="107" t="s">
        <v>192</v>
      </c>
      <c r="N169" s="108">
        <v>1040000</v>
      </c>
      <c r="O169" s="110">
        <f t="shared" si="31"/>
        <v>1237600</v>
      </c>
      <c r="P169" s="118" t="s">
        <v>192</v>
      </c>
      <c r="Q169" s="119">
        <v>450000</v>
      </c>
      <c r="R169" s="120">
        <f t="shared" si="23"/>
        <v>535500</v>
      </c>
      <c r="S169" s="102" t="s">
        <v>192</v>
      </c>
      <c r="T169" s="124">
        <v>462000.00000000006</v>
      </c>
      <c r="U169" s="125">
        <f t="shared" si="3"/>
        <v>549780</v>
      </c>
      <c r="V169" s="128" t="s">
        <v>192</v>
      </c>
      <c r="W169" s="19">
        <v>1167000</v>
      </c>
      <c r="X169" s="20">
        <f t="shared" si="26"/>
        <v>1388730</v>
      </c>
      <c r="Y169" s="133" t="s">
        <v>192</v>
      </c>
      <c r="Z169" s="134">
        <v>778800</v>
      </c>
      <c r="AA169" s="135">
        <f t="shared" si="30"/>
        <v>926772</v>
      </c>
      <c r="AB169" s="145" t="s">
        <v>192</v>
      </c>
      <c r="AC169" s="146">
        <v>487500</v>
      </c>
      <c r="AD169" s="147">
        <f t="shared" si="24"/>
        <v>580125</v>
      </c>
      <c r="AE169" s="36" t="s">
        <v>192</v>
      </c>
      <c r="AF169" s="37">
        <v>644280</v>
      </c>
      <c r="AG169" s="38">
        <f t="shared" si="25"/>
        <v>766693.2</v>
      </c>
      <c r="AH169" s="133" t="s">
        <v>192</v>
      </c>
      <c r="AI169" s="155">
        <v>570000</v>
      </c>
      <c r="AJ169" s="156">
        <f t="shared" si="27"/>
        <v>678300</v>
      </c>
      <c r="AK169" s="157" t="s">
        <v>192</v>
      </c>
      <c r="AL169" s="158">
        <v>910000</v>
      </c>
      <c r="AM169" s="159">
        <f t="shared" si="12"/>
        <v>1082900</v>
      </c>
      <c r="AN169" s="167" t="s">
        <v>192</v>
      </c>
      <c r="AO169" s="168">
        <v>600000</v>
      </c>
      <c r="AP169" s="168">
        <v>714000</v>
      </c>
      <c r="AQ169" s="331" t="s">
        <v>192</v>
      </c>
      <c r="AR169" s="333">
        <f t="shared" si="28"/>
        <v>619500</v>
      </c>
      <c r="AS169" s="333">
        <f t="shared" si="29"/>
        <v>737205</v>
      </c>
    </row>
    <row r="170" spans="1:45" ht="15">
      <c r="A170" s="185"/>
      <c r="B170" s="184"/>
      <c r="C170" s="7"/>
      <c r="D170" s="21" t="s">
        <v>151</v>
      </c>
      <c r="E170" s="26">
        <v>819000</v>
      </c>
      <c r="F170" s="26">
        <v>974610</v>
      </c>
      <c r="G170" s="96" t="s">
        <v>151</v>
      </c>
      <c r="H170" s="97">
        <v>450000</v>
      </c>
      <c r="I170" s="98">
        <f t="shared" si="0"/>
        <v>535500</v>
      </c>
      <c r="J170" s="102" t="s">
        <v>151</v>
      </c>
      <c r="K170" s="103">
        <v>2592000</v>
      </c>
      <c r="L170" s="103">
        <v>3084480</v>
      </c>
      <c r="M170" s="107" t="s">
        <v>151</v>
      </c>
      <c r="N170" s="108">
        <v>1300000</v>
      </c>
      <c r="O170" s="110">
        <f t="shared" si="31"/>
        <v>1547000</v>
      </c>
      <c r="P170" s="118" t="s">
        <v>151</v>
      </c>
      <c r="Q170" s="119">
        <v>700000</v>
      </c>
      <c r="R170" s="120">
        <f t="shared" si="23"/>
        <v>833000</v>
      </c>
      <c r="S170" s="102" t="s">
        <v>151</v>
      </c>
      <c r="T170" s="124">
        <v>616000</v>
      </c>
      <c r="U170" s="125">
        <f t="shared" si="3"/>
        <v>733040</v>
      </c>
      <c r="V170" s="128" t="s">
        <v>151</v>
      </c>
      <c r="W170" s="19">
        <v>1583000</v>
      </c>
      <c r="X170" s="20">
        <f t="shared" si="26"/>
        <v>1883770</v>
      </c>
      <c r="Y170" s="133" t="s">
        <v>151</v>
      </c>
      <c r="Z170" s="134">
        <v>1029600</v>
      </c>
      <c r="AA170" s="135">
        <f t="shared" si="30"/>
        <v>1225224</v>
      </c>
      <c r="AB170" s="145" t="s">
        <v>151</v>
      </c>
      <c r="AC170" s="146">
        <v>650000</v>
      </c>
      <c r="AD170" s="147">
        <f t="shared" si="24"/>
        <v>773500</v>
      </c>
      <c r="AE170" s="36" t="s">
        <v>151</v>
      </c>
      <c r="AF170" s="37">
        <v>851760</v>
      </c>
      <c r="AG170" s="38">
        <f t="shared" si="25"/>
        <v>1013594.3999999999</v>
      </c>
      <c r="AH170" s="133" t="s">
        <v>151</v>
      </c>
      <c r="AI170" s="155">
        <v>570000</v>
      </c>
      <c r="AJ170" s="156">
        <f t="shared" si="27"/>
        <v>678300</v>
      </c>
      <c r="AK170" s="157" t="s">
        <v>151</v>
      </c>
      <c r="AL170" s="158">
        <v>1190000</v>
      </c>
      <c r="AM170" s="159">
        <f t="shared" si="12"/>
        <v>1416100</v>
      </c>
      <c r="AN170" s="167" t="s">
        <v>151</v>
      </c>
      <c r="AO170" s="168">
        <v>850000</v>
      </c>
      <c r="AP170" s="168">
        <v>1011500</v>
      </c>
      <c r="AQ170" s="331" t="s">
        <v>151</v>
      </c>
      <c r="AR170" s="333">
        <f t="shared" si="28"/>
        <v>850000</v>
      </c>
      <c r="AS170" s="333">
        <f t="shared" si="29"/>
        <v>1011500</v>
      </c>
    </row>
    <row r="171" spans="1:45" ht="15">
      <c r="A171" s="185"/>
      <c r="B171" s="186" t="s">
        <v>189</v>
      </c>
      <c r="C171" s="7"/>
      <c r="D171" s="21" t="s">
        <v>192</v>
      </c>
      <c r="E171" s="26">
        <v>345500</v>
      </c>
      <c r="F171" s="26">
        <v>411145</v>
      </c>
      <c r="G171" s="96" t="s">
        <v>192</v>
      </c>
      <c r="H171" s="97">
        <v>215000</v>
      </c>
      <c r="I171" s="98">
        <f t="shared" si="0"/>
        <v>255850</v>
      </c>
      <c r="J171" s="102" t="s">
        <v>192</v>
      </c>
      <c r="K171" s="103">
        <v>145000</v>
      </c>
      <c r="L171" s="103">
        <v>172550</v>
      </c>
      <c r="M171" s="107" t="s">
        <v>192</v>
      </c>
      <c r="N171" s="108">
        <v>494000</v>
      </c>
      <c r="O171" s="110">
        <f t="shared" si="31"/>
        <v>587860</v>
      </c>
      <c r="P171" s="118" t="s">
        <v>192</v>
      </c>
      <c r="Q171" s="119">
        <v>300000</v>
      </c>
      <c r="R171" s="120">
        <f t="shared" si="23"/>
        <v>357000</v>
      </c>
      <c r="S171" s="102" t="s">
        <v>192</v>
      </c>
      <c r="T171" s="124">
        <v>185000</v>
      </c>
      <c r="U171" s="125">
        <f t="shared" si="3"/>
        <v>220150</v>
      </c>
      <c r="V171" s="128" t="s">
        <v>192</v>
      </c>
      <c r="W171" s="19">
        <v>333000</v>
      </c>
      <c r="X171" s="20">
        <f t="shared" si="26"/>
        <v>396270</v>
      </c>
      <c r="Y171" s="133" t="s">
        <v>192</v>
      </c>
      <c r="Z171" s="134">
        <v>434280</v>
      </c>
      <c r="AA171" s="135">
        <f t="shared" si="30"/>
        <v>516793.2</v>
      </c>
      <c r="AB171" s="145" t="s">
        <v>192</v>
      </c>
      <c r="AC171" s="146">
        <v>175000</v>
      </c>
      <c r="AD171" s="147">
        <f t="shared" si="24"/>
        <v>208250</v>
      </c>
      <c r="AE171" s="36" t="s">
        <v>192</v>
      </c>
      <c r="AF171" s="37">
        <v>380050.00000000006</v>
      </c>
      <c r="AG171" s="38">
        <f t="shared" si="25"/>
        <v>452259.50000000006</v>
      </c>
      <c r="AH171" s="133" t="s">
        <v>192</v>
      </c>
      <c r="AI171" s="155">
        <v>285000</v>
      </c>
      <c r="AJ171" s="156">
        <f t="shared" si="27"/>
        <v>339150</v>
      </c>
      <c r="AK171" s="157" t="s">
        <v>192</v>
      </c>
      <c r="AL171" s="158">
        <v>489999.99999999994</v>
      </c>
      <c r="AM171" s="159">
        <f t="shared" si="12"/>
        <v>583099.99999999988</v>
      </c>
      <c r="AN171" s="167" t="s">
        <v>192</v>
      </c>
      <c r="AO171" s="168">
        <v>280000</v>
      </c>
      <c r="AP171" s="168">
        <v>333200</v>
      </c>
      <c r="AQ171" s="331" t="s">
        <v>192</v>
      </c>
      <c r="AR171" s="333">
        <f t="shared" si="28"/>
        <v>300000</v>
      </c>
      <c r="AS171" s="333">
        <f t="shared" si="29"/>
        <v>357000</v>
      </c>
    </row>
    <row r="172" spans="1:45" ht="15">
      <c r="A172" s="185"/>
      <c r="B172" s="186"/>
      <c r="C172" s="7"/>
      <c r="D172" s="21" t="s">
        <v>151</v>
      </c>
      <c r="E172" s="26">
        <v>399000</v>
      </c>
      <c r="F172" s="26">
        <v>474810</v>
      </c>
      <c r="G172" s="96" t="s">
        <v>151</v>
      </c>
      <c r="H172" s="97">
        <v>215000</v>
      </c>
      <c r="I172" s="98">
        <f t="shared" si="0"/>
        <v>255850</v>
      </c>
      <c r="J172" s="102" t="s">
        <v>151</v>
      </c>
      <c r="K172" s="103">
        <v>195000</v>
      </c>
      <c r="L172" s="103">
        <v>232050</v>
      </c>
      <c r="M172" s="107" t="s">
        <v>151</v>
      </c>
      <c r="N172" s="108">
        <v>559000</v>
      </c>
      <c r="O172" s="110">
        <f t="shared" si="31"/>
        <v>665210</v>
      </c>
      <c r="P172" s="118" t="s">
        <v>151</v>
      </c>
      <c r="Q172" s="119">
        <v>500000</v>
      </c>
      <c r="R172" s="120">
        <f t="shared" si="23"/>
        <v>595000</v>
      </c>
      <c r="S172" s="102" t="s">
        <v>151</v>
      </c>
      <c r="T172" s="124">
        <v>210000</v>
      </c>
      <c r="U172" s="125">
        <f t="shared" si="3"/>
        <v>249900</v>
      </c>
      <c r="V172" s="128" t="s">
        <v>151</v>
      </c>
      <c r="W172" s="19">
        <v>500000</v>
      </c>
      <c r="X172" s="20">
        <f t="shared" si="26"/>
        <v>595000</v>
      </c>
      <c r="Y172" s="133" t="s">
        <v>151</v>
      </c>
      <c r="Z172" s="134">
        <v>501600</v>
      </c>
      <c r="AA172" s="135">
        <f t="shared" si="30"/>
        <v>596904</v>
      </c>
      <c r="AB172" s="145" t="s">
        <v>151</v>
      </c>
      <c r="AC172" s="146">
        <v>220000</v>
      </c>
      <c r="AD172" s="147">
        <f t="shared" si="24"/>
        <v>261800</v>
      </c>
      <c r="AE172" s="36" t="s">
        <v>151</v>
      </c>
      <c r="AF172" s="37">
        <v>438900.00000000006</v>
      </c>
      <c r="AG172" s="38">
        <f t="shared" si="25"/>
        <v>522291.00000000006</v>
      </c>
      <c r="AH172" s="133" t="s">
        <v>151</v>
      </c>
      <c r="AI172" s="155">
        <v>285000</v>
      </c>
      <c r="AJ172" s="156">
        <f t="shared" si="27"/>
        <v>339150</v>
      </c>
      <c r="AK172" s="157" t="s">
        <v>151</v>
      </c>
      <c r="AL172" s="158">
        <v>714000</v>
      </c>
      <c r="AM172" s="159">
        <f t="shared" si="12"/>
        <v>849660</v>
      </c>
      <c r="AN172" s="167" t="s">
        <v>151</v>
      </c>
      <c r="AO172" s="168">
        <v>340000</v>
      </c>
      <c r="AP172" s="168">
        <v>404600</v>
      </c>
      <c r="AQ172" s="331" t="s">
        <v>151</v>
      </c>
      <c r="AR172" s="333">
        <f t="shared" si="28"/>
        <v>399000</v>
      </c>
      <c r="AS172" s="333">
        <f t="shared" si="29"/>
        <v>474810</v>
      </c>
    </row>
    <row r="173" spans="1:45" ht="15">
      <c r="A173" s="185"/>
      <c r="B173" s="11" t="s">
        <v>190</v>
      </c>
      <c r="C173" s="7"/>
      <c r="D173" s="21" t="s">
        <v>151</v>
      </c>
      <c r="E173" s="26">
        <v>301400</v>
      </c>
      <c r="F173" s="26">
        <v>358666</v>
      </c>
      <c r="G173" s="96" t="s">
        <v>151</v>
      </c>
      <c r="H173" s="97">
        <v>270000</v>
      </c>
      <c r="I173" s="98">
        <f t="shared" si="0"/>
        <v>321300</v>
      </c>
      <c r="J173" s="102" t="s">
        <v>151</v>
      </c>
      <c r="K173" s="103">
        <v>165000</v>
      </c>
      <c r="L173" s="103">
        <v>196350</v>
      </c>
      <c r="M173" s="107" t="s">
        <v>151</v>
      </c>
      <c r="N173" s="108">
        <v>364000</v>
      </c>
      <c r="O173" s="110">
        <f t="shared" si="31"/>
        <v>433160</v>
      </c>
      <c r="P173" s="118" t="s">
        <v>151</v>
      </c>
      <c r="Q173" s="119">
        <v>150000</v>
      </c>
      <c r="R173" s="120">
        <f t="shared" si="23"/>
        <v>178500</v>
      </c>
      <c r="S173" s="102" t="s">
        <v>151</v>
      </c>
      <c r="T173" s="124">
        <v>192500.00000000003</v>
      </c>
      <c r="U173" s="125">
        <f t="shared" si="3"/>
        <v>229075.00000000003</v>
      </c>
      <c r="V173" s="128" t="s">
        <v>151</v>
      </c>
      <c r="W173" s="19">
        <v>667000</v>
      </c>
      <c r="X173" s="20">
        <f t="shared" si="26"/>
        <v>793730</v>
      </c>
      <c r="Y173" s="133" t="s">
        <v>151</v>
      </c>
      <c r="Z173" s="134">
        <v>378840</v>
      </c>
      <c r="AA173" s="135">
        <f t="shared" si="30"/>
        <v>450819.6</v>
      </c>
      <c r="AB173" s="145" t="s">
        <v>151</v>
      </c>
      <c r="AC173" s="146">
        <v>298000</v>
      </c>
      <c r="AD173" s="147">
        <f t="shared" si="24"/>
        <v>354620</v>
      </c>
      <c r="AE173" s="36" t="s">
        <v>151</v>
      </c>
      <c r="AF173" s="37">
        <v>316470</v>
      </c>
      <c r="AG173" s="38">
        <f t="shared" si="25"/>
        <v>376599.3</v>
      </c>
      <c r="AH173" s="133" t="s">
        <v>151</v>
      </c>
      <c r="AI173" s="155">
        <v>360000</v>
      </c>
      <c r="AJ173" s="156">
        <f t="shared" si="27"/>
        <v>428400</v>
      </c>
      <c r="AK173" s="157" t="s">
        <v>151</v>
      </c>
      <c r="AL173" s="158">
        <v>392000</v>
      </c>
      <c r="AM173" s="159">
        <f t="shared" si="12"/>
        <v>466480</v>
      </c>
      <c r="AN173" s="167" t="s">
        <v>151</v>
      </c>
      <c r="AO173" s="168">
        <v>220000</v>
      </c>
      <c r="AP173" s="168">
        <v>261800</v>
      </c>
      <c r="AQ173" s="331" t="s">
        <v>151</v>
      </c>
      <c r="AR173" s="333">
        <f t="shared" si="28"/>
        <v>301400</v>
      </c>
      <c r="AS173" s="333">
        <f t="shared" si="29"/>
        <v>358666</v>
      </c>
    </row>
    <row r="174" spans="1:45" ht="15">
      <c r="A174" s="185"/>
      <c r="B174" s="186" t="s">
        <v>193</v>
      </c>
      <c r="C174" s="7"/>
      <c r="D174" s="21" t="s">
        <v>192</v>
      </c>
      <c r="E174" s="26">
        <v>301400</v>
      </c>
      <c r="F174" s="26">
        <v>358666</v>
      </c>
      <c r="G174" s="96" t="s">
        <v>192</v>
      </c>
      <c r="H174" s="97">
        <v>330000</v>
      </c>
      <c r="I174" s="98">
        <f t="shared" si="0"/>
        <v>392700</v>
      </c>
      <c r="J174" s="102" t="s">
        <v>192</v>
      </c>
      <c r="K174" s="103">
        <v>280000</v>
      </c>
      <c r="L174" s="103">
        <v>333200</v>
      </c>
      <c r="M174" s="107" t="s">
        <v>192</v>
      </c>
      <c r="N174" s="108">
        <v>325000</v>
      </c>
      <c r="O174" s="110">
        <f t="shared" si="31"/>
        <v>386750</v>
      </c>
      <c r="P174" s="118" t="s">
        <v>192</v>
      </c>
      <c r="Q174" s="119">
        <v>250000</v>
      </c>
      <c r="R174" s="120">
        <f t="shared" si="23"/>
        <v>297500</v>
      </c>
      <c r="S174" s="102" t="s">
        <v>192</v>
      </c>
      <c r="T174" s="124">
        <v>198000.00000000003</v>
      </c>
      <c r="U174" s="125">
        <f t="shared" si="3"/>
        <v>235620.00000000003</v>
      </c>
      <c r="V174" s="128" t="s">
        <v>192</v>
      </c>
      <c r="W174" s="19">
        <v>667000</v>
      </c>
      <c r="X174" s="20">
        <f t="shared" si="26"/>
        <v>793730</v>
      </c>
      <c r="Y174" s="133" t="s">
        <v>192</v>
      </c>
      <c r="Z174" s="134">
        <v>378840</v>
      </c>
      <c r="AA174" s="135">
        <f t="shared" si="30"/>
        <v>450819.6</v>
      </c>
      <c r="AB174" s="145" t="s">
        <v>192</v>
      </c>
      <c r="AC174" s="146">
        <v>281250</v>
      </c>
      <c r="AD174" s="147">
        <f t="shared" si="24"/>
        <v>334687.5</v>
      </c>
      <c r="AE174" s="36" t="s">
        <v>192</v>
      </c>
      <c r="AF174" s="37">
        <v>316470</v>
      </c>
      <c r="AG174" s="38">
        <f t="shared" si="25"/>
        <v>376599.3</v>
      </c>
      <c r="AH174" s="133" t="s">
        <v>192</v>
      </c>
      <c r="AI174" s="155">
        <v>435000</v>
      </c>
      <c r="AJ174" s="156">
        <f t="shared" si="27"/>
        <v>517650</v>
      </c>
      <c r="AK174" s="157" t="s">
        <v>192</v>
      </c>
      <c r="AL174" s="158">
        <v>1190000</v>
      </c>
      <c r="AM174" s="159">
        <f t="shared" si="12"/>
        <v>1416100</v>
      </c>
      <c r="AN174" s="167" t="s">
        <v>192</v>
      </c>
      <c r="AO174" s="168">
        <v>320000</v>
      </c>
      <c r="AP174" s="168">
        <v>380800</v>
      </c>
      <c r="AQ174" s="331" t="s">
        <v>192</v>
      </c>
      <c r="AR174" s="333">
        <f t="shared" si="28"/>
        <v>320000</v>
      </c>
      <c r="AS174" s="333">
        <f t="shared" si="29"/>
        <v>380800</v>
      </c>
    </row>
    <row r="175" spans="1:45" ht="15">
      <c r="A175" s="185"/>
      <c r="B175" s="186"/>
      <c r="C175" s="7"/>
      <c r="D175" s="21" t="s">
        <v>151</v>
      </c>
      <c r="E175" s="26">
        <v>356000</v>
      </c>
      <c r="F175" s="26">
        <v>423640</v>
      </c>
      <c r="G175" s="96" t="s">
        <v>151</v>
      </c>
      <c r="H175" s="97">
        <v>330000</v>
      </c>
      <c r="I175" s="98">
        <f t="shared" si="0"/>
        <v>392700</v>
      </c>
      <c r="J175" s="102" t="s">
        <v>151</v>
      </c>
      <c r="K175" s="103">
        <v>350000</v>
      </c>
      <c r="L175" s="103">
        <v>416500</v>
      </c>
      <c r="M175" s="107" t="s">
        <v>151</v>
      </c>
      <c r="N175" s="108">
        <v>364000</v>
      </c>
      <c r="O175" s="110">
        <f t="shared" si="31"/>
        <v>433160</v>
      </c>
      <c r="P175" s="118" t="s">
        <v>151</v>
      </c>
      <c r="Q175" s="119">
        <v>400000</v>
      </c>
      <c r="R175" s="120">
        <f t="shared" si="23"/>
        <v>476000</v>
      </c>
      <c r="S175" s="102" t="s">
        <v>151</v>
      </c>
      <c r="T175" s="124">
        <v>231000.00000000003</v>
      </c>
      <c r="U175" s="125">
        <f t="shared" si="3"/>
        <v>274890</v>
      </c>
      <c r="V175" s="128" t="s">
        <v>151</v>
      </c>
      <c r="W175" s="19">
        <v>1000000</v>
      </c>
      <c r="X175" s="20">
        <f t="shared" si="26"/>
        <v>1190000</v>
      </c>
      <c r="Y175" s="133" t="s">
        <v>151</v>
      </c>
      <c r="Z175" s="134">
        <v>447480</v>
      </c>
      <c r="AA175" s="135">
        <f t="shared" si="30"/>
        <v>532501.19999999995</v>
      </c>
      <c r="AB175" s="145" t="s">
        <v>151</v>
      </c>
      <c r="AC175" s="146">
        <v>375000</v>
      </c>
      <c r="AD175" s="147">
        <f t="shared" si="24"/>
        <v>446250</v>
      </c>
      <c r="AE175" s="36" t="s">
        <v>151</v>
      </c>
      <c r="AF175" s="37">
        <v>373800</v>
      </c>
      <c r="AG175" s="38">
        <f t="shared" si="25"/>
        <v>444822</v>
      </c>
      <c r="AH175" s="133" t="s">
        <v>151</v>
      </c>
      <c r="AI175" s="155">
        <v>435000</v>
      </c>
      <c r="AJ175" s="156">
        <f t="shared" si="27"/>
        <v>517650</v>
      </c>
      <c r="AK175" s="157" t="s">
        <v>151</v>
      </c>
      <c r="AL175" s="158">
        <v>1680000</v>
      </c>
      <c r="AM175" s="159">
        <f t="shared" si="12"/>
        <v>1999200</v>
      </c>
      <c r="AN175" s="167" t="s">
        <v>151</v>
      </c>
      <c r="AO175" s="168">
        <v>380000</v>
      </c>
      <c r="AP175" s="168">
        <v>452200</v>
      </c>
      <c r="AQ175" s="331" t="s">
        <v>151</v>
      </c>
      <c r="AR175" s="333">
        <f t="shared" si="28"/>
        <v>375000</v>
      </c>
      <c r="AS175" s="333">
        <f t="shared" si="29"/>
        <v>446250</v>
      </c>
    </row>
    <row r="176" spans="1:45" ht="15">
      <c r="A176" s="185"/>
      <c r="B176" s="186" t="s">
        <v>191</v>
      </c>
      <c r="C176" s="7"/>
      <c r="D176" s="21" t="s">
        <v>192</v>
      </c>
      <c r="E176" s="26">
        <v>304500</v>
      </c>
      <c r="F176" s="26">
        <v>362355</v>
      </c>
      <c r="G176" s="96" t="s">
        <v>192</v>
      </c>
      <c r="H176" s="97">
        <v>390000</v>
      </c>
      <c r="I176" s="98">
        <f t="shared" si="0"/>
        <v>464100</v>
      </c>
      <c r="J176" s="102" t="s">
        <v>192</v>
      </c>
      <c r="K176" s="103">
        <v>560000</v>
      </c>
      <c r="L176" s="103">
        <v>666400</v>
      </c>
      <c r="M176" s="107" t="s">
        <v>192</v>
      </c>
      <c r="N176" s="108">
        <v>416000</v>
      </c>
      <c r="O176" s="110">
        <f t="shared" si="31"/>
        <v>495040</v>
      </c>
      <c r="P176" s="118" t="s">
        <v>192</v>
      </c>
      <c r="Q176" s="119">
        <v>550000</v>
      </c>
      <c r="R176" s="120">
        <f t="shared" si="23"/>
        <v>654500</v>
      </c>
      <c r="S176" s="102" t="s">
        <v>192</v>
      </c>
      <c r="T176" s="124">
        <v>176000</v>
      </c>
      <c r="U176" s="125">
        <f t="shared" si="3"/>
        <v>209440</v>
      </c>
      <c r="V176" s="128" t="s">
        <v>192</v>
      </c>
      <c r="W176" s="19">
        <v>667000</v>
      </c>
      <c r="X176" s="20">
        <f t="shared" si="26"/>
        <v>793730</v>
      </c>
      <c r="Y176" s="133" t="s">
        <v>192</v>
      </c>
      <c r="Z176" s="134">
        <v>382800</v>
      </c>
      <c r="AA176" s="135">
        <f t="shared" si="30"/>
        <v>455532</v>
      </c>
      <c r="AB176" s="145" t="s">
        <v>192</v>
      </c>
      <c r="AC176" s="146">
        <v>395000</v>
      </c>
      <c r="AD176" s="147">
        <f t="shared" si="24"/>
        <v>470050</v>
      </c>
      <c r="AE176" s="36" t="s">
        <v>192</v>
      </c>
      <c r="AF176" s="37">
        <v>319725</v>
      </c>
      <c r="AG176" s="38">
        <f t="shared" si="25"/>
        <v>380472.75</v>
      </c>
      <c r="AH176" s="133" t="s">
        <v>192</v>
      </c>
      <c r="AI176" s="155">
        <v>525000</v>
      </c>
      <c r="AJ176" s="156">
        <f t="shared" si="27"/>
        <v>624750</v>
      </c>
      <c r="AK176" s="157" t="s">
        <v>192</v>
      </c>
      <c r="AL176" s="158">
        <v>1332800</v>
      </c>
      <c r="AM176" s="159">
        <f t="shared" si="12"/>
        <v>1586032</v>
      </c>
      <c r="AN176" s="167" t="s">
        <v>192</v>
      </c>
      <c r="AO176" s="168">
        <v>360000</v>
      </c>
      <c r="AP176" s="168">
        <v>428400</v>
      </c>
      <c r="AQ176" s="331" t="s">
        <v>192</v>
      </c>
      <c r="AR176" s="333">
        <f t="shared" si="28"/>
        <v>395000</v>
      </c>
      <c r="AS176" s="333">
        <f t="shared" si="29"/>
        <v>470050</v>
      </c>
    </row>
    <row r="177" spans="1:45" ht="15">
      <c r="A177" s="185"/>
      <c r="B177" s="186"/>
      <c r="C177" s="7"/>
      <c r="D177" s="21" t="s">
        <v>151</v>
      </c>
      <c r="E177" s="26">
        <v>399000</v>
      </c>
      <c r="F177" s="26">
        <v>474810</v>
      </c>
      <c r="G177" s="96" t="s">
        <v>151</v>
      </c>
      <c r="H177" s="97">
        <v>390000</v>
      </c>
      <c r="I177" s="98">
        <f t="shared" si="0"/>
        <v>464100</v>
      </c>
      <c r="J177" s="102" t="s">
        <v>151</v>
      </c>
      <c r="K177" s="103">
        <v>900000</v>
      </c>
      <c r="L177" s="103">
        <v>1071000</v>
      </c>
      <c r="M177" s="107" t="s">
        <v>151</v>
      </c>
      <c r="N177" s="108">
        <v>455000</v>
      </c>
      <c r="O177" s="110">
        <f t="shared" si="31"/>
        <v>541450</v>
      </c>
      <c r="P177" s="118" t="s">
        <v>151</v>
      </c>
      <c r="Q177" s="119">
        <v>750000</v>
      </c>
      <c r="R177" s="120">
        <f t="shared" si="23"/>
        <v>892500</v>
      </c>
      <c r="S177" s="102" t="s">
        <v>151</v>
      </c>
      <c r="T177" s="124">
        <v>198000.00000000003</v>
      </c>
      <c r="U177" s="125">
        <f t="shared" si="3"/>
        <v>235620.00000000003</v>
      </c>
      <c r="V177" s="128" t="s">
        <v>151</v>
      </c>
      <c r="W177" s="19">
        <v>1000000</v>
      </c>
      <c r="X177" s="20">
        <f t="shared" si="26"/>
        <v>1190000</v>
      </c>
      <c r="Y177" s="133" t="s">
        <v>151</v>
      </c>
      <c r="Z177" s="134">
        <v>501600</v>
      </c>
      <c r="AA177" s="135">
        <f t="shared" si="30"/>
        <v>596904</v>
      </c>
      <c r="AB177" s="145" t="s">
        <v>151</v>
      </c>
      <c r="AC177" s="146">
        <v>470000</v>
      </c>
      <c r="AD177" s="147">
        <f t="shared" si="24"/>
        <v>559300</v>
      </c>
      <c r="AE177" s="36" t="s">
        <v>151</v>
      </c>
      <c r="AF177" s="37">
        <v>418950</v>
      </c>
      <c r="AG177" s="38">
        <f t="shared" si="25"/>
        <v>498550.5</v>
      </c>
      <c r="AH177" s="133" t="s">
        <v>151</v>
      </c>
      <c r="AI177" s="155">
        <v>525000</v>
      </c>
      <c r="AJ177" s="156">
        <f t="shared" si="27"/>
        <v>624750</v>
      </c>
      <c r="AK177" s="157" t="s">
        <v>151</v>
      </c>
      <c r="AL177" s="158">
        <v>1881599.9999999998</v>
      </c>
      <c r="AM177" s="159">
        <f t="shared" si="12"/>
        <v>2239103.9999999995</v>
      </c>
      <c r="AN177" s="167" t="s">
        <v>151</v>
      </c>
      <c r="AO177" s="168">
        <v>420000</v>
      </c>
      <c r="AP177" s="168">
        <v>499800</v>
      </c>
      <c r="AQ177" s="331" t="s">
        <v>151</v>
      </c>
      <c r="AR177" s="333">
        <f t="shared" si="28"/>
        <v>470000</v>
      </c>
      <c r="AS177" s="333">
        <f t="shared" si="29"/>
        <v>559300</v>
      </c>
    </row>
    <row r="178" spans="1:45" ht="30">
      <c r="A178" s="185" t="s">
        <v>153</v>
      </c>
      <c r="B178" s="7" t="s">
        <v>154</v>
      </c>
      <c r="C178" s="7" t="s">
        <v>155</v>
      </c>
      <c r="D178" s="25">
        <v>1</v>
      </c>
      <c r="E178" s="26">
        <v>1391300</v>
      </c>
      <c r="F178" s="26">
        <v>1655647</v>
      </c>
      <c r="G178" s="96">
        <v>1</v>
      </c>
      <c r="H178" s="97">
        <v>1450000</v>
      </c>
      <c r="I178" s="98">
        <f t="shared" si="0"/>
        <v>1725500</v>
      </c>
      <c r="J178" s="102">
        <v>1</v>
      </c>
      <c r="K178" s="103">
        <v>750000</v>
      </c>
      <c r="L178" s="103">
        <v>892500</v>
      </c>
      <c r="M178" s="107">
        <v>1</v>
      </c>
      <c r="N178" s="108">
        <v>2275000</v>
      </c>
      <c r="O178" s="110">
        <f t="shared" si="31"/>
        <v>2707250</v>
      </c>
      <c r="P178" s="118">
        <v>1</v>
      </c>
      <c r="Q178" s="119">
        <v>1200000</v>
      </c>
      <c r="R178" s="120">
        <f t="shared" si="23"/>
        <v>1428000</v>
      </c>
      <c r="S178" s="102">
        <v>1</v>
      </c>
      <c r="T178" s="124">
        <v>1306800.0000000005</v>
      </c>
      <c r="U178" s="125">
        <f t="shared" si="3"/>
        <v>1555092.0000000005</v>
      </c>
      <c r="V178" s="128">
        <v>1</v>
      </c>
      <c r="W178" s="19">
        <v>3000000</v>
      </c>
      <c r="X178" s="20">
        <f t="shared" si="26"/>
        <v>3570000</v>
      </c>
      <c r="Y178" s="133">
        <v>1</v>
      </c>
      <c r="Z178" s="134">
        <v>1603250</v>
      </c>
      <c r="AA178" s="135">
        <f t="shared" si="30"/>
        <v>1907867.5</v>
      </c>
      <c r="AB178" s="145">
        <v>1</v>
      </c>
      <c r="AC178" s="146">
        <v>2380000</v>
      </c>
      <c r="AD178" s="147">
        <f t="shared" si="24"/>
        <v>2832200</v>
      </c>
      <c r="AE178" s="36">
        <v>1</v>
      </c>
      <c r="AF178" s="37">
        <v>1460865</v>
      </c>
      <c r="AG178" s="38">
        <f t="shared" si="25"/>
        <v>1738429.3499999999</v>
      </c>
      <c r="AH178" s="133">
        <v>1</v>
      </c>
      <c r="AI178" s="155">
        <v>2025000</v>
      </c>
      <c r="AJ178" s="156">
        <f t="shared" si="27"/>
        <v>2409750</v>
      </c>
      <c r="AK178" s="157">
        <v>1</v>
      </c>
      <c r="AL178" s="158">
        <v>3458000</v>
      </c>
      <c r="AM178" s="159">
        <f t="shared" si="12"/>
        <v>4115020</v>
      </c>
      <c r="AN178" s="167">
        <v>1</v>
      </c>
      <c r="AO178" s="171">
        <v>1200000</v>
      </c>
      <c r="AP178" s="171">
        <v>1428000</v>
      </c>
      <c r="AQ178" s="331">
        <v>1</v>
      </c>
      <c r="AR178" s="333">
        <f t="shared" si="28"/>
        <v>1460865</v>
      </c>
      <c r="AS178" s="333">
        <f t="shared" si="29"/>
        <v>1738429.3499999999</v>
      </c>
    </row>
    <row r="179" spans="1:45" ht="30">
      <c r="A179" s="185"/>
      <c r="B179" s="7" t="s">
        <v>156</v>
      </c>
      <c r="C179" s="7" t="s">
        <v>157</v>
      </c>
      <c r="D179" s="25">
        <v>1</v>
      </c>
      <c r="E179" s="26">
        <v>2270100</v>
      </c>
      <c r="F179" s="26">
        <v>2701419</v>
      </c>
      <c r="G179" s="96">
        <v>1</v>
      </c>
      <c r="H179" s="97">
        <v>2500000</v>
      </c>
      <c r="I179" s="98">
        <f t="shared" si="0"/>
        <v>2975000</v>
      </c>
      <c r="J179" s="102">
        <v>1</v>
      </c>
      <c r="K179" s="103">
        <v>780000</v>
      </c>
      <c r="L179" s="103">
        <v>928200</v>
      </c>
      <c r="M179" s="107">
        <v>1</v>
      </c>
      <c r="N179" s="108">
        <v>3770000</v>
      </c>
      <c r="O179" s="110">
        <f t="shared" si="31"/>
        <v>4486300</v>
      </c>
      <c r="P179" s="118">
        <v>1</v>
      </c>
      <c r="Q179" s="119">
        <v>1800000</v>
      </c>
      <c r="R179" s="120">
        <f t="shared" si="23"/>
        <v>2142000</v>
      </c>
      <c r="S179" s="102">
        <v>1</v>
      </c>
      <c r="T179" s="124">
        <v>1750000</v>
      </c>
      <c r="U179" s="125">
        <f t="shared" si="3"/>
        <v>2082500</v>
      </c>
      <c r="V179" s="128">
        <v>1</v>
      </c>
      <c r="W179" s="19">
        <v>4167000</v>
      </c>
      <c r="X179" s="20">
        <f t="shared" si="26"/>
        <v>4958730</v>
      </c>
      <c r="Y179" s="133">
        <v>1</v>
      </c>
      <c r="Z179" s="134">
        <v>2616020</v>
      </c>
      <c r="AA179" s="135">
        <f t="shared" si="30"/>
        <v>3113063.8</v>
      </c>
      <c r="AB179" s="145">
        <v>1</v>
      </c>
      <c r="AC179" s="146">
        <v>3900000</v>
      </c>
      <c r="AD179" s="147">
        <f t="shared" si="24"/>
        <v>4641000</v>
      </c>
      <c r="AE179" s="36">
        <v>1</v>
      </c>
      <c r="AF179" s="37">
        <v>2383605</v>
      </c>
      <c r="AG179" s="38">
        <f t="shared" si="25"/>
        <v>2836489.9499999997</v>
      </c>
      <c r="AH179" s="133">
        <v>1</v>
      </c>
      <c r="AI179" s="155">
        <v>3375000</v>
      </c>
      <c r="AJ179" s="156">
        <f t="shared" si="27"/>
        <v>4016250</v>
      </c>
      <c r="AK179" s="157">
        <v>1</v>
      </c>
      <c r="AL179" s="158">
        <v>6224400</v>
      </c>
      <c r="AM179" s="159">
        <f t="shared" si="12"/>
        <v>7407036</v>
      </c>
      <c r="AN179" s="167">
        <v>1</v>
      </c>
      <c r="AO179" s="171">
        <v>2000000</v>
      </c>
      <c r="AP179" s="171">
        <v>2380000</v>
      </c>
      <c r="AQ179" s="331">
        <v>1</v>
      </c>
      <c r="AR179" s="333">
        <f t="shared" si="28"/>
        <v>2500000</v>
      </c>
      <c r="AS179" s="333">
        <f t="shared" si="29"/>
        <v>2975000</v>
      </c>
    </row>
    <row r="180" spans="1:45" ht="60">
      <c r="A180" s="185" t="s">
        <v>158</v>
      </c>
      <c r="B180" s="7" t="s">
        <v>159</v>
      </c>
      <c r="C180" s="10" t="s">
        <v>160</v>
      </c>
      <c r="D180" s="25">
        <v>1</v>
      </c>
      <c r="E180" s="26">
        <v>6443900</v>
      </c>
      <c r="F180" s="26">
        <v>7668241</v>
      </c>
      <c r="G180" s="100">
        <v>1</v>
      </c>
      <c r="H180" s="97">
        <v>4100000</v>
      </c>
      <c r="I180" s="98">
        <f t="shared" si="0"/>
        <v>4879000</v>
      </c>
      <c r="J180" s="105">
        <v>1</v>
      </c>
      <c r="K180" s="103">
        <v>10450000</v>
      </c>
      <c r="L180" s="103">
        <v>12435500</v>
      </c>
      <c r="M180" s="111">
        <v>1</v>
      </c>
      <c r="N180" s="108">
        <v>8450000</v>
      </c>
      <c r="O180" s="110">
        <f t="shared" si="31"/>
        <v>10055500</v>
      </c>
      <c r="P180" s="122">
        <v>1</v>
      </c>
      <c r="Q180" s="119">
        <v>2500000</v>
      </c>
      <c r="R180" s="120">
        <f t="shared" si="23"/>
        <v>2975000</v>
      </c>
      <c r="S180" s="105">
        <v>1</v>
      </c>
      <c r="T180" s="124">
        <v>2359500.0000000009</v>
      </c>
      <c r="U180" s="125">
        <f t="shared" si="3"/>
        <v>2807805.0000000009</v>
      </c>
      <c r="V180" s="130">
        <v>1</v>
      </c>
      <c r="W180" s="19">
        <v>15000000</v>
      </c>
      <c r="X180" s="20">
        <f t="shared" si="26"/>
        <v>17850000</v>
      </c>
      <c r="Y180" s="137">
        <v>1</v>
      </c>
      <c r="Z180" s="134">
        <v>7425770</v>
      </c>
      <c r="AA180" s="135">
        <f t="shared" si="30"/>
        <v>8836666.3000000007</v>
      </c>
      <c r="AB180" s="149">
        <v>1</v>
      </c>
      <c r="AC180" s="146">
        <v>3100000</v>
      </c>
      <c r="AD180" s="147">
        <f t="shared" si="24"/>
        <v>3689000</v>
      </c>
      <c r="AE180" s="40">
        <v>1</v>
      </c>
      <c r="AF180" s="37">
        <v>7088290.0000000009</v>
      </c>
      <c r="AG180" s="38">
        <f t="shared" si="25"/>
        <v>8435065.1000000015</v>
      </c>
      <c r="AH180" s="137">
        <v>1</v>
      </c>
      <c r="AI180" s="155">
        <v>5340000</v>
      </c>
      <c r="AJ180" s="156">
        <f t="shared" si="27"/>
        <v>6354600</v>
      </c>
      <c r="AK180" s="161">
        <v>1</v>
      </c>
      <c r="AL180" s="158">
        <v>3360000</v>
      </c>
      <c r="AM180" s="159">
        <f t="shared" si="12"/>
        <v>3998400</v>
      </c>
      <c r="AN180" s="170">
        <v>1</v>
      </c>
      <c r="AO180" s="168">
        <v>3200000</v>
      </c>
      <c r="AP180" s="168">
        <v>3808000</v>
      </c>
      <c r="AQ180" s="337">
        <v>1</v>
      </c>
      <c r="AR180" s="333">
        <f t="shared" si="28"/>
        <v>5340000</v>
      </c>
      <c r="AS180" s="333">
        <f t="shared" si="29"/>
        <v>6354600</v>
      </c>
    </row>
    <row r="181" spans="1:45" ht="77.099999999999994" customHeight="1">
      <c r="A181" s="185"/>
      <c r="B181" s="7" t="s">
        <v>161</v>
      </c>
      <c r="C181" s="10" t="s">
        <v>162</v>
      </c>
      <c r="D181" s="25">
        <v>1</v>
      </c>
      <c r="E181" s="26">
        <v>7450800</v>
      </c>
      <c r="F181" s="26">
        <v>8866452</v>
      </c>
      <c r="G181" s="101">
        <v>1</v>
      </c>
      <c r="H181" s="97">
        <v>5500000</v>
      </c>
      <c r="I181" s="98">
        <f t="shared" si="0"/>
        <v>6545000</v>
      </c>
      <c r="J181" s="106">
        <v>1</v>
      </c>
      <c r="K181" s="103">
        <v>14600000</v>
      </c>
      <c r="L181" s="103">
        <v>17374000</v>
      </c>
      <c r="M181" s="111">
        <v>1</v>
      </c>
      <c r="N181" s="108">
        <v>10400000</v>
      </c>
      <c r="O181" s="110">
        <f t="shared" si="31"/>
        <v>12376000</v>
      </c>
      <c r="P181" s="123">
        <v>1</v>
      </c>
      <c r="Q181" s="119">
        <v>3500000</v>
      </c>
      <c r="R181" s="120">
        <f t="shared" si="23"/>
        <v>4165000</v>
      </c>
      <c r="S181" s="106">
        <v>1</v>
      </c>
      <c r="T181" s="124">
        <v>3146000.0000000005</v>
      </c>
      <c r="U181" s="125">
        <f t="shared" si="3"/>
        <v>3743740.0000000005</v>
      </c>
      <c r="V181" s="131">
        <v>1</v>
      </c>
      <c r="W181" s="19">
        <v>21667000</v>
      </c>
      <c r="X181" s="20">
        <f t="shared" si="26"/>
        <v>25783730</v>
      </c>
      <c r="Y181" s="138">
        <v>1</v>
      </c>
      <c r="Z181" s="134">
        <v>8586160</v>
      </c>
      <c r="AA181" s="135">
        <f t="shared" si="30"/>
        <v>10217530.4</v>
      </c>
      <c r="AB181" s="150">
        <v>1</v>
      </c>
      <c r="AC181" s="146">
        <v>3500000</v>
      </c>
      <c r="AD181" s="147">
        <f t="shared" si="24"/>
        <v>4165000</v>
      </c>
      <c r="AE181" s="41">
        <v>1</v>
      </c>
      <c r="AF181" s="37">
        <v>8195880.0000000009</v>
      </c>
      <c r="AG181" s="38">
        <f t="shared" si="25"/>
        <v>9753097.2000000011</v>
      </c>
      <c r="AH181" s="138">
        <v>1</v>
      </c>
      <c r="AI181" s="155">
        <v>7335000</v>
      </c>
      <c r="AJ181" s="156">
        <f t="shared" si="27"/>
        <v>8728650</v>
      </c>
      <c r="AK181" s="162">
        <v>1</v>
      </c>
      <c r="AL181" s="158">
        <v>5460000</v>
      </c>
      <c r="AM181" s="159">
        <f t="shared" si="12"/>
        <v>6497400</v>
      </c>
      <c r="AN181" s="170">
        <v>1</v>
      </c>
      <c r="AO181" s="171">
        <v>4500000</v>
      </c>
      <c r="AP181" s="171">
        <v>5355000</v>
      </c>
      <c r="AQ181" s="337">
        <v>1</v>
      </c>
      <c r="AR181" s="333">
        <f t="shared" si="28"/>
        <v>7335000</v>
      </c>
      <c r="AS181" s="333">
        <f t="shared" si="29"/>
        <v>8728650</v>
      </c>
    </row>
    <row r="182" spans="1:45" ht="17.399999999999999" customHeight="1">
      <c r="A182" s="185"/>
      <c r="B182" s="184" t="s">
        <v>163</v>
      </c>
      <c r="C182" s="184" t="s">
        <v>164</v>
      </c>
      <c r="D182" s="21" t="s">
        <v>165</v>
      </c>
      <c r="E182" s="26">
        <v>1210700</v>
      </c>
      <c r="F182" s="26">
        <v>1440733</v>
      </c>
      <c r="G182" s="96" t="s">
        <v>165</v>
      </c>
      <c r="H182" s="97">
        <v>1210000</v>
      </c>
      <c r="I182" s="98">
        <f t="shared" si="0"/>
        <v>1439900</v>
      </c>
      <c r="J182" s="102" t="s">
        <v>165</v>
      </c>
      <c r="K182" s="103">
        <v>950000</v>
      </c>
      <c r="L182" s="103">
        <v>1130500</v>
      </c>
      <c r="M182" s="107" t="s">
        <v>165</v>
      </c>
      <c r="N182" s="108">
        <v>1690000</v>
      </c>
      <c r="O182" s="110">
        <f t="shared" si="31"/>
        <v>2011100</v>
      </c>
      <c r="P182" s="118" t="s">
        <v>165</v>
      </c>
      <c r="Q182" s="119">
        <v>5000000</v>
      </c>
      <c r="R182" s="120">
        <f t="shared" si="23"/>
        <v>5950000</v>
      </c>
      <c r="S182" s="102" t="s">
        <v>165</v>
      </c>
      <c r="T182" s="124">
        <v>1094800</v>
      </c>
      <c r="U182" s="125">
        <f t="shared" si="3"/>
        <v>1302812</v>
      </c>
      <c r="V182" s="128" t="s">
        <v>165</v>
      </c>
      <c r="W182" s="19">
        <v>3333000</v>
      </c>
      <c r="X182" s="20">
        <f t="shared" si="26"/>
        <v>3966270</v>
      </c>
      <c r="Y182" s="133" t="s">
        <v>165</v>
      </c>
      <c r="Z182" s="134">
        <v>1395130</v>
      </c>
      <c r="AA182" s="135">
        <f t="shared" si="30"/>
        <v>1660204.7</v>
      </c>
      <c r="AB182" s="145" t="s">
        <v>165</v>
      </c>
      <c r="AC182" s="146">
        <v>1800000</v>
      </c>
      <c r="AD182" s="147">
        <f>AC182*19%+AC182</f>
        <v>2142000</v>
      </c>
      <c r="AE182" s="36" t="s">
        <v>165</v>
      </c>
      <c r="AF182" s="37">
        <v>2450000</v>
      </c>
      <c r="AG182" s="38">
        <f t="shared" si="25"/>
        <v>2915500</v>
      </c>
      <c r="AH182" s="133" t="s">
        <v>165</v>
      </c>
      <c r="AI182" s="155">
        <v>1620000</v>
      </c>
      <c r="AJ182" s="156">
        <f t="shared" si="27"/>
        <v>1927800</v>
      </c>
      <c r="AK182" s="157" t="s">
        <v>165</v>
      </c>
      <c r="AL182" s="158">
        <v>630000</v>
      </c>
      <c r="AM182" s="159">
        <f t="shared" si="12"/>
        <v>749700</v>
      </c>
      <c r="AN182" s="167" t="s">
        <v>165</v>
      </c>
      <c r="AO182" s="168">
        <v>1800000</v>
      </c>
      <c r="AP182" s="168">
        <v>2142000</v>
      </c>
      <c r="AQ182" s="331" t="s">
        <v>165</v>
      </c>
      <c r="AR182" s="333">
        <f t="shared" si="28"/>
        <v>1620000</v>
      </c>
      <c r="AS182" s="333">
        <f t="shared" si="29"/>
        <v>1927800</v>
      </c>
    </row>
    <row r="183" spans="1:45" ht="13.8" customHeight="1">
      <c r="A183" s="185"/>
      <c r="B183" s="184"/>
      <c r="C183" s="184"/>
      <c r="D183" s="21" t="s">
        <v>166</v>
      </c>
      <c r="E183" s="26">
        <v>2421300</v>
      </c>
      <c r="F183" s="26">
        <v>2881347</v>
      </c>
      <c r="G183" s="96" t="s">
        <v>166</v>
      </c>
      <c r="H183" s="97">
        <v>2250000</v>
      </c>
      <c r="I183" s="98">
        <f t="shared" si="0"/>
        <v>2677500</v>
      </c>
      <c r="J183" s="102" t="s">
        <v>166</v>
      </c>
      <c r="K183" s="103">
        <v>1600000</v>
      </c>
      <c r="L183" s="103">
        <v>1904000</v>
      </c>
      <c r="M183" s="107" t="s">
        <v>166</v>
      </c>
      <c r="N183" s="108">
        <v>3250000</v>
      </c>
      <c r="O183" s="110">
        <f t="shared" si="31"/>
        <v>3867500</v>
      </c>
      <c r="P183" s="118" t="s">
        <v>166</v>
      </c>
      <c r="Q183" s="119">
        <v>700000</v>
      </c>
      <c r="R183" s="120">
        <f t="shared" si="23"/>
        <v>833000</v>
      </c>
      <c r="S183" s="102" t="s">
        <v>166</v>
      </c>
      <c r="T183" s="124">
        <v>2033200</v>
      </c>
      <c r="U183" s="125">
        <f t="shared" si="3"/>
        <v>2419508</v>
      </c>
      <c r="V183" s="128" t="s">
        <v>166</v>
      </c>
      <c r="W183" s="19">
        <v>5000000</v>
      </c>
      <c r="X183" s="20">
        <f t="shared" si="26"/>
        <v>5950000</v>
      </c>
      <c r="Y183" s="133" t="s">
        <v>166</v>
      </c>
      <c r="Z183" s="134">
        <v>2790260</v>
      </c>
      <c r="AA183" s="135">
        <f t="shared" si="30"/>
        <v>3320409.4</v>
      </c>
      <c r="AB183" s="145" t="s">
        <v>166</v>
      </c>
      <c r="AC183" s="146">
        <v>2380000</v>
      </c>
      <c r="AD183" s="147">
        <f t="shared" ref="AD183:AD195" si="32">AC183*19%+AC183</f>
        <v>2832200</v>
      </c>
      <c r="AE183" s="36" t="s">
        <v>166</v>
      </c>
      <c r="AF183" s="37">
        <v>2880000</v>
      </c>
      <c r="AG183" s="38">
        <f t="shared" si="25"/>
        <v>3427200</v>
      </c>
      <c r="AH183" s="133" t="s">
        <v>166</v>
      </c>
      <c r="AI183" s="155">
        <v>3240000</v>
      </c>
      <c r="AJ183" s="156">
        <f t="shared" si="27"/>
        <v>3855600</v>
      </c>
      <c r="AK183" s="157" t="s">
        <v>166</v>
      </c>
      <c r="AL183" s="158">
        <v>979999.99999999988</v>
      </c>
      <c r="AM183" s="159">
        <f t="shared" si="12"/>
        <v>1166199.9999999998</v>
      </c>
      <c r="AN183" s="167" t="s">
        <v>166</v>
      </c>
      <c r="AO183" s="168">
        <v>2400000</v>
      </c>
      <c r="AP183" s="168">
        <v>2856000</v>
      </c>
      <c r="AQ183" s="331" t="s">
        <v>166</v>
      </c>
      <c r="AR183" s="333">
        <f t="shared" si="28"/>
        <v>2400000</v>
      </c>
      <c r="AS183" s="333">
        <f t="shared" si="29"/>
        <v>2856000</v>
      </c>
    </row>
    <row r="184" spans="1:45" ht="13.8" customHeight="1">
      <c r="A184" s="185" t="s">
        <v>167</v>
      </c>
      <c r="B184" s="184" t="s">
        <v>168</v>
      </c>
      <c r="C184" s="184" t="s">
        <v>169</v>
      </c>
      <c r="D184" s="21" t="s">
        <v>145</v>
      </c>
      <c r="E184" s="26">
        <v>104000</v>
      </c>
      <c r="F184" s="26">
        <v>123760</v>
      </c>
      <c r="G184" s="96" t="s">
        <v>145</v>
      </c>
      <c r="H184" s="97">
        <v>62000</v>
      </c>
      <c r="I184" s="98">
        <f t="shared" si="0"/>
        <v>73780</v>
      </c>
      <c r="J184" s="102" t="s">
        <v>145</v>
      </c>
      <c r="K184" s="103">
        <v>40000</v>
      </c>
      <c r="L184" s="103">
        <v>47600</v>
      </c>
      <c r="M184" s="107" t="s">
        <v>145</v>
      </c>
      <c r="N184" s="108">
        <v>71500</v>
      </c>
      <c r="O184" s="110">
        <f t="shared" si="31"/>
        <v>85085</v>
      </c>
      <c r="P184" s="118" t="s">
        <v>145</v>
      </c>
      <c r="Q184" s="119">
        <v>150000</v>
      </c>
      <c r="R184" s="120">
        <f t="shared" si="23"/>
        <v>178500</v>
      </c>
      <c r="S184" s="102" t="s">
        <v>145</v>
      </c>
      <c r="T184" s="124">
        <v>65340.000000000015</v>
      </c>
      <c r="U184" s="125">
        <f t="shared" si="3"/>
        <v>77754.60000000002</v>
      </c>
      <c r="V184" s="128" t="s">
        <v>145</v>
      </c>
      <c r="W184" s="19">
        <v>100000</v>
      </c>
      <c r="X184" s="20">
        <f t="shared" si="26"/>
        <v>119000</v>
      </c>
      <c r="Y184" s="133" t="s">
        <v>145</v>
      </c>
      <c r="Z184" s="134">
        <v>130680</v>
      </c>
      <c r="AA184" s="135">
        <f t="shared" si="30"/>
        <v>155509.20000000001</v>
      </c>
      <c r="AB184" s="145" t="s">
        <v>145</v>
      </c>
      <c r="AC184" s="146">
        <v>158000</v>
      </c>
      <c r="AD184" s="147">
        <f t="shared" si="32"/>
        <v>188020</v>
      </c>
      <c r="AE184" s="36" t="s">
        <v>145</v>
      </c>
      <c r="AF184" s="37">
        <v>130000</v>
      </c>
      <c r="AG184" s="38">
        <f t="shared" si="25"/>
        <v>154700</v>
      </c>
      <c r="AH184" s="133" t="s">
        <v>145</v>
      </c>
      <c r="AI184" s="155">
        <v>82500</v>
      </c>
      <c r="AJ184" s="156">
        <f t="shared" si="27"/>
        <v>98175</v>
      </c>
      <c r="AK184" s="157" t="s">
        <v>145</v>
      </c>
      <c r="AL184" s="158">
        <v>91000</v>
      </c>
      <c r="AM184" s="159">
        <f t="shared" si="12"/>
        <v>108290</v>
      </c>
      <c r="AN184" s="167" t="s">
        <v>145</v>
      </c>
      <c r="AO184" s="168">
        <v>120000</v>
      </c>
      <c r="AP184" s="168">
        <v>142800</v>
      </c>
      <c r="AQ184" s="331" t="s">
        <v>145</v>
      </c>
      <c r="AR184" s="333">
        <f t="shared" si="28"/>
        <v>100000</v>
      </c>
      <c r="AS184" s="333">
        <f t="shared" si="29"/>
        <v>119000</v>
      </c>
    </row>
    <row r="185" spans="1:45" ht="13.8" customHeight="1">
      <c r="A185" s="185"/>
      <c r="B185" s="184"/>
      <c r="C185" s="184"/>
      <c r="D185" s="21" t="s">
        <v>146</v>
      </c>
      <c r="E185" s="26">
        <v>98700</v>
      </c>
      <c r="F185" s="26">
        <v>117453</v>
      </c>
      <c r="G185" s="96" t="s">
        <v>146</v>
      </c>
      <c r="H185" s="97">
        <v>58000</v>
      </c>
      <c r="I185" s="98">
        <f t="shared" si="0"/>
        <v>69020</v>
      </c>
      <c r="J185" s="102" t="s">
        <v>146</v>
      </c>
      <c r="K185" s="103">
        <v>35000</v>
      </c>
      <c r="L185" s="103">
        <v>41650</v>
      </c>
      <c r="M185" s="107" t="s">
        <v>146</v>
      </c>
      <c r="N185" s="108">
        <v>68250</v>
      </c>
      <c r="O185" s="110">
        <f t="shared" si="31"/>
        <v>81217.5</v>
      </c>
      <c r="P185" s="118" t="s">
        <v>146</v>
      </c>
      <c r="Q185" s="119">
        <v>120000</v>
      </c>
      <c r="R185" s="120">
        <f t="shared" si="23"/>
        <v>142800</v>
      </c>
      <c r="S185" s="102" t="s">
        <v>146</v>
      </c>
      <c r="T185" s="124">
        <v>50820.000000000007</v>
      </c>
      <c r="U185" s="125">
        <f t="shared" si="3"/>
        <v>60475.8</v>
      </c>
      <c r="V185" s="128" t="s">
        <v>146</v>
      </c>
      <c r="W185" s="19">
        <v>100000</v>
      </c>
      <c r="X185" s="20">
        <f t="shared" si="26"/>
        <v>119000</v>
      </c>
      <c r="Y185" s="133" t="s">
        <v>146</v>
      </c>
      <c r="Z185" s="134">
        <v>124080</v>
      </c>
      <c r="AA185" s="135">
        <f t="shared" si="30"/>
        <v>147655.20000000001</v>
      </c>
      <c r="AB185" s="145" t="s">
        <v>146</v>
      </c>
      <c r="AC185" s="146">
        <v>147400</v>
      </c>
      <c r="AD185" s="147">
        <f t="shared" si="32"/>
        <v>175406</v>
      </c>
      <c r="AE185" s="36" t="s">
        <v>146</v>
      </c>
      <c r="AF185" s="37">
        <v>127323</v>
      </c>
      <c r="AG185" s="38">
        <f t="shared" si="25"/>
        <v>151514.37</v>
      </c>
      <c r="AH185" s="133" t="s">
        <v>146</v>
      </c>
      <c r="AI185" s="155">
        <v>75000</v>
      </c>
      <c r="AJ185" s="156">
        <f t="shared" si="27"/>
        <v>89250</v>
      </c>
      <c r="AK185" s="157" t="s">
        <v>146</v>
      </c>
      <c r="AL185" s="158">
        <v>86800</v>
      </c>
      <c r="AM185" s="159">
        <f t="shared" si="12"/>
        <v>103292</v>
      </c>
      <c r="AN185" s="167" t="s">
        <v>146</v>
      </c>
      <c r="AO185" s="168">
        <v>110000</v>
      </c>
      <c r="AP185" s="168">
        <v>130900</v>
      </c>
      <c r="AQ185" s="331" t="s">
        <v>146</v>
      </c>
      <c r="AR185" s="333">
        <f t="shared" si="28"/>
        <v>98700</v>
      </c>
      <c r="AS185" s="333">
        <f t="shared" si="29"/>
        <v>117453</v>
      </c>
    </row>
    <row r="186" spans="1:45" ht="13.8" customHeight="1">
      <c r="A186" s="185"/>
      <c r="B186" s="184"/>
      <c r="C186" s="184"/>
      <c r="D186" s="21" t="s">
        <v>147</v>
      </c>
      <c r="E186" s="26">
        <v>93500</v>
      </c>
      <c r="F186" s="26">
        <v>111265</v>
      </c>
      <c r="G186" s="96" t="s">
        <v>147</v>
      </c>
      <c r="H186" s="97">
        <v>56000</v>
      </c>
      <c r="I186" s="98">
        <f t="shared" si="0"/>
        <v>66640</v>
      </c>
      <c r="J186" s="102" t="s">
        <v>147</v>
      </c>
      <c r="K186" s="103">
        <v>32000</v>
      </c>
      <c r="L186" s="103">
        <v>38080</v>
      </c>
      <c r="M186" s="107" t="s">
        <v>147</v>
      </c>
      <c r="N186" s="108">
        <v>65000</v>
      </c>
      <c r="O186" s="110">
        <f t="shared" si="31"/>
        <v>77350</v>
      </c>
      <c r="P186" s="118" t="s">
        <v>147</v>
      </c>
      <c r="Q186" s="119">
        <v>100000</v>
      </c>
      <c r="R186" s="120">
        <f t="shared" si="23"/>
        <v>119000</v>
      </c>
      <c r="S186" s="102" t="s">
        <v>147</v>
      </c>
      <c r="T186" s="124">
        <v>43560</v>
      </c>
      <c r="U186" s="125">
        <f t="shared" si="3"/>
        <v>51836.399999999994</v>
      </c>
      <c r="V186" s="128" t="s">
        <v>147</v>
      </c>
      <c r="W186" s="19">
        <v>100000</v>
      </c>
      <c r="X186" s="20">
        <f t="shared" si="26"/>
        <v>119000</v>
      </c>
      <c r="Y186" s="133" t="s">
        <v>147</v>
      </c>
      <c r="Z186" s="134">
        <v>117480</v>
      </c>
      <c r="AA186" s="135">
        <f t="shared" si="30"/>
        <v>139801.20000000001</v>
      </c>
      <c r="AB186" s="145" t="s">
        <v>147</v>
      </c>
      <c r="AC186" s="146">
        <v>125000</v>
      </c>
      <c r="AD186" s="147">
        <f t="shared" si="32"/>
        <v>148750</v>
      </c>
      <c r="AE186" s="36" t="s">
        <v>147</v>
      </c>
      <c r="AF186" s="37">
        <v>124355</v>
      </c>
      <c r="AG186" s="38">
        <f t="shared" si="25"/>
        <v>147982.44999999998</v>
      </c>
      <c r="AH186" s="133" t="s">
        <v>147</v>
      </c>
      <c r="AI186" s="155">
        <v>75000</v>
      </c>
      <c r="AJ186" s="156">
        <f t="shared" si="27"/>
        <v>89250</v>
      </c>
      <c r="AK186" s="157" t="s">
        <v>147</v>
      </c>
      <c r="AL186" s="158">
        <v>81200</v>
      </c>
      <c r="AM186" s="159">
        <f t="shared" si="12"/>
        <v>96628</v>
      </c>
      <c r="AN186" s="167" t="s">
        <v>147</v>
      </c>
      <c r="AO186" s="168">
        <v>100000</v>
      </c>
      <c r="AP186" s="168">
        <v>119000</v>
      </c>
      <c r="AQ186" s="331" t="s">
        <v>147</v>
      </c>
      <c r="AR186" s="333">
        <f t="shared" si="28"/>
        <v>93500</v>
      </c>
      <c r="AS186" s="333">
        <f t="shared" si="29"/>
        <v>111265</v>
      </c>
    </row>
    <row r="187" spans="1:45" ht="17.399999999999999" customHeight="1">
      <c r="A187" s="185"/>
      <c r="B187" s="184" t="s">
        <v>170</v>
      </c>
      <c r="C187" s="184" t="s">
        <v>171</v>
      </c>
      <c r="D187" s="21" t="s">
        <v>145</v>
      </c>
      <c r="E187" s="26">
        <v>272000</v>
      </c>
      <c r="F187" s="26">
        <v>323680</v>
      </c>
      <c r="G187" s="96" t="s">
        <v>145</v>
      </c>
      <c r="H187" s="97">
        <v>75000</v>
      </c>
      <c r="I187" s="98">
        <f t="shared" si="0"/>
        <v>89250</v>
      </c>
      <c r="J187" s="102" t="s">
        <v>145</v>
      </c>
      <c r="K187" s="103">
        <v>24500</v>
      </c>
      <c r="L187" s="103">
        <v>29155</v>
      </c>
      <c r="M187" s="107" t="s">
        <v>145</v>
      </c>
      <c r="N187" s="108">
        <v>123500</v>
      </c>
      <c r="O187" s="110">
        <f t="shared" si="31"/>
        <v>146965</v>
      </c>
      <c r="P187" s="118" t="s">
        <v>145</v>
      </c>
      <c r="Q187" s="119"/>
      <c r="R187" s="120">
        <f t="shared" si="23"/>
        <v>0</v>
      </c>
      <c r="S187" s="102" t="s">
        <v>145</v>
      </c>
      <c r="T187" s="124">
        <v>65340.000000000015</v>
      </c>
      <c r="U187" s="125">
        <f t="shared" si="3"/>
        <v>77754.60000000002</v>
      </c>
      <c r="V187" s="128" t="s">
        <v>145</v>
      </c>
      <c r="W187" s="19">
        <v>125000</v>
      </c>
      <c r="X187" s="20">
        <f t="shared" si="26"/>
        <v>148750</v>
      </c>
      <c r="Y187" s="133" t="s">
        <v>145</v>
      </c>
      <c r="Z187" s="134">
        <v>341880</v>
      </c>
      <c r="AA187" s="135">
        <f t="shared" si="30"/>
        <v>406837.2</v>
      </c>
      <c r="AB187" s="145" t="s">
        <v>145</v>
      </c>
      <c r="AC187" s="146">
        <v>184450</v>
      </c>
      <c r="AD187" s="147">
        <f t="shared" si="32"/>
        <v>219495.5</v>
      </c>
      <c r="AE187" s="36" t="s">
        <v>145</v>
      </c>
      <c r="AF187" s="37">
        <v>326400</v>
      </c>
      <c r="AG187" s="38">
        <f t="shared" si="25"/>
        <v>388416</v>
      </c>
      <c r="AH187" s="133" t="s">
        <v>145</v>
      </c>
      <c r="AI187" s="155">
        <v>97500</v>
      </c>
      <c r="AJ187" s="156">
        <f t="shared" si="27"/>
        <v>116025</v>
      </c>
      <c r="AK187" s="157" t="s">
        <v>145</v>
      </c>
      <c r="AL187" s="158">
        <v>0</v>
      </c>
      <c r="AM187" s="159">
        <f t="shared" si="12"/>
        <v>0</v>
      </c>
      <c r="AN187" s="167" t="s">
        <v>145</v>
      </c>
      <c r="AO187" s="168">
        <v>160000</v>
      </c>
      <c r="AP187" s="168">
        <v>190400</v>
      </c>
      <c r="AQ187" s="331" t="s">
        <v>145</v>
      </c>
      <c r="AR187" s="333">
        <f t="shared" si="28"/>
        <v>124250</v>
      </c>
      <c r="AS187" s="333">
        <f t="shared" si="29"/>
        <v>146965</v>
      </c>
    </row>
    <row r="188" spans="1:45" ht="13.8" customHeight="1">
      <c r="A188" s="185"/>
      <c r="B188" s="184"/>
      <c r="C188" s="184"/>
      <c r="D188" s="21" t="s">
        <v>146</v>
      </c>
      <c r="E188" s="26">
        <v>261500</v>
      </c>
      <c r="F188" s="26">
        <v>311185</v>
      </c>
      <c r="G188" s="96" t="s">
        <v>146</v>
      </c>
      <c r="H188" s="97">
        <v>70000</v>
      </c>
      <c r="I188" s="98">
        <f t="shared" si="0"/>
        <v>83300</v>
      </c>
      <c r="J188" s="102" t="s">
        <v>146</v>
      </c>
      <c r="K188" s="103">
        <v>29000</v>
      </c>
      <c r="L188" s="103">
        <v>34510</v>
      </c>
      <c r="M188" s="107" t="s">
        <v>146</v>
      </c>
      <c r="N188" s="108">
        <v>117000</v>
      </c>
      <c r="O188" s="110">
        <f t="shared" si="31"/>
        <v>139230</v>
      </c>
      <c r="P188" s="118" t="s">
        <v>146</v>
      </c>
      <c r="Q188" s="119"/>
      <c r="R188" s="120">
        <f t="shared" si="23"/>
        <v>0</v>
      </c>
      <c r="S188" s="102" t="s">
        <v>146</v>
      </c>
      <c r="T188" s="124">
        <v>50820.000000000007</v>
      </c>
      <c r="U188" s="125">
        <f t="shared" si="3"/>
        <v>60475.8</v>
      </c>
      <c r="V188" s="128" t="s">
        <v>146</v>
      </c>
      <c r="W188" s="19">
        <v>125000</v>
      </c>
      <c r="X188" s="20">
        <f t="shared" si="26"/>
        <v>148750</v>
      </c>
      <c r="Y188" s="133" t="s">
        <v>146</v>
      </c>
      <c r="Z188" s="134">
        <v>328680</v>
      </c>
      <c r="AA188" s="135">
        <f t="shared" si="30"/>
        <v>391129.2</v>
      </c>
      <c r="AB188" s="145" t="s">
        <v>146</v>
      </c>
      <c r="AC188" s="146">
        <v>155000</v>
      </c>
      <c r="AD188" s="147">
        <f t="shared" si="32"/>
        <v>184450</v>
      </c>
      <c r="AE188" s="36" t="s">
        <v>146</v>
      </c>
      <c r="AF188" s="37">
        <v>322952.5</v>
      </c>
      <c r="AG188" s="38">
        <f t="shared" si="25"/>
        <v>384313.47499999998</v>
      </c>
      <c r="AH188" s="133" t="s">
        <v>146</v>
      </c>
      <c r="AI188" s="155">
        <v>90000</v>
      </c>
      <c r="AJ188" s="156">
        <f t="shared" si="27"/>
        <v>107100</v>
      </c>
      <c r="AK188" s="157" t="s">
        <v>146</v>
      </c>
      <c r="AL188" s="158">
        <v>0</v>
      </c>
      <c r="AM188" s="159">
        <f t="shared" si="12"/>
        <v>0</v>
      </c>
      <c r="AN188" s="167" t="s">
        <v>146</v>
      </c>
      <c r="AO188" s="168">
        <v>150000</v>
      </c>
      <c r="AP188" s="168">
        <v>178500</v>
      </c>
      <c r="AQ188" s="331" t="s">
        <v>146</v>
      </c>
      <c r="AR188" s="333">
        <f t="shared" si="28"/>
        <v>121000</v>
      </c>
      <c r="AS188" s="333">
        <f t="shared" si="29"/>
        <v>139230</v>
      </c>
    </row>
    <row r="189" spans="1:45" ht="13.8" customHeight="1">
      <c r="A189" s="185"/>
      <c r="B189" s="184"/>
      <c r="C189" s="184"/>
      <c r="D189" s="21" t="s">
        <v>147</v>
      </c>
      <c r="E189" s="26">
        <v>251000</v>
      </c>
      <c r="F189" s="26">
        <v>298690</v>
      </c>
      <c r="G189" s="96" t="s">
        <v>147</v>
      </c>
      <c r="H189" s="97">
        <v>68000</v>
      </c>
      <c r="I189" s="98">
        <f t="shared" si="0"/>
        <v>80920</v>
      </c>
      <c r="J189" s="102" t="s">
        <v>147</v>
      </c>
      <c r="K189" s="103">
        <v>32000</v>
      </c>
      <c r="L189" s="103">
        <v>38080</v>
      </c>
      <c r="M189" s="107" t="s">
        <v>147</v>
      </c>
      <c r="N189" s="108">
        <v>110500</v>
      </c>
      <c r="O189" s="110">
        <f t="shared" si="31"/>
        <v>131495</v>
      </c>
      <c r="P189" s="118" t="s">
        <v>147</v>
      </c>
      <c r="Q189" s="119"/>
      <c r="R189" s="120">
        <f t="shared" si="23"/>
        <v>0</v>
      </c>
      <c r="S189" s="102" t="s">
        <v>147</v>
      </c>
      <c r="T189" s="124">
        <v>43560</v>
      </c>
      <c r="U189" s="125">
        <f t="shared" si="3"/>
        <v>51836.399999999994</v>
      </c>
      <c r="V189" s="128" t="s">
        <v>147</v>
      </c>
      <c r="W189" s="19">
        <v>125000</v>
      </c>
      <c r="X189" s="20">
        <f t="shared" si="26"/>
        <v>148750</v>
      </c>
      <c r="Y189" s="133" t="s">
        <v>147</v>
      </c>
      <c r="Z189" s="134">
        <v>315480</v>
      </c>
      <c r="AA189" s="135">
        <f t="shared" si="30"/>
        <v>375421.2</v>
      </c>
      <c r="AB189" s="145" t="s">
        <v>147</v>
      </c>
      <c r="AC189" s="146">
        <v>135000</v>
      </c>
      <c r="AD189" s="147">
        <f t="shared" si="32"/>
        <v>160650</v>
      </c>
      <c r="AE189" s="36" t="s">
        <v>147</v>
      </c>
      <c r="AF189" s="37">
        <v>320025</v>
      </c>
      <c r="AG189" s="38">
        <f t="shared" si="25"/>
        <v>380829.75</v>
      </c>
      <c r="AH189" s="133" t="s">
        <v>147</v>
      </c>
      <c r="AI189" s="155">
        <v>90000</v>
      </c>
      <c r="AJ189" s="156">
        <f t="shared" si="27"/>
        <v>107100</v>
      </c>
      <c r="AK189" s="157" t="s">
        <v>147</v>
      </c>
      <c r="AL189" s="158">
        <v>0</v>
      </c>
      <c r="AM189" s="159">
        <f t="shared" si="12"/>
        <v>0</v>
      </c>
      <c r="AN189" s="167" t="s">
        <v>147</v>
      </c>
      <c r="AO189" s="168">
        <v>140000</v>
      </c>
      <c r="AP189" s="168">
        <v>166600</v>
      </c>
      <c r="AQ189" s="331" t="s">
        <v>147</v>
      </c>
      <c r="AR189" s="333">
        <f t="shared" si="28"/>
        <v>117750</v>
      </c>
      <c r="AS189" s="333">
        <f t="shared" si="29"/>
        <v>131495</v>
      </c>
    </row>
    <row r="190" spans="1:45" ht="13.8" customHeight="1">
      <c r="A190" s="185" t="s">
        <v>172</v>
      </c>
      <c r="B190" s="184" t="s">
        <v>173</v>
      </c>
      <c r="C190" s="184" t="s">
        <v>174</v>
      </c>
      <c r="D190" s="21" t="s">
        <v>145</v>
      </c>
      <c r="E190" s="26">
        <v>79800</v>
      </c>
      <c r="F190" s="26">
        <v>94962</v>
      </c>
      <c r="G190" s="96" t="s">
        <v>145</v>
      </c>
      <c r="H190" s="97">
        <v>43000</v>
      </c>
      <c r="I190" s="98">
        <f t="shared" si="0"/>
        <v>51170</v>
      </c>
      <c r="J190" s="102" t="s">
        <v>145</v>
      </c>
      <c r="K190" s="103">
        <v>65000</v>
      </c>
      <c r="L190" s="103">
        <v>77350</v>
      </c>
      <c r="M190" s="107" t="s">
        <v>145</v>
      </c>
      <c r="N190" s="108">
        <v>71500</v>
      </c>
      <c r="O190" s="110">
        <f t="shared" si="31"/>
        <v>85085</v>
      </c>
      <c r="P190" s="118" t="s">
        <v>145</v>
      </c>
      <c r="Q190" s="119">
        <v>200000</v>
      </c>
      <c r="R190" s="120">
        <f t="shared" si="23"/>
        <v>238000</v>
      </c>
      <c r="S190" s="102" t="s">
        <v>145</v>
      </c>
      <c r="T190" s="124">
        <v>68062.500000000015</v>
      </c>
      <c r="U190" s="125">
        <f t="shared" si="3"/>
        <v>80994.375000000015</v>
      </c>
      <c r="V190" s="128" t="s">
        <v>145</v>
      </c>
      <c r="W190" s="19">
        <v>100000</v>
      </c>
      <c r="X190" s="20">
        <f t="shared" si="26"/>
        <v>119000</v>
      </c>
      <c r="Y190" s="133" t="s">
        <v>145</v>
      </c>
      <c r="Z190" s="134">
        <v>91960</v>
      </c>
      <c r="AA190" s="135">
        <f t="shared" si="30"/>
        <v>109432.4</v>
      </c>
      <c r="AB190" s="145" t="s">
        <v>145</v>
      </c>
      <c r="AC190" s="146">
        <v>65000</v>
      </c>
      <c r="AD190" s="147">
        <f t="shared" si="32"/>
        <v>77350</v>
      </c>
      <c r="AE190" s="36" t="s">
        <v>145</v>
      </c>
      <c r="AF190" s="37">
        <v>95760</v>
      </c>
      <c r="AG190" s="38">
        <f t="shared" si="25"/>
        <v>113954.4</v>
      </c>
      <c r="AH190" s="133" t="s">
        <v>145</v>
      </c>
      <c r="AI190" s="155">
        <v>57000</v>
      </c>
      <c r="AJ190" s="156">
        <f t="shared" si="27"/>
        <v>67830</v>
      </c>
      <c r="AK190" s="157" t="s">
        <v>145</v>
      </c>
      <c r="AL190" s="158">
        <v>378000</v>
      </c>
      <c r="AM190" s="159">
        <f t="shared" si="12"/>
        <v>449820</v>
      </c>
      <c r="AN190" s="167" t="s">
        <v>145</v>
      </c>
      <c r="AO190" s="168">
        <v>90000</v>
      </c>
      <c r="AP190" s="168">
        <v>107100</v>
      </c>
      <c r="AQ190" s="331" t="s">
        <v>145</v>
      </c>
      <c r="AR190" s="333">
        <f t="shared" si="28"/>
        <v>79800</v>
      </c>
      <c r="AS190" s="333">
        <f t="shared" si="29"/>
        <v>94962</v>
      </c>
    </row>
    <row r="191" spans="1:45" ht="13.8" customHeight="1">
      <c r="A191" s="185"/>
      <c r="B191" s="184"/>
      <c r="C191" s="184"/>
      <c r="D191" s="21" t="s">
        <v>146</v>
      </c>
      <c r="E191" s="26">
        <v>64100</v>
      </c>
      <c r="F191" s="26">
        <v>76279</v>
      </c>
      <c r="G191" s="96" t="s">
        <v>146</v>
      </c>
      <c r="H191" s="97">
        <v>39000</v>
      </c>
      <c r="I191" s="98">
        <f t="shared" si="0"/>
        <v>46410</v>
      </c>
      <c r="J191" s="102" t="s">
        <v>146</v>
      </c>
      <c r="K191" s="103">
        <v>53000</v>
      </c>
      <c r="L191" s="103">
        <v>63070</v>
      </c>
      <c r="M191" s="107" t="s">
        <v>146</v>
      </c>
      <c r="N191" s="108">
        <v>68900</v>
      </c>
      <c r="O191" s="110">
        <f t="shared" si="31"/>
        <v>81991</v>
      </c>
      <c r="P191" s="118" t="s">
        <v>146</v>
      </c>
      <c r="Q191" s="119">
        <v>200000</v>
      </c>
      <c r="R191" s="120">
        <f t="shared" si="23"/>
        <v>238000</v>
      </c>
      <c r="S191" s="102" t="s">
        <v>146</v>
      </c>
      <c r="T191" s="124">
        <v>65037.500000000015</v>
      </c>
      <c r="U191" s="125">
        <f t="shared" si="3"/>
        <v>77394.625000000015</v>
      </c>
      <c r="V191" s="128" t="s">
        <v>146</v>
      </c>
      <c r="W191" s="19">
        <v>100000</v>
      </c>
      <c r="X191" s="20">
        <f t="shared" si="26"/>
        <v>119000</v>
      </c>
      <c r="Y191" s="133" t="s">
        <v>146</v>
      </c>
      <c r="Z191" s="134">
        <v>73810</v>
      </c>
      <c r="AA191" s="135">
        <f t="shared" si="30"/>
        <v>87833.9</v>
      </c>
      <c r="AB191" s="145" t="s">
        <v>146</v>
      </c>
      <c r="AC191" s="146">
        <v>60000</v>
      </c>
      <c r="AD191" s="147">
        <f t="shared" si="32"/>
        <v>71400</v>
      </c>
      <c r="AE191" s="36" t="s">
        <v>146</v>
      </c>
      <c r="AF191" s="37">
        <v>93586</v>
      </c>
      <c r="AG191" s="38">
        <f t="shared" si="25"/>
        <v>111367.34</v>
      </c>
      <c r="AH191" s="133" t="s">
        <v>146</v>
      </c>
      <c r="AI191" s="155">
        <v>52500</v>
      </c>
      <c r="AJ191" s="156">
        <f t="shared" si="27"/>
        <v>62475</v>
      </c>
      <c r="AK191" s="157" t="s">
        <v>146</v>
      </c>
      <c r="AL191" s="158">
        <v>378000</v>
      </c>
      <c r="AM191" s="159">
        <f t="shared" si="12"/>
        <v>449820</v>
      </c>
      <c r="AN191" s="167" t="s">
        <v>146</v>
      </c>
      <c r="AO191" s="168">
        <v>90000</v>
      </c>
      <c r="AP191" s="168">
        <v>107100</v>
      </c>
      <c r="AQ191" s="331" t="s">
        <v>146</v>
      </c>
      <c r="AR191" s="333">
        <f t="shared" si="28"/>
        <v>68900</v>
      </c>
      <c r="AS191" s="333">
        <f t="shared" si="29"/>
        <v>81991</v>
      </c>
    </row>
    <row r="192" spans="1:45" ht="13.8" customHeight="1">
      <c r="A192" s="185"/>
      <c r="B192" s="184"/>
      <c r="C192" s="184"/>
      <c r="D192" s="21" t="s">
        <v>175</v>
      </c>
      <c r="E192" s="26">
        <v>62000</v>
      </c>
      <c r="F192" s="26">
        <v>73780</v>
      </c>
      <c r="G192" s="96" t="s">
        <v>175</v>
      </c>
      <c r="H192" s="97">
        <v>37000</v>
      </c>
      <c r="I192" s="98">
        <f t="shared" si="0"/>
        <v>44030</v>
      </c>
      <c r="J192" s="102" t="s">
        <v>175</v>
      </c>
      <c r="K192" s="103">
        <v>48000</v>
      </c>
      <c r="L192" s="103">
        <v>57120</v>
      </c>
      <c r="M192" s="107" t="s">
        <v>175</v>
      </c>
      <c r="N192" s="108">
        <v>65000</v>
      </c>
      <c r="O192" s="110">
        <f t="shared" si="31"/>
        <v>77350</v>
      </c>
      <c r="P192" s="118" t="s">
        <v>175</v>
      </c>
      <c r="Q192" s="119">
        <v>200000</v>
      </c>
      <c r="R192" s="120">
        <f t="shared" si="23"/>
        <v>238000</v>
      </c>
      <c r="S192" s="102" t="s">
        <v>175</v>
      </c>
      <c r="T192" s="124">
        <v>62012.500000000015</v>
      </c>
      <c r="U192" s="125">
        <f t="shared" si="3"/>
        <v>73794.875000000015</v>
      </c>
      <c r="V192" s="128" t="s">
        <v>175</v>
      </c>
      <c r="W192" s="19">
        <v>100000</v>
      </c>
      <c r="X192" s="20">
        <f t="shared" si="26"/>
        <v>119000</v>
      </c>
      <c r="Y192" s="133" t="s">
        <v>175</v>
      </c>
      <c r="Z192" s="134">
        <v>71390</v>
      </c>
      <c r="AA192" s="135">
        <f t="shared" si="30"/>
        <v>84954.1</v>
      </c>
      <c r="AB192" s="145" t="s">
        <v>175</v>
      </c>
      <c r="AC192" s="146">
        <v>56000</v>
      </c>
      <c r="AD192" s="147">
        <f>AC192*19%+AC192</f>
        <v>66640</v>
      </c>
      <c r="AE192" s="36" t="s">
        <v>175</v>
      </c>
      <c r="AF192" s="37">
        <v>92380</v>
      </c>
      <c r="AG192" s="38">
        <f t="shared" si="25"/>
        <v>109932.2</v>
      </c>
      <c r="AH192" s="133" t="s">
        <v>175</v>
      </c>
      <c r="AI192" s="155">
        <v>48000</v>
      </c>
      <c r="AJ192" s="156">
        <f t="shared" si="27"/>
        <v>57120</v>
      </c>
      <c r="AK192" s="157" t="s">
        <v>175</v>
      </c>
      <c r="AL192" s="158">
        <v>378000</v>
      </c>
      <c r="AM192" s="159">
        <f t="shared" si="12"/>
        <v>449820</v>
      </c>
      <c r="AN192" s="167" t="s">
        <v>175</v>
      </c>
      <c r="AO192" s="168">
        <v>90000</v>
      </c>
      <c r="AP192" s="168">
        <v>107100</v>
      </c>
      <c r="AQ192" s="331" t="s">
        <v>175</v>
      </c>
      <c r="AR192" s="333">
        <f t="shared" si="28"/>
        <v>65000</v>
      </c>
      <c r="AS192" s="333">
        <f t="shared" si="29"/>
        <v>77350</v>
      </c>
    </row>
    <row r="193" spans="1:45" ht="13.8" customHeight="1">
      <c r="A193" s="185"/>
      <c r="B193" s="184"/>
      <c r="C193" s="184"/>
      <c r="D193" s="21" t="s">
        <v>176</v>
      </c>
      <c r="E193" s="26">
        <v>58800</v>
      </c>
      <c r="F193" s="26">
        <v>69972</v>
      </c>
      <c r="G193" s="96" t="s">
        <v>176</v>
      </c>
      <c r="H193" s="97">
        <v>36000</v>
      </c>
      <c r="I193" s="98">
        <f t="shared" si="0"/>
        <v>42840</v>
      </c>
      <c r="J193" s="102" t="s">
        <v>176</v>
      </c>
      <c r="K193" s="103">
        <v>35000</v>
      </c>
      <c r="L193" s="103">
        <v>41650</v>
      </c>
      <c r="M193" s="107" t="s">
        <v>176</v>
      </c>
      <c r="N193" s="108">
        <v>62400</v>
      </c>
      <c r="O193" s="110">
        <f t="shared" si="31"/>
        <v>74256</v>
      </c>
      <c r="P193" s="118" t="s">
        <v>176</v>
      </c>
      <c r="Q193" s="119">
        <v>200000</v>
      </c>
      <c r="R193" s="120">
        <f t="shared" si="23"/>
        <v>238000</v>
      </c>
      <c r="S193" s="102" t="s">
        <v>176</v>
      </c>
      <c r="T193" s="124">
        <v>60500.000000000007</v>
      </c>
      <c r="U193" s="125">
        <f t="shared" si="3"/>
        <v>71995</v>
      </c>
      <c r="V193" s="128" t="s">
        <v>176</v>
      </c>
      <c r="W193" s="19">
        <v>100000</v>
      </c>
      <c r="X193" s="20">
        <f t="shared" si="26"/>
        <v>119000</v>
      </c>
      <c r="Y193" s="133" t="s">
        <v>176</v>
      </c>
      <c r="Z193" s="134">
        <v>67760</v>
      </c>
      <c r="AA193" s="135">
        <f t="shared" si="30"/>
        <v>80634.399999999994</v>
      </c>
      <c r="AB193" s="145" t="s">
        <v>176</v>
      </c>
      <c r="AC193" s="146">
        <v>50000</v>
      </c>
      <c r="AD193" s="147">
        <f t="shared" si="32"/>
        <v>59500</v>
      </c>
      <c r="AE193" s="36" t="s">
        <v>176</v>
      </c>
      <c r="AF193" s="37">
        <v>91140</v>
      </c>
      <c r="AG193" s="38">
        <f t="shared" si="25"/>
        <v>108456.59999999999</v>
      </c>
      <c r="AH193" s="133" t="s">
        <v>176</v>
      </c>
      <c r="AI193" s="155">
        <v>48000</v>
      </c>
      <c r="AJ193" s="156">
        <f t="shared" si="27"/>
        <v>57120</v>
      </c>
      <c r="AK193" s="157" t="s">
        <v>176</v>
      </c>
      <c r="AL193" s="158">
        <v>378000</v>
      </c>
      <c r="AM193" s="159">
        <f t="shared" si="12"/>
        <v>449820</v>
      </c>
      <c r="AN193" s="167" t="s">
        <v>176</v>
      </c>
      <c r="AO193" s="168">
        <v>90000</v>
      </c>
      <c r="AP193" s="168">
        <v>107100</v>
      </c>
      <c r="AQ193" s="331" t="s">
        <v>176</v>
      </c>
      <c r="AR193" s="333">
        <f t="shared" si="28"/>
        <v>62400</v>
      </c>
      <c r="AS193" s="333">
        <f t="shared" si="29"/>
        <v>74256</v>
      </c>
    </row>
    <row r="194" spans="1:45" ht="30">
      <c r="A194" s="185"/>
      <c r="B194" s="7" t="s">
        <v>177</v>
      </c>
      <c r="C194" s="12" t="s">
        <v>178</v>
      </c>
      <c r="D194" s="25">
        <v>1</v>
      </c>
      <c r="E194" s="26">
        <v>304500</v>
      </c>
      <c r="F194" s="26">
        <v>362355</v>
      </c>
      <c r="G194" s="100">
        <v>1</v>
      </c>
      <c r="H194" s="97">
        <v>180000</v>
      </c>
      <c r="I194" s="98">
        <f t="shared" si="0"/>
        <v>214200</v>
      </c>
      <c r="J194" s="105">
        <v>1</v>
      </c>
      <c r="K194" s="103">
        <v>1500000</v>
      </c>
      <c r="L194" s="103">
        <v>1785000</v>
      </c>
      <c r="M194" s="111">
        <v>1</v>
      </c>
      <c r="N194" s="108">
        <v>214500</v>
      </c>
      <c r="O194" s="110">
        <f t="shared" si="31"/>
        <v>255255</v>
      </c>
      <c r="P194" s="122">
        <v>1</v>
      </c>
      <c r="Q194" s="119">
        <v>180000</v>
      </c>
      <c r="R194" s="120">
        <f t="shared" si="23"/>
        <v>214200</v>
      </c>
      <c r="S194" s="105">
        <v>1</v>
      </c>
      <c r="T194" s="124">
        <v>418000.00000000006</v>
      </c>
      <c r="U194" s="125">
        <f t="shared" si="3"/>
        <v>497420.00000000006</v>
      </c>
      <c r="V194" s="130">
        <v>1</v>
      </c>
      <c r="W194" s="19">
        <v>400000</v>
      </c>
      <c r="X194" s="20">
        <f t="shared" si="26"/>
        <v>476000</v>
      </c>
      <c r="Y194" s="137">
        <v>1</v>
      </c>
      <c r="Z194" s="134">
        <v>350900</v>
      </c>
      <c r="AA194" s="135">
        <f t="shared" si="30"/>
        <v>417571</v>
      </c>
      <c r="AB194" s="149">
        <v>1</v>
      </c>
      <c r="AC194" s="146">
        <v>450000</v>
      </c>
      <c r="AD194" s="147">
        <f t="shared" si="32"/>
        <v>535500</v>
      </c>
      <c r="AE194" s="40">
        <v>1</v>
      </c>
      <c r="AF194" s="37">
        <v>380625</v>
      </c>
      <c r="AG194" s="38">
        <f t="shared" si="25"/>
        <v>452943.75</v>
      </c>
      <c r="AH194" s="137">
        <v>1</v>
      </c>
      <c r="AI194" s="155">
        <v>283500</v>
      </c>
      <c r="AJ194" s="156">
        <f t="shared" si="27"/>
        <v>337365</v>
      </c>
      <c r="AK194" s="161">
        <v>1</v>
      </c>
      <c r="AL194" s="158">
        <v>500000</v>
      </c>
      <c r="AM194" s="159">
        <f t="shared" si="12"/>
        <v>595000</v>
      </c>
      <c r="AN194" s="170">
        <v>1</v>
      </c>
      <c r="AO194" s="168">
        <v>350000</v>
      </c>
      <c r="AP194" s="168">
        <v>416500</v>
      </c>
      <c r="AQ194" s="337">
        <v>1</v>
      </c>
      <c r="AR194" s="333">
        <f t="shared" si="28"/>
        <v>350900</v>
      </c>
      <c r="AS194" s="333">
        <f t="shared" si="29"/>
        <v>417571</v>
      </c>
    </row>
    <row r="195" spans="1:45" ht="28.65" customHeight="1" thickBot="1">
      <c r="A195" s="14" t="s">
        <v>179</v>
      </c>
      <c r="B195" s="7" t="s">
        <v>180</v>
      </c>
      <c r="C195" s="12" t="s">
        <v>181</v>
      </c>
      <c r="D195" s="28">
        <v>1</v>
      </c>
      <c r="E195" s="26">
        <v>682500</v>
      </c>
      <c r="F195" s="29">
        <v>812175</v>
      </c>
      <c r="G195" s="100">
        <v>1</v>
      </c>
      <c r="H195" s="97">
        <v>510000</v>
      </c>
      <c r="I195" s="98">
        <f t="shared" si="0"/>
        <v>606900</v>
      </c>
      <c r="J195" s="105">
        <v>1</v>
      </c>
      <c r="K195" s="103">
        <v>2100000</v>
      </c>
      <c r="L195" s="103">
        <v>2499000</v>
      </c>
      <c r="M195" s="111">
        <v>1</v>
      </c>
      <c r="N195" s="108">
        <v>520000</v>
      </c>
      <c r="O195" s="110">
        <f t="shared" si="31"/>
        <v>618800</v>
      </c>
      <c r="P195" s="122">
        <v>1</v>
      </c>
      <c r="Q195" s="119">
        <v>750000</v>
      </c>
      <c r="R195" s="120">
        <f t="shared" si="23"/>
        <v>892500</v>
      </c>
      <c r="S195" s="105">
        <v>1</v>
      </c>
      <c r="T195" s="126">
        <v>420000</v>
      </c>
      <c r="U195" s="127">
        <f t="shared" si="3"/>
        <v>499800</v>
      </c>
      <c r="V195" s="130">
        <v>1</v>
      </c>
      <c r="W195" s="19">
        <v>2500000</v>
      </c>
      <c r="X195" s="20">
        <f t="shared" si="26"/>
        <v>2975000</v>
      </c>
      <c r="Y195" s="137">
        <v>1</v>
      </c>
      <c r="Z195" s="134">
        <v>822250</v>
      </c>
      <c r="AA195" s="135">
        <f t="shared" si="30"/>
        <v>978477.5</v>
      </c>
      <c r="AB195" s="149">
        <v>1</v>
      </c>
      <c r="AC195" s="146">
        <v>1200000</v>
      </c>
      <c r="AD195" s="147">
        <f t="shared" si="32"/>
        <v>1428000</v>
      </c>
      <c r="AE195" s="40">
        <v>1</v>
      </c>
      <c r="AF195" s="37">
        <v>819000</v>
      </c>
      <c r="AG195" s="38">
        <f t="shared" si="25"/>
        <v>974610</v>
      </c>
      <c r="AH195" s="137">
        <v>1</v>
      </c>
      <c r="AI195" s="155">
        <v>660000</v>
      </c>
      <c r="AJ195" s="156">
        <f t="shared" si="27"/>
        <v>785400</v>
      </c>
      <c r="AK195" s="161">
        <v>1</v>
      </c>
      <c r="AL195" s="158">
        <v>630000</v>
      </c>
      <c r="AM195" s="159">
        <f t="shared" si="12"/>
        <v>749700</v>
      </c>
      <c r="AN195" s="170">
        <v>1</v>
      </c>
      <c r="AO195" s="168">
        <v>550000</v>
      </c>
      <c r="AP195" s="168">
        <v>654500</v>
      </c>
      <c r="AQ195" s="337">
        <v>1</v>
      </c>
      <c r="AR195" s="333">
        <f t="shared" si="28"/>
        <v>682500</v>
      </c>
      <c r="AS195" s="333">
        <f t="shared" si="29"/>
        <v>812175</v>
      </c>
    </row>
    <row r="196" spans="1:45">
      <c r="A196" s="5"/>
      <c r="B196" s="6"/>
      <c r="C196" s="6"/>
      <c r="D196" s="23" t="s">
        <v>182</v>
      </c>
      <c r="E196" s="47"/>
      <c r="F196" s="24">
        <f>SUM(F5:F195)</f>
        <v>236886279</v>
      </c>
      <c r="G196" s="30" t="s">
        <v>182</v>
      </c>
      <c r="H196" s="31"/>
      <c r="I196" s="32">
        <f>SUM(I5:I195)</f>
        <v>190796508</v>
      </c>
      <c r="J196" s="33" t="s">
        <v>182</v>
      </c>
      <c r="K196" s="34"/>
      <c r="L196" s="35">
        <f>SUM(L5:L195)</f>
        <v>280247381</v>
      </c>
      <c r="M196" s="45" t="s">
        <v>182</v>
      </c>
      <c r="N196" s="4"/>
      <c r="O196" s="46">
        <f>SUM(O5:O195)</f>
        <v>259318734.57000002</v>
      </c>
      <c r="P196" s="112" t="s">
        <v>182</v>
      </c>
      <c r="Q196" s="113"/>
      <c r="R196" s="114">
        <f>SUM(R5:R195)</f>
        <v>239988490</v>
      </c>
      <c r="S196" s="115" t="s">
        <v>182</v>
      </c>
      <c r="T196" s="116"/>
      <c r="U196" s="117">
        <f>SUM(U5:U195)</f>
        <v>241043958.00100014</v>
      </c>
      <c r="V196" s="30" t="s">
        <v>182</v>
      </c>
      <c r="W196" s="132"/>
      <c r="X196" s="32">
        <f>SUM(X5:X195)</f>
        <v>473304650</v>
      </c>
      <c r="Y196" s="139" t="s">
        <v>182</v>
      </c>
      <c r="Z196" s="140"/>
      <c r="AA196" s="141">
        <f>SUM(AA5:AA195)</f>
        <v>278549309.49999988</v>
      </c>
      <c r="AB196" s="151" t="s">
        <v>182</v>
      </c>
      <c r="AC196" s="152"/>
      <c r="AD196" s="153">
        <f>SUM(AD5:AD195)</f>
        <v>271152148.12</v>
      </c>
      <c r="AE196" s="45" t="s">
        <v>182</v>
      </c>
      <c r="AF196" s="154"/>
      <c r="AG196" s="46">
        <f>SUM(AG5:AG195)</f>
        <v>275027948.96499997</v>
      </c>
      <c r="AH196" s="139" t="s">
        <v>182</v>
      </c>
      <c r="AI196" s="140"/>
      <c r="AJ196" s="141">
        <f>SUM(AJ5:AJ195)</f>
        <v>269858602.64999998</v>
      </c>
      <c r="AK196" s="163" t="s">
        <v>182</v>
      </c>
      <c r="AL196" s="164"/>
      <c r="AM196" s="165">
        <f>SUM(AM5:AM195)</f>
        <v>354742377.6960001</v>
      </c>
      <c r="AN196" s="142" t="s">
        <v>182</v>
      </c>
      <c r="AO196" s="4"/>
      <c r="AP196" s="143">
        <f>SUM(AP5:AP195)</f>
        <v>244574216</v>
      </c>
      <c r="AQ196" s="338" t="s">
        <v>182</v>
      </c>
      <c r="AR196" s="332"/>
      <c r="AS196" s="339">
        <f>SUM(AS5:AS195)</f>
        <v>245455567.07000002</v>
      </c>
    </row>
    <row r="199" spans="1:45" ht="15.6">
      <c r="F199" s="43" t="s">
        <v>206</v>
      </c>
      <c r="G199" s="44">
        <f>AVERAGE(I196,L196,O196,F196)</f>
        <v>241812225.64250001</v>
      </c>
      <c r="L199" s="42"/>
    </row>
  </sheetData>
  <autoFilter ref="A3:F196" xr:uid="{45CE0389-612F-4B06-8CAC-B34F711D4EB6}"/>
  <mergeCells count="225">
    <mergeCell ref="AR3:AR4"/>
    <mergeCell ref="AQ2:AS2"/>
    <mergeCell ref="AQ3:AQ4"/>
    <mergeCell ref="AQ13:AQ14"/>
    <mergeCell ref="AN2:AP2"/>
    <mergeCell ref="AN3:AN4"/>
    <mergeCell ref="AO3:AO4"/>
    <mergeCell ref="AP3:AP4"/>
    <mergeCell ref="AN13:AN14"/>
    <mergeCell ref="AH2:AJ2"/>
    <mergeCell ref="AK2:AM2"/>
    <mergeCell ref="AH3:AH4"/>
    <mergeCell ref="AI3:AI4"/>
    <mergeCell ref="AJ3:AJ4"/>
    <mergeCell ref="AK3:AK4"/>
    <mergeCell ref="AL3:AL4"/>
    <mergeCell ref="AM3:AM4"/>
    <mergeCell ref="AH13:AH14"/>
    <mergeCell ref="AK13:AK14"/>
    <mergeCell ref="AB2:AD2"/>
    <mergeCell ref="AB3:AB4"/>
    <mergeCell ref="AC3:AC4"/>
    <mergeCell ref="AD3:AD4"/>
    <mergeCell ref="AB13:AB14"/>
    <mergeCell ref="AE2:AG2"/>
    <mergeCell ref="AE3:AE4"/>
    <mergeCell ref="AF3:AF4"/>
    <mergeCell ref="AG3:AG4"/>
    <mergeCell ref="AE13:AE14"/>
    <mergeCell ref="V2:X2"/>
    <mergeCell ref="V3:V4"/>
    <mergeCell ref="W3:W4"/>
    <mergeCell ref="X3:X4"/>
    <mergeCell ref="V13:V14"/>
    <mergeCell ref="Y2:AA2"/>
    <mergeCell ref="Y3:Y4"/>
    <mergeCell ref="Z3:Z4"/>
    <mergeCell ref="AA3:AA4"/>
    <mergeCell ref="Y13:Y14"/>
    <mergeCell ref="P2:R2"/>
    <mergeCell ref="P3:P4"/>
    <mergeCell ref="Q3:Q4"/>
    <mergeCell ref="R3:R4"/>
    <mergeCell ref="P13:P14"/>
    <mergeCell ref="S2:U2"/>
    <mergeCell ref="S3:S4"/>
    <mergeCell ref="T3:T4"/>
    <mergeCell ref="U3:U4"/>
    <mergeCell ref="S13:S14"/>
    <mergeCell ref="M13:M14"/>
    <mergeCell ref="M2:O2"/>
    <mergeCell ref="M3:M4"/>
    <mergeCell ref="N3:N4"/>
    <mergeCell ref="O3:O4"/>
    <mergeCell ref="G13:G14"/>
    <mergeCell ref="G2:I2"/>
    <mergeCell ref="G3:G4"/>
    <mergeCell ref="H3:H4"/>
    <mergeCell ref="I3:I4"/>
    <mergeCell ref="J13:J14"/>
    <mergeCell ref="J2:L2"/>
    <mergeCell ref="J3:J4"/>
    <mergeCell ref="K3:K4"/>
    <mergeCell ref="L3:L4"/>
    <mergeCell ref="N13:N14"/>
    <mergeCell ref="O13:O14"/>
    <mergeCell ref="A1:F1"/>
    <mergeCell ref="A3:A4"/>
    <mergeCell ref="B3:B4"/>
    <mergeCell ref="C3:C4"/>
    <mergeCell ref="D3:D4"/>
    <mergeCell ref="E3:E4"/>
    <mergeCell ref="F3:F4"/>
    <mergeCell ref="A5:A28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B19:B20"/>
    <mergeCell ref="A2:C2"/>
    <mergeCell ref="D2:F2"/>
    <mergeCell ref="C19:C20"/>
    <mergeCell ref="B21:B22"/>
    <mergeCell ref="C21:C22"/>
    <mergeCell ref="B23:B24"/>
    <mergeCell ref="C23:C24"/>
    <mergeCell ref="C13:C14"/>
    <mergeCell ref="D13:D14"/>
    <mergeCell ref="B15:B16"/>
    <mergeCell ref="C15:C16"/>
    <mergeCell ref="B17:B18"/>
    <mergeCell ref="C17:C18"/>
    <mergeCell ref="A29:A32"/>
    <mergeCell ref="A33:A42"/>
    <mergeCell ref="B33:B34"/>
    <mergeCell ref="C33:C34"/>
    <mergeCell ref="B37:B38"/>
    <mergeCell ref="C37:C38"/>
    <mergeCell ref="B39:B40"/>
    <mergeCell ref="C39:C40"/>
    <mergeCell ref="B41:B42"/>
    <mergeCell ref="C41:C42"/>
    <mergeCell ref="A43:A5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B55:B56"/>
    <mergeCell ref="C55:C56"/>
    <mergeCell ref="B58:B59"/>
    <mergeCell ref="C58:C59"/>
    <mergeCell ref="B60:B61"/>
    <mergeCell ref="C60:C61"/>
    <mergeCell ref="B62:B63"/>
    <mergeCell ref="C62:C63"/>
    <mergeCell ref="B70:B71"/>
    <mergeCell ref="C70:C71"/>
    <mergeCell ref="B72:B73"/>
    <mergeCell ref="C72:C73"/>
    <mergeCell ref="B74:B75"/>
    <mergeCell ref="C74:C75"/>
    <mergeCell ref="B64:B65"/>
    <mergeCell ref="C64:C65"/>
    <mergeCell ref="B66:B67"/>
    <mergeCell ref="C66:C67"/>
    <mergeCell ref="B68:B69"/>
    <mergeCell ref="C68:C69"/>
    <mergeCell ref="B76:B77"/>
    <mergeCell ref="C76:C77"/>
    <mergeCell ref="B78:B79"/>
    <mergeCell ref="C78:C79"/>
    <mergeCell ref="A81:A86"/>
    <mergeCell ref="B81:B82"/>
    <mergeCell ref="C81:C82"/>
    <mergeCell ref="B83:B84"/>
    <mergeCell ref="C83:C84"/>
    <mergeCell ref="B85:B86"/>
    <mergeCell ref="C85:C86"/>
    <mergeCell ref="A87:A96"/>
    <mergeCell ref="B87:B88"/>
    <mergeCell ref="C87:C88"/>
    <mergeCell ref="B89:B90"/>
    <mergeCell ref="C89:C90"/>
    <mergeCell ref="B91:B92"/>
    <mergeCell ref="C91:C92"/>
    <mergeCell ref="B93:B94"/>
    <mergeCell ref="C93:C94"/>
    <mergeCell ref="B95:B96"/>
    <mergeCell ref="C95:C96"/>
    <mergeCell ref="C122:C124"/>
    <mergeCell ref="B128:B130"/>
    <mergeCell ref="C128:C130"/>
    <mergeCell ref="B131:B133"/>
    <mergeCell ref="C131:C133"/>
    <mergeCell ref="B125:B127"/>
    <mergeCell ref="C125:C127"/>
    <mergeCell ref="B119:B121"/>
    <mergeCell ref="A97:A99"/>
    <mergeCell ref="A100:A108"/>
    <mergeCell ref="B100:B101"/>
    <mergeCell ref="C100:C101"/>
    <mergeCell ref="B102:B103"/>
    <mergeCell ref="C102:C103"/>
    <mergeCell ref="B107:B108"/>
    <mergeCell ref="C107:C108"/>
    <mergeCell ref="C119:C121"/>
    <mergeCell ref="C116:C118"/>
    <mergeCell ref="C148:C151"/>
    <mergeCell ref="C154:C155"/>
    <mergeCell ref="A161:A166"/>
    <mergeCell ref="B161:B163"/>
    <mergeCell ref="C161:C163"/>
    <mergeCell ref="B164:B166"/>
    <mergeCell ref="C164:C166"/>
    <mergeCell ref="B134:B136"/>
    <mergeCell ref="C134:C136"/>
    <mergeCell ref="B140:B143"/>
    <mergeCell ref="C140:C143"/>
    <mergeCell ref="B144:B147"/>
    <mergeCell ref="C144:C147"/>
    <mergeCell ref="B137:B139"/>
    <mergeCell ref="C137:C139"/>
    <mergeCell ref="A109:A160"/>
    <mergeCell ref="B109:B110"/>
    <mergeCell ref="C109:C110"/>
    <mergeCell ref="B111:B112"/>
    <mergeCell ref="C111:C112"/>
    <mergeCell ref="B113:B115"/>
    <mergeCell ref="C113:C115"/>
    <mergeCell ref="B116:B118"/>
    <mergeCell ref="B122:B124"/>
    <mergeCell ref="AS3:AS4"/>
    <mergeCell ref="B53:B54"/>
    <mergeCell ref="A53:A79"/>
    <mergeCell ref="C53:C54"/>
    <mergeCell ref="A190:A194"/>
    <mergeCell ref="B190:B193"/>
    <mergeCell ref="C190:C193"/>
    <mergeCell ref="B167:B168"/>
    <mergeCell ref="B169:B170"/>
    <mergeCell ref="B171:B172"/>
    <mergeCell ref="B176:B177"/>
    <mergeCell ref="B174:B175"/>
    <mergeCell ref="A167:A177"/>
    <mergeCell ref="A178:A179"/>
    <mergeCell ref="A180:A183"/>
    <mergeCell ref="B182:B183"/>
    <mergeCell ref="C182:C183"/>
    <mergeCell ref="A184:A189"/>
    <mergeCell ref="B184:B186"/>
    <mergeCell ref="C184:C186"/>
    <mergeCell ref="B187:B189"/>
    <mergeCell ref="C187:C189"/>
    <mergeCell ref="B148:B15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5302-6BF4-4EEC-969F-B47D6BA189C7}">
  <dimension ref="A1:F204"/>
  <sheetViews>
    <sheetView workbookViewId="0">
      <selection activeCell="B19" sqref="B19:E19"/>
    </sheetView>
  </sheetViews>
  <sheetFormatPr baseColWidth="10" defaultRowHeight="14.4"/>
  <cols>
    <col min="1" max="1" width="29.5546875" customWidth="1"/>
    <col min="5" max="5" width="55" customWidth="1"/>
  </cols>
  <sheetData>
    <row r="1" spans="1:6" ht="72.75" customHeight="1">
      <c r="A1" s="277" t="s">
        <v>200</v>
      </c>
      <c r="B1" s="278"/>
      <c r="C1" s="278"/>
      <c r="D1" s="278"/>
      <c r="E1" s="279"/>
    </row>
    <row r="2" spans="1:6">
      <c r="A2" s="280" t="s">
        <v>201</v>
      </c>
      <c r="B2" s="281"/>
      <c r="C2" s="281"/>
      <c r="D2" s="281"/>
      <c r="E2" s="282"/>
    </row>
    <row r="3" spans="1:6" ht="51" customHeight="1">
      <c r="A3" s="283" t="s">
        <v>202</v>
      </c>
      <c r="B3" s="284"/>
      <c r="C3" s="284"/>
      <c r="D3" s="284"/>
      <c r="E3" s="285"/>
    </row>
    <row r="4" spans="1:6">
      <c r="A4" s="86"/>
      <c r="B4" s="286" t="s">
        <v>203</v>
      </c>
      <c r="C4" s="286"/>
      <c r="D4" s="286"/>
      <c r="E4" s="287"/>
    </row>
    <row r="5" spans="1:6">
      <c r="A5" s="87" t="s">
        <v>225</v>
      </c>
      <c r="B5" s="291">
        <v>0.04</v>
      </c>
      <c r="C5" s="292"/>
      <c r="D5" s="292"/>
      <c r="E5" s="293"/>
      <c r="F5" s="1"/>
    </row>
    <row r="6" spans="1:6">
      <c r="A6" s="87" t="s">
        <v>227</v>
      </c>
      <c r="B6" s="291">
        <v>0.08</v>
      </c>
      <c r="C6" s="292"/>
      <c r="D6" s="292"/>
      <c r="E6" s="293"/>
      <c r="F6" s="1"/>
    </row>
    <row r="7" spans="1:6">
      <c r="A7" s="87" t="s">
        <v>229</v>
      </c>
      <c r="B7" s="291">
        <v>0.14299999999999999</v>
      </c>
      <c r="C7" s="292"/>
      <c r="D7" s="292"/>
      <c r="E7" s="293"/>
      <c r="F7" s="1"/>
    </row>
    <row r="8" spans="1:6">
      <c r="A8" s="87" t="s">
        <v>230</v>
      </c>
      <c r="B8" s="291">
        <v>0.08</v>
      </c>
      <c r="C8" s="292"/>
      <c r="D8" s="292"/>
      <c r="E8" s="293"/>
      <c r="F8" s="1"/>
    </row>
    <row r="9" spans="1:6">
      <c r="A9" s="87" t="s">
        <v>231</v>
      </c>
      <c r="B9" s="291">
        <v>0.1</v>
      </c>
      <c r="C9" s="292"/>
      <c r="D9" s="292"/>
      <c r="E9" s="293"/>
      <c r="F9" s="1"/>
    </row>
    <row r="10" spans="1:6">
      <c r="A10" s="87" t="s">
        <v>232</v>
      </c>
      <c r="B10" s="291">
        <v>0.19</v>
      </c>
      <c r="C10" s="292"/>
      <c r="D10" s="292"/>
      <c r="E10" s="293"/>
      <c r="F10" s="1"/>
    </row>
    <row r="11" spans="1:6">
      <c r="A11" s="87" t="s">
        <v>233</v>
      </c>
      <c r="B11" s="291">
        <v>0.23</v>
      </c>
      <c r="C11" s="292"/>
      <c r="D11" s="292"/>
      <c r="E11" s="293"/>
      <c r="F11" s="1"/>
    </row>
    <row r="12" spans="1:6">
      <c r="A12" s="87" t="s">
        <v>234</v>
      </c>
      <c r="B12" s="291">
        <v>0.08</v>
      </c>
      <c r="C12" s="292"/>
      <c r="D12" s="292"/>
      <c r="E12" s="293"/>
      <c r="F12" s="1"/>
    </row>
    <row r="13" spans="1:6">
      <c r="A13" s="87" t="s">
        <v>235</v>
      </c>
      <c r="B13" s="291">
        <v>0.08</v>
      </c>
      <c r="C13" s="292"/>
      <c r="D13" s="292"/>
      <c r="E13" s="293"/>
      <c r="F13" s="1"/>
    </row>
    <row r="14" spans="1:6">
      <c r="A14" s="87" t="s">
        <v>236</v>
      </c>
      <c r="B14" s="291">
        <v>7.0000000000000007E-2</v>
      </c>
      <c r="C14" s="292"/>
      <c r="D14" s="292"/>
      <c r="E14" s="293"/>
      <c r="F14" s="1"/>
    </row>
    <row r="15" spans="1:6">
      <c r="A15" s="87" t="s">
        <v>237</v>
      </c>
      <c r="B15" s="291">
        <v>0.14000000000000001</v>
      </c>
      <c r="C15" s="292"/>
      <c r="D15" s="292"/>
      <c r="E15" s="293"/>
      <c r="F15" s="1"/>
    </row>
    <row r="16" spans="1:6">
      <c r="A16" s="87" t="s">
        <v>238</v>
      </c>
      <c r="B16" s="291">
        <v>0.03</v>
      </c>
      <c r="C16" s="292"/>
      <c r="D16" s="292"/>
      <c r="E16" s="293"/>
      <c r="F16" s="1"/>
    </row>
    <row r="17" spans="1:6">
      <c r="A17" s="87" t="s">
        <v>239</v>
      </c>
      <c r="B17" s="291">
        <v>0.14000000000000001</v>
      </c>
      <c r="C17" s="292"/>
      <c r="D17" s="292"/>
      <c r="E17" s="293"/>
      <c r="F17" s="1"/>
    </row>
    <row r="18" spans="1:6">
      <c r="A18" s="88" t="s">
        <v>206</v>
      </c>
      <c r="B18" s="288">
        <f>AVERAGE(B5:E17)</f>
        <v>0.10792307692307693</v>
      </c>
      <c r="C18" s="289"/>
      <c r="D18" s="289"/>
      <c r="E18" s="290"/>
      <c r="F18" s="1"/>
    </row>
    <row r="19" spans="1:6">
      <c r="A19" s="88" t="s">
        <v>208</v>
      </c>
      <c r="B19" s="288">
        <f>AVERAGE(B7:E17)</f>
        <v>0.11663636363636364</v>
      </c>
      <c r="C19" s="289"/>
      <c r="D19" s="289"/>
      <c r="E19" s="290"/>
      <c r="F19" s="1"/>
    </row>
    <row r="20" spans="1:6" ht="15" thickBot="1">
      <c r="A20" s="89" t="s">
        <v>209</v>
      </c>
      <c r="B20" s="274">
        <f>AVERAGE(B5,B6)</f>
        <v>0.06</v>
      </c>
      <c r="C20" s="275"/>
      <c r="D20" s="275"/>
      <c r="E20" s="276"/>
      <c r="F20" s="1"/>
    </row>
    <row r="21" spans="1:6">
      <c r="D21" s="15"/>
      <c r="E21" s="15"/>
      <c r="F21" s="15"/>
    </row>
    <row r="22" spans="1:6">
      <c r="D22" s="15"/>
      <c r="E22" s="15"/>
      <c r="F22" s="15"/>
    </row>
    <row r="23" spans="1:6">
      <c r="D23" s="15"/>
      <c r="E23" s="15"/>
      <c r="F23" s="15"/>
    </row>
    <row r="24" spans="1:6">
      <c r="D24" s="15"/>
      <c r="E24" s="15"/>
      <c r="F24" s="15"/>
    </row>
    <row r="25" spans="1:6">
      <c r="D25" s="15"/>
      <c r="E25" s="15"/>
      <c r="F25" s="15"/>
    </row>
    <row r="26" spans="1:6">
      <c r="D26" s="15"/>
      <c r="E26" s="15"/>
      <c r="F26" s="15"/>
    </row>
    <row r="27" spans="1:6">
      <c r="D27" s="15"/>
      <c r="E27" s="15"/>
      <c r="F27" s="15"/>
    </row>
    <row r="28" spans="1:6">
      <c r="D28" s="15"/>
      <c r="E28" s="15"/>
      <c r="F28" s="15"/>
    </row>
    <row r="29" spans="1:6">
      <c r="D29" s="15"/>
      <c r="E29" s="15"/>
      <c r="F29" s="15"/>
    </row>
    <row r="30" spans="1:6">
      <c r="D30" s="15"/>
      <c r="E30" s="15"/>
      <c r="F30" s="15"/>
    </row>
    <row r="31" spans="1:6">
      <c r="D31" s="15"/>
      <c r="E31" s="15"/>
      <c r="F31" s="15"/>
    </row>
    <row r="32" spans="1:6">
      <c r="D32" s="15"/>
      <c r="E32" s="15"/>
      <c r="F32" s="15"/>
    </row>
    <row r="33" spans="4:6">
      <c r="D33" s="15"/>
      <c r="E33" s="15"/>
      <c r="F33" s="15"/>
    </row>
    <row r="34" spans="4:6">
      <c r="D34" s="15"/>
      <c r="E34" s="15"/>
      <c r="F34" s="15"/>
    </row>
    <row r="35" spans="4:6">
      <c r="D35" s="15"/>
      <c r="E35" s="15"/>
      <c r="F35" s="15"/>
    </row>
    <row r="36" spans="4:6">
      <c r="D36" s="15"/>
      <c r="E36" s="15"/>
      <c r="F36" s="15"/>
    </row>
    <row r="37" spans="4:6">
      <c r="D37" s="16"/>
      <c r="E37" s="16"/>
      <c r="F37" s="16"/>
    </row>
    <row r="38" spans="4:6">
      <c r="D38" s="16"/>
      <c r="E38" s="16"/>
      <c r="F38" s="16"/>
    </row>
    <row r="39" spans="4:6">
      <c r="D39" s="16"/>
      <c r="E39" s="16"/>
      <c r="F39" s="16"/>
    </row>
    <row r="40" spans="4:6">
      <c r="D40" s="16"/>
      <c r="E40" s="16"/>
      <c r="F40" s="16"/>
    </row>
    <row r="41" spans="4:6">
      <c r="D41" s="16"/>
      <c r="E41" s="16"/>
      <c r="F41" s="16"/>
    </row>
    <row r="42" spans="4:6">
      <c r="D42" s="16"/>
      <c r="E42" s="16"/>
      <c r="F42" s="16"/>
    </row>
    <row r="43" spans="4:6">
      <c r="D43" s="16"/>
      <c r="E43" s="16"/>
      <c r="F43" s="16"/>
    </row>
    <row r="44" spans="4:6">
      <c r="D44" s="16"/>
      <c r="E44" s="16"/>
      <c r="F44" s="16"/>
    </row>
    <row r="45" spans="4:6">
      <c r="D45" s="16"/>
      <c r="E45" s="16"/>
      <c r="F45" s="16"/>
    </row>
    <row r="46" spans="4:6">
      <c r="D46" s="16"/>
      <c r="E46" s="16"/>
      <c r="F46" s="16"/>
    </row>
    <row r="47" spans="4:6">
      <c r="D47" s="16"/>
      <c r="E47" s="16"/>
      <c r="F47" s="16"/>
    </row>
    <row r="48" spans="4:6">
      <c r="D48" s="16"/>
      <c r="E48" s="16"/>
      <c r="F48" s="16"/>
    </row>
    <row r="49" spans="4:6">
      <c r="D49" s="16"/>
      <c r="E49" s="16"/>
      <c r="F49" s="16"/>
    </row>
    <row r="50" spans="4:6">
      <c r="D50" s="16"/>
      <c r="E50" s="16"/>
      <c r="F50" s="16"/>
    </row>
    <row r="51" spans="4:6">
      <c r="D51" s="16"/>
      <c r="E51" s="16"/>
      <c r="F51" s="16"/>
    </row>
    <row r="52" spans="4:6">
      <c r="D52" s="16"/>
      <c r="E52" s="16"/>
      <c r="F52" s="16"/>
    </row>
    <row r="53" spans="4:6">
      <c r="D53" s="16"/>
      <c r="E53" s="16"/>
      <c r="F53" s="16"/>
    </row>
    <row r="54" spans="4:6">
      <c r="D54" s="16"/>
      <c r="E54" s="16"/>
      <c r="F54" s="16"/>
    </row>
    <row r="55" spans="4:6">
      <c r="D55" s="16"/>
      <c r="E55" s="16"/>
      <c r="F55" s="16"/>
    </row>
    <row r="56" spans="4:6">
      <c r="D56" s="16"/>
      <c r="E56" s="16"/>
      <c r="F56" s="16"/>
    </row>
    <row r="57" spans="4:6">
      <c r="D57" s="16"/>
      <c r="E57" s="16"/>
      <c r="F57" s="16"/>
    </row>
    <row r="58" spans="4:6">
      <c r="D58" s="16"/>
      <c r="E58" s="16"/>
      <c r="F58" s="16"/>
    </row>
    <row r="59" spans="4:6">
      <c r="D59" s="16"/>
      <c r="E59" s="16"/>
      <c r="F59" s="16"/>
    </row>
    <row r="60" spans="4:6">
      <c r="D60" s="16"/>
      <c r="E60" s="16"/>
      <c r="F60" s="16"/>
    </row>
    <row r="61" spans="4:6">
      <c r="D61" s="16"/>
      <c r="E61" s="16"/>
      <c r="F61" s="16"/>
    </row>
    <row r="62" spans="4:6">
      <c r="D62" s="16"/>
      <c r="E62" s="16"/>
      <c r="F62" s="16"/>
    </row>
    <row r="63" spans="4:6">
      <c r="D63" s="16"/>
      <c r="E63" s="16"/>
      <c r="F63" s="16"/>
    </row>
    <row r="64" spans="4:6">
      <c r="D64" s="16"/>
      <c r="E64" s="16"/>
      <c r="F64" s="16"/>
    </row>
    <row r="65" spans="4:6">
      <c r="D65" s="16"/>
      <c r="E65" s="16"/>
      <c r="F65" s="16"/>
    </row>
    <row r="66" spans="4:6">
      <c r="D66" s="16"/>
      <c r="E66" s="16"/>
      <c r="F66" s="16"/>
    </row>
    <row r="67" spans="4:6">
      <c r="D67" s="16"/>
      <c r="E67" s="16"/>
      <c r="F67" s="16"/>
    </row>
    <row r="68" spans="4:6">
      <c r="D68" s="16"/>
      <c r="E68" s="16"/>
      <c r="F68" s="16"/>
    </row>
    <row r="69" spans="4:6">
      <c r="D69" s="16"/>
      <c r="E69" s="16"/>
      <c r="F69" s="16"/>
    </row>
    <row r="70" spans="4:6">
      <c r="D70" s="16"/>
      <c r="E70" s="16"/>
      <c r="F70" s="16"/>
    </row>
    <row r="71" spans="4:6">
      <c r="D71" s="16"/>
      <c r="E71" s="16"/>
      <c r="F71" s="16"/>
    </row>
    <row r="72" spans="4:6">
      <c r="D72" s="16"/>
      <c r="E72" s="16"/>
      <c r="F72" s="16"/>
    </row>
    <row r="73" spans="4:6">
      <c r="D73" s="16"/>
      <c r="E73" s="16"/>
      <c r="F73" s="16"/>
    </row>
    <row r="74" spans="4:6">
      <c r="D74" s="16"/>
      <c r="E74" s="16"/>
      <c r="F74" s="16"/>
    </row>
    <row r="75" spans="4:6">
      <c r="D75" s="16"/>
      <c r="E75" s="16"/>
      <c r="F75" s="16"/>
    </row>
    <row r="76" spans="4:6">
      <c r="D76" s="16"/>
      <c r="E76" s="16"/>
      <c r="F76" s="16"/>
    </row>
    <row r="77" spans="4:6">
      <c r="D77" s="16"/>
      <c r="E77" s="16"/>
      <c r="F77" s="16"/>
    </row>
    <row r="78" spans="4:6">
      <c r="D78" s="16"/>
      <c r="E78" s="16"/>
      <c r="F78" s="16"/>
    </row>
    <row r="79" spans="4:6">
      <c r="D79" s="16"/>
      <c r="E79" s="16"/>
      <c r="F79" s="16"/>
    </row>
    <row r="80" spans="4:6">
      <c r="D80" s="16"/>
      <c r="E80" s="16"/>
      <c r="F80" s="16"/>
    </row>
    <row r="81" spans="4:6">
      <c r="D81" s="16"/>
      <c r="E81" s="16"/>
      <c r="F81" s="16"/>
    </row>
    <row r="82" spans="4:6">
      <c r="D82" s="16"/>
      <c r="E82" s="16"/>
      <c r="F82" s="16"/>
    </row>
    <row r="83" spans="4:6">
      <c r="D83" s="16"/>
      <c r="E83" s="16"/>
      <c r="F83" s="16"/>
    </row>
    <row r="84" spans="4:6">
      <c r="D84" s="16"/>
      <c r="E84" s="16"/>
      <c r="F84" s="16"/>
    </row>
    <row r="85" spans="4:6">
      <c r="D85" s="16"/>
      <c r="E85" s="16"/>
      <c r="F85" s="16"/>
    </row>
    <row r="86" spans="4:6">
      <c r="D86" s="16"/>
      <c r="E86" s="16"/>
      <c r="F86" s="16"/>
    </row>
    <row r="87" spans="4:6">
      <c r="D87" s="16"/>
      <c r="E87" s="16"/>
      <c r="F87" s="16"/>
    </row>
    <row r="88" spans="4:6">
      <c r="D88" s="16"/>
      <c r="E88" s="16"/>
      <c r="F88" s="16"/>
    </row>
    <row r="89" spans="4:6">
      <c r="D89" s="16"/>
      <c r="E89" s="16"/>
      <c r="F89" s="16"/>
    </row>
    <row r="90" spans="4:6">
      <c r="D90" s="16"/>
      <c r="E90" s="16"/>
      <c r="F90" s="16"/>
    </row>
    <row r="91" spans="4:6">
      <c r="D91" s="16"/>
      <c r="E91" s="16"/>
      <c r="F91" s="16"/>
    </row>
    <row r="92" spans="4:6">
      <c r="D92" s="16"/>
      <c r="E92" s="16"/>
      <c r="F92" s="16"/>
    </row>
    <row r="93" spans="4:6">
      <c r="D93" s="16"/>
      <c r="E93" s="16"/>
      <c r="F93" s="16"/>
    </row>
    <row r="94" spans="4:6">
      <c r="D94" s="16"/>
      <c r="E94" s="16"/>
      <c r="F94" s="16"/>
    </row>
    <row r="95" spans="4:6">
      <c r="D95" s="16"/>
      <c r="E95" s="16"/>
      <c r="F95" s="16"/>
    </row>
    <row r="96" spans="4:6">
      <c r="D96" s="16"/>
      <c r="E96" s="16"/>
      <c r="F96" s="16"/>
    </row>
    <row r="97" spans="4:6">
      <c r="D97" s="16"/>
      <c r="E97" s="16"/>
      <c r="F97" s="16"/>
    </row>
    <row r="98" spans="4:6">
      <c r="D98" s="16"/>
      <c r="E98" s="16"/>
      <c r="F98" s="16"/>
    </row>
    <row r="99" spans="4:6">
      <c r="D99" s="16"/>
      <c r="E99" s="16"/>
      <c r="F99" s="16"/>
    </row>
    <row r="100" spans="4:6">
      <c r="D100" s="16"/>
      <c r="E100" s="16"/>
      <c r="F100" s="16"/>
    </row>
    <row r="101" spans="4:6">
      <c r="D101" s="16"/>
      <c r="E101" s="16"/>
      <c r="F101" s="16"/>
    </row>
    <row r="102" spans="4:6">
      <c r="D102" s="16"/>
      <c r="E102" s="16"/>
      <c r="F102" s="16"/>
    </row>
    <row r="103" spans="4:6">
      <c r="D103" s="16"/>
      <c r="E103" s="16"/>
      <c r="F103" s="16"/>
    </row>
    <row r="104" spans="4:6">
      <c r="D104" s="16"/>
      <c r="E104" s="16"/>
      <c r="F104" s="16"/>
    </row>
    <row r="105" spans="4:6">
      <c r="D105" s="16"/>
      <c r="E105" s="16"/>
      <c r="F105" s="16"/>
    </row>
    <row r="106" spans="4:6">
      <c r="D106" s="16"/>
      <c r="E106" s="16"/>
      <c r="F106" s="16"/>
    </row>
    <row r="107" spans="4:6">
      <c r="D107" s="16"/>
      <c r="E107" s="16"/>
      <c r="F107" s="16"/>
    </row>
    <row r="108" spans="4:6">
      <c r="D108" s="16"/>
      <c r="E108" s="16"/>
      <c r="F108" s="16"/>
    </row>
    <row r="109" spans="4:6">
      <c r="D109" s="16"/>
      <c r="E109" s="16"/>
      <c r="F109" s="16"/>
    </row>
    <row r="110" spans="4:6">
      <c r="D110" s="16"/>
      <c r="E110" s="16"/>
      <c r="F110" s="16"/>
    </row>
    <row r="111" spans="4:6">
      <c r="D111" s="16"/>
      <c r="E111" s="16"/>
      <c r="F111" s="16"/>
    </row>
    <row r="112" spans="4:6">
      <c r="D112" s="16"/>
      <c r="E112" s="16"/>
      <c r="F112" s="16"/>
    </row>
    <row r="113" spans="4:6">
      <c r="D113" s="16"/>
      <c r="E113" s="16"/>
      <c r="F113" s="16"/>
    </row>
    <row r="114" spans="4:6">
      <c r="D114" s="16"/>
      <c r="E114" s="16"/>
      <c r="F114" s="16"/>
    </row>
    <row r="115" spans="4:6">
      <c r="D115" s="16"/>
      <c r="E115" s="16"/>
      <c r="F115" s="16"/>
    </row>
    <row r="116" spans="4:6">
      <c r="D116" s="16"/>
      <c r="E116" s="16"/>
      <c r="F116" s="16"/>
    </row>
    <row r="117" spans="4:6">
      <c r="D117" s="16"/>
      <c r="E117" s="16"/>
      <c r="F117" s="16"/>
    </row>
    <row r="118" spans="4:6">
      <c r="D118" s="16"/>
      <c r="E118" s="16"/>
      <c r="F118" s="16"/>
    </row>
    <row r="119" spans="4:6">
      <c r="D119" s="16"/>
      <c r="E119" s="16"/>
      <c r="F119" s="16"/>
    </row>
    <row r="120" spans="4:6">
      <c r="D120" s="16"/>
      <c r="E120" s="16"/>
      <c r="F120" s="16"/>
    </row>
    <row r="121" spans="4:6">
      <c r="D121" s="16"/>
      <c r="E121" s="16"/>
      <c r="F121" s="16"/>
    </row>
    <row r="122" spans="4:6">
      <c r="D122" s="16"/>
      <c r="E122" s="16"/>
      <c r="F122" s="16"/>
    </row>
    <row r="123" spans="4:6">
      <c r="D123" s="16"/>
      <c r="E123" s="16"/>
      <c r="F123" s="16"/>
    </row>
    <row r="124" spans="4:6">
      <c r="D124" s="16"/>
      <c r="E124" s="16"/>
      <c r="F124" s="16"/>
    </row>
    <row r="125" spans="4:6">
      <c r="D125" s="16"/>
      <c r="E125" s="16"/>
      <c r="F125" s="16"/>
    </row>
    <row r="126" spans="4:6">
      <c r="D126" s="16"/>
      <c r="E126" s="16"/>
      <c r="F126" s="16"/>
    </row>
    <row r="127" spans="4:6">
      <c r="D127" s="16"/>
      <c r="E127" s="16"/>
      <c r="F127" s="16"/>
    </row>
    <row r="128" spans="4:6">
      <c r="D128" s="16"/>
      <c r="E128" s="16"/>
      <c r="F128" s="16"/>
    </row>
    <row r="129" spans="4:6">
      <c r="D129" s="16"/>
      <c r="E129" s="16"/>
      <c r="F129" s="16"/>
    </row>
    <row r="130" spans="4:6">
      <c r="D130" s="16"/>
      <c r="E130" s="16"/>
      <c r="F130" s="16"/>
    </row>
    <row r="131" spans="4:6">
      <c r="D131" s="16"/>
      <c r="E131" s="16"/>
      <c r="F131" s="16"/>
    </row>
    <row r="132" spans="4:6">
      <c r="D132" s="16"/>
      <c r="E132" s="16"/>
      <c r="F132" s="16"/>
    </row>
    <row r="133" spans="4:6">
      <c r="D133" s="16"/>
      <c r="E133" s="16"/>
      <c r="F133" s="16"/>
    </row>
    <row r="134" spans="4:6">
      <c r="D134" s="16"/>
      <c r="E134" s="16"/>
      <c r="F134" s="16"/>
    </row>
    <row r="135" spans="4:6">
      <c r="D135" s="16"/>
      <c r="E135" s="16"/>
      <c r="F135" s="16"/>
    </row>
    <row r="136" spans="4:6">
      <c r="D136" s="16"/>
      <c r="E136" s="16"/>
      <c r="F136" s="16"/>
    </row>
    <row r="137" spans="4:6">
      <c r="D137" s="16"/>
      <c r="E137" s="16"/>
      <c r="F137" s="16"/>
    </row>
    <row r="138" spans="4:6">
      <c r="D138" s="16"/>
      <c r="E138" s="16"/>
      <c r="F138" s="16"/>
    </row>
    <row r="139" spans="4:6">
      <c r="D139" s="16"/>
      <c r="E139" s="16"/>
      <c r="F139" s="16"/>
    </row>
    <row r="140" spans="4:6">
      <c r="D140" s="16"/>
      <c r="E140" s="16"/>
      <c r="F140" s="16"/>
    </row>
    <row r="141" spans="4:6">
      <c r="D141" s="16"/>
      <c r="E141" s="16"/>
      <c r="F141" s="16"/>
    </row>
    <row r="142" spans="4:6">
      <c r="D142" s="16"/>
      <c r="E142" s="16"/>
      <c r="F142" s="16"/>
    </row>
    <row r="143" spans="4:6">
      <c r="D143" s="16"/>
      <c r="E143" s="16"/>
      <c r="F143" s="16"/>
    </row>
    <row r="144" spans="4:6">
      <c r="D144" s="16"/>
      <c r="E144" s="16"/>
      <c r="F144" s="16"/>
    </row>
    <row r="145" spans="4:6">
      <c r="D145" s="16"/>
      <c r="E145" s="16"/>
      <c r="F145" s="16"/>
    </row>
    <row r="146" spans="4:6">
      <c r="D146" s="16"/>
      <c r="E146" s="16"/>
      <c r="F146" s="16"/>
    </row>
    <row r="147" spans="4:6">
      <c r="D147" s="16"/>
      <c r="E147" s="16"/>
      <c r="F147" s="16"/>
    </row>
    <row r="148" spans="4:6">
      <c r="D148" s="16"/>
      <c r="E148" s="16"/>
      <c r="F148" s="16"/>
    </row>
    <row r="149" spans="4:6">
      <c r="D149" s="16"/>
      <c r="E149" s="16"/>
      <c r="F149" s="16"/>
    </row>
    <row r="150" spans="4:6">
      <c r="D150" s="16"/>
      <c r="E150" s="16"/>
      <c r="F150" s="16"/>
    </row>
    <row r="151" spans="4:6">
      <c r="D151" s="16"/>
      <c r="E151" s="16"/>
      <c r="F151" s="16"/>
    </row>
    <row r="152" spans="4:6">
      <c r="D152" s="16"/>
      <c r="E152" s="16"/>
      <c r="F152" s="16"/>
    </row>
    <row r="153" spans="4:6">
      <c r="D153" s="16"/>
      <c r="E153" s="16"/>
      <c r="F153" s="16"/>
    </row>
    <row r="154" spans="4:6">
      <c r="D154" s="16"/>
      <c r="E154" s="16"/>
      <c r="F154" s="16"/>
    </row>
    <row r="155" spans="4:6">
      <c r="D155" s="16"/>
      <c r="E155" s="16"/>
      <c r="F155" s="16"/>
    </row>
    <row r="156" spans="4:6">
      <c r="D156" s="16"/>
      <c r="E156" s="16"/>
      <c r="F156" s="16"/>
    </row>
    <row r="157" spans="4:6">
      <c r="D157" s="16"/>
      <c r="E157" s="16"/>
      <c r="F157" s="16"/>
    </row>
    <row r="158" spans="4:6">
      <c r="D158" s="16"/>
      <c r="E158" s="16"/>
      <c r="F158" s="16"/>
    </row>
    <row r="159" spans="4:6">
      <c r="D159" s="16"/>
      <c r="E159" s="16"/>
      <c r="F159" s="16"/>
    </row>
    <row r="160" spans="4:6">
      <c r="D160" s="16"/>
      <c r="E160" s="16"/>
      <c r="F160" s="16"/>
    </row>
    <row r="161" spans="4:6">
      <c r="D161" s="16"/>
      <c r="E161" s="16"/>
      <c r="F161" s="16"/>
    </row>
    <row r="162" spans="4:6">
      <c r="D162" s="16"/>
      <c r="E162" s="16"/>
      <c r="F162" s="16"/>
    </row>
    <row r="163" spans="4:6">
      <c r="D163" s="16"/>
      <c r="E163" s="16"/>
      <c r="F163" s="16"/>
    </row>
    <row r="164" spans="4:6">
      <c r="D164" s="16"/>
      <c r="E164" s="16"/>
      <c r="F164" s="16"/>
    </row>
    <row r="165" spans="4:6">
      <c r="D165" s="16"/>
      <c r="E165" s="16"/>
      <c r="F165" s="16"/>
    </row>
    <row r="166" spans="4:6">
      <c r="D166" s="16"/>
      <c r="E166" s="16"/>
      <c r="F166" s="16"/>
    </row>
    <row r="167" spans="4:6">
      <c r="D167" s="16"/>
      <c r="E167" s="16"/>
      <c r="F167" s="16"/>
    </row>
    <row r="168" spans="4:6">
      <c r="D168" s="16"/>
      <c r="E168" s="16"/>
      <c r="F168" s="16"/>
    </row>
    <row r="169" spans="4:6">
      <c r="D169" s="16"/>
      <c r="E169" s="16"/>
      <c r="F169" s="16"/>
    </row>
    <row r="170" spans="4:6">
      <c r="D170" s="16"/>
      <c r="E170" s="16"/>
      <c r="F170" s="16"/>
    </row>
    <row r="171" spans="4:6">
      <c r="D171" s="16"/>
      <c r="E171" s="16"/>
      <c r="F171" s="16"/>
    </row>
    <row r="172" spans="4:6">
      <c r="D172" s="16"/>
      <c r="E172" s="16"/>
      <c r="F172" s="16"/>
    </row>
    <row r="173" spans="4:6">
      <c r="D173" s="16"/>
      <c r="E173" s="16"/>
      <c r="F173" s="16"/>
    </row>
    <row r="174" spans="4:6">
      <c r="D174" s="16"/>
      <c r="E174" s="16"/>
      <c r="F174" s="16"/>
    </row>
    <row r="175" spans="4:6">
      <c r="D175" s="16"/>
      <c r="E175" s="16"/>
      <c r="F175" s="16"/>
    </row>
    <row r="176" spans="4:6">
      <c r="D176" s="16"/>
      <c r="E176" s="16"/>
      <c r="F176" s="16"/>
    </row>
    <row r="177" spans="4:6">
      <c r="D177" s="16"/>
      <c r="E177" s="16"/>
      <c r="F177" s="16"/>
    </row>
    <row r="178" spans="4:6">
      <c r="D178" s="16"/>
      <c r="E178" s="16"/>
      <c r="F178" s="16"/>
    </row>
    <row r="179" spans="4:6">
      <c r="D179" s="16"/>
      <c r="E179" s="16"/>
      <c r="F179" s="16"/>
    </row>
    <row r="180" spans="4:6">
      <c r="D180" s="16"/>
      <c r="E180" s="16"/>
      <c r="F180" s="16"/>
    </row>
    <row r="181" spans="4:6">
      <c r="D181" s="16"/>
      <c r="E181" s="16"/>
      <c r="F181" s="16"/>
    </row>
    <row r="182" spans="4:6">
      <c r="D182" s="16"/>
      <c r="E182" s="16"/>
      <c r="F182" s="16"/>
    </row>
    <row r="183" spans="4:6">
      <c r="D183" s="16"/>
      <c r="E183" s="16"/>
      <c r="F183" s="16"/>
    </row>
    <row r="184" spans="4:6">
      <c r="D184" s="16"/>
      <c r="E184" s="16"/>
      <c r="F184" s="16"/>
    </row>
    <row r="185" spans="4:6">
      <c r="D185" s="16"/>
      <c r="E185" s="16"/>
      <c r="F185" s="16"/>
    </row>
    <row r="186" spans="4:6">
      <c r="D186" s="16"/>
      <c r="E186" s="16"/>
      <c r="F186" s="16"/>
    </row>
    <row r="187" spans="4:6">
      <c r="D187" s="16"/>
      <c r="E187" s="16"/>
      <c r="F187" s="16"/>
    </row>
    <row r="188" spans="4:6">
      <c r="D188" s="16"/>
      <c r="E188" s="16"/>
      <c r="F188" s="16"/>
    </row>
    <row r="189" spans="4:6">
      <c r="D189" s="16"/>
      <c r="E189" s="16"/>
      <c r="F189" s="16"/>
    </row>
    <row r="190" spans="4:6">
      <c r="D190" s="16"/>
      <c r="E190" s="16"/>
      <c r="F190" s="16"/>
    </row>
    <row r="191" spans="4:6">
      <c r="D191" s="16"/>
      <c r="E191" s="16"/>
      <c r="F191" s="16"/>
    </row>
    <row r="192" spans="4:6">
      <c r="D192" s="16"/>
      <c r="E192" s="16"/>
      <c r="F192" s="16"/>
    </row>
    <row r="193" spans="4:6">
      <c r="D193" s="16"/>
      <c r="E193" s="16"/>
      <c r="F193" s="16"/>
    </row>
    <row r="194" spans="4:6">
      <c r="D194" s="16"/>
      <c r="E194" s="16"/>
      <c r="F194" s="16"/>
    </row>
    <row r="195" spans="4:6">
      <c r="D195" s="16"/>
      <c r="E195" s="16"/>
      <c r="F195" s="16"/>
    </row>
    <row r="196" spans="4:6">
      <c r="D196" s="16"/>
      <c r="E196" s="16"/>
      <c r="F196" s="16"/>
    </row>
    <row r="197" spans="4:6">
      <c r="D197" s="16"/>
      <c r="E197" s="16"/>
      <c r="F197" s="16"/>
    </row>
    <row r="198" spans="4:6">
      <c r="D198" s="16"/>
      <c r="E198" s="16"/>
      <c r="F198" s="16"/>
    </row>
    <row r="199" spans="4:6">
      <c r="D199" s="16"/>
      <c r="E199" s="16"/>
      <c r="F199" s="16"/>
    </row>
    <row r="200" spans="4:6">
      <c r="D200" s="16"/>
      <c r="E200" s="16"/>
      <c r="F200" s="16"/>
    </row>
    <row r="201" spans="4:6">
      <c r="D201" s="16"/>
      <c r="E201" s="16"/>
      <c r="F201" s="16"/>
    </row>
    <row r="202" spans="4:6">
      <c r="D202" s="16"/>
      <c r="E202" s="16"/>
      <c r="F202" s="16"/>
    </row>
    <row r="203" spans="4:6">
      <c r="D203" s="16"/>
      <c r="E203" s="16"/>
      <c r="F203" s="16"/>
    </row>
    <row r="204" spans="4:6">
      <c r="D204" s="18"/>
      <c r="E204" s="16"/>
      <c r="F204" s="17">
        <f>SUM(F5:F203)</f>
        <v>0</v>
      </c>
    </row>
  </sheetData>
  <mergeCells count="20">
    <mergeCell ref="B17:E17"/>
    <mergeCell ref="B14:E14"/>
    <mergeCell ref="B15:E15"/>
    <mergeCell ref="B19:E19"/>
    <mergeCell ref="B20:E20"/>
    <mergeCell ref="A1:E1"/>
    <mergeCell ref="A2:E2"/>
    <mergeCell ref="A3:E3"/>
    <mergeCell ref="B4:E4"/>
    <mergeCell ref="B18:E18"/>
    <mergeCell ref="B5:E5"/>
    <mergeCell ref="B6:E6"/>
    <mergeCell ref="B7:E7"/>
    <mergeCell ref="B8:E8"/>
    <mergeCell ref="B9:E9"/>
    <mergeCell ref="B10:E10"/>
    <mergeCell ref="B11:E11"/>
    <mergeCell ref="B12:E12"/>
    <mergeCell ref="B16:E16"/>
    <mergeCell ref="B13:E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54E0-37B3-4877-9285-E157AC33D761}">
  <dimension ref="A1:N10"/>
  <sheetViews>
    <sheetView workbookViewId="0">
      <selection activeCell="G20" sqref="G20"/>
    </sheetView>
  </sheetViews>
  <sheetFormatPr baseColWidth="10" defaultColWidth="12.21875" defaultRowHeight="13.8"/>
  <cols>
    <col min="1" max="1" width="18" style="67" customWidth="1"/>
    <col min="2" max="2" width="16.6640625" style="67" customWidth="1"/>
    <col min="3" max="3" width="17" style="67" customWidth="1"/>
    <col min="4" max="4" width="16.88671875" style="67" customWidth="1"/>
    <col min="5" max="5" width="16.33203125" style="67" customWidth="1"/>
    <col min="6" max="6" width="17.33203125" style="67" customWidth="1"/>
    <col min="7" max="7" width="16.77734375" style="67" customWidth="1"/>
    <col min="8" max="8" width="24.21875" style="67" customWidth="1"/>
    <col min="9" max="9" width="19.6640625" style="67" customWidth="1"/>
    <col min="10" max="10" width="17.109375" style="67" customWidth="1"/>
    <col min="11" max="11" width="19.109375" style="67" customWidth="1"/>
    <col min="12" max="12" width="16.6640625" style="67" customWidth="1"/>
    <col min="13" max="13" width="16.5546875" style="67" customWidth="1"/>
    <col min="14" max="14" width="23.109375" style="67" customWidth="1"/>
    <col min="15" max="16384" width="12.21875" style="67"/>
  </cols>
  <sheetData>
    <row r="1" spans="1:14" ht="16.2" customHeight="1" thickBot="1">
      <c r="A1" s="301" t="s">
        <v>219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3"/>
    </row>
    <row r="2" spans="1:14" ht="16.2" customHeight="1">
      <c r="A2" s="294" t="s">
        <v>220</v>
      </c>
      <c r="B2" s="296" t="s">
        <v>210</v>
      </c>
      <c r="C2" s="297"/>
      <c r="D2" s="298" t="s">
        <v>211</v>
      </c>
      <c r="E2" s="299"/>
      <c r="F2" s="299"/>
      <c r="G2" s="299"/>
      <c r="H2" s="299"/>
      <c r="I2" s="299"/>
      <c r="J2" s="299"/>
      <c r="K2" s="299"/>
      <c r="L2" s="299"/>
      <c r="M2" s="299"/>
      <c r="N2" s="300"/>
    </row>
    <row r="3" spans="1:14">
      <c r="A3" s="295"/>
      <c r="B3" s="78" t="s">
        <v>225</v>
      </c>
      <c r="C3" s="79" t="s">
        <v>227</v>
      </c>
      <c r="D3" s="78" t="s">
        <v>229</v>
      </c>
      <c r="E3" s="91" t="s">
        <v>230</v>
      </c>
      <c r="F3" s="91" t="s">
        <v>231</v>
      </c>
      <c r="G3" s="91" t="s">
        <v>232</v>
      </c>
      <c r="H3" s="144" t="s">
        <v>233</v>
      </c>
      <c r="I3" s="91" t="s">
        <v>234</v>
      </c>
      <c r="J3" s="91" t="s">
        <v>235</v>
      </c>
      <c r="K3" s="144" t="s">
        <v>236</v>
      </c>
      <c r="L3" s="91" t="s">
        <v>237</v>
      </c>
      <c r="M3" s="91" t="s">
        <v>238</v>
      </c>
      <c r="N3" s="166" t="s">
        <v>239</v>
      </c>
    </row>
    <row r="4" spans="1:14">
      <c r="A4" s="68" t="s">
        <v>221</v>
      </c>
      <c r="B4" s="80">
        <f>+Cotización!F196</f>
        <v>236886279</v>
      </c>
      <c r="C4" s="81">
        <v>190796508</v>
      </c>
      <c r="D4" s="80">
        <v>280247381</v>
      </c>
      <c r="E4" s="92">
        <v>259318734.57000002</v>
      </c>
      <c r="F4" s="92">
        <v>239988490</v>
      </c>
      <c r="G4" s="92">
        <v>241043958.00100014</v>
      </c>
      <c r="H4" s="92">
        <v>473304650</v>
      </c>
      <c r="I4" s="92">
        <v>278549309.49999988</v>
      </c>
      <c r="J4" s="92">
        <v>271152148.12</v>
      </c>
      <c r="K4" s="92">
        <v>275027948.96499997</v>
      </c>
      <c r="L4" s="92">
        <v>269858602.64999998</v>
      </c>
      <c r="M4" s="92">
        <v>354742377.6960001</v>
      </c>
      <c r="N4" s="81">
        <v>244574216</v>
      </c>
    </row>
    <row r="5" spans="1:14">
      <c r="A5" s="69"/>
      <c r="B5" s="70"/>
      <c r="C5" s="71"/>
      <c r="D5" s="70"/>
      <c r="E5" s="93"/>
      <c r="F5" s="93"/>
      <c r="G5" s="93"/>
      <c r="H5" s="93"/>
      <c r="I5" s="93"/>
      <c r="J5" s="93"/>
      <c r="K5" s="93"/>
      <c r="L5" s="93"/>
      <c r="M5" s="93"/>
      <c r="N5" s="71"/>
    </row>
    <row r="6" spans="1:14" ht="21">
      <c r="A6" s="72" t="s">
        <v>222</v>
      </c>
      <c r="B6" s="82">
        <v>0.04</v>
      </c>
      <c r="C6" s="83">
        <v>0.08</v>
      </c>
      <c r="D6" s="82">
        <v>0.14299999999999999</v>
      </c>
      <c r="E6" s="94">
        <v>0.08</v>
      </c>
      <c r="F6" s="94">
        <v>0.1</v>
      </c>
      <c r="G6" s="94">
        <v>0.19</v>
      </c>
      <c r="H6" s="94">
        <v>0.23</v>
      </c>
      <c r="I6" s="94">
        <v>0.08</v>
      </c>
      <c r="J6" s="94">
        <v>0.08</v>
      </c>
      <c r="K6" s="94">
        <v>7.0000000000000007E-2</v>
      </c>
      <c r="L6" s="94">
        <v>0.14000000000000001</v>
      </c>
      <c r="M6" s="94">
        <v>0.03</v>
      </c>
      <c r="N6" s="84">
        <v>0.14000000000000001</v>
      </c>
    </row>
    <row r="7" spans="1:14">
      <c r="A7" s="69"/>
      <c r="B7" s="70"/>
      <c r="C7" s="71"/>
      <c r="D7" s="70"/>
      <c r="E7" s="93"/>
      <c r="F7" s="93"/>
      <c r="G7" s="93"/>
      <c r="H7" s="93"/>
      <c r="I7" s="93"/>
      <c r="J7" s="93"/>
      <c r="K7" s="93"/>
      <c r="L7" s="93"/>
      <c r="M7" s="93"/>
      <c r="N7" s="71"/>
    </row>
    <row r="8" spans="1:14" ht="27.6" customHeight="1" thickBot="1">
      <c r="A8" s="73" t="s">
        <v>223</v>
      </c>
      <c r="B8" s="172">
        <f>B4*(1+B6)</f>
        <v>246361730.16</v>
      </c>
      <c r="C8" s="173">
        <f>C4*(1+C6)</f>
        <v>206060228.64000002</v>
      </c>
      <c r="D8" s="74">
        <f>D4*(1+D6)</f>
        <v>320322756.48299998</v>
      </c>
      <c r="E8" s="95">
        <f t="shared" ref="E8:G8" si="0">E4*(1+E6)</f>
        <v>280064233.33560002</v>
      </c>
      <c r="F8" s="95">
        <f>F4*(1+F6)</f>
        <v>263987339.00000003</v>
      </c>
      <c r="G8" s="95">
        <f t="shared" si="0"/>
        <v>286842310.02119017</v>
      </c>
      <c r="H8" s="95">
        <f>H4*(1+H6)</f>
        <v>582164719.5</v>
      </c>
      <c r="I8" s="95">
        <f t="shared" ref="I8" si="1">I4*(1+I6)</f>
        <v>300833254.25999987</v>
      </c>
      <c r="J8" s="95">
        <f>J4*(1+J6)</f>
        <v>292844319.96960002</v>
      </c>
      <c r="K8" s="95">
        <f t="shared" ref="K8" si="2">K4*(1+K6)</f>
        <v>294279905.39254999</v>
      </c>
      <c r="L8" s="95">
        <f>L4*(1+L6)</f>
        <v>307638807.02100003</v>
      </c>
      <c r="M8" s="95">
        <f>M4*(1+M6)</f>
        <v>365384649.02688009</v>
      </c>
      <c r="N8" s="75">
        <f t="shared" ref="N8" si="3">N4*(1+N6)</f>
        <v>278814606.24000001</v>
      </c>
    </row>
    <row r="10" spans="1:14">
      <c r="D10" s="76"/>
    </row>
  </sheetData>
  <mergeCells count="4">
    <mergeCell ref="A2:A3"/>
    <mergeCell ref="B2:C2"/>
    <mergeCell ref="D2:N2"/>
    <mergeCell ref="A1:N1"/>
  </mergeCells>
  <conditionalFormatting sqref="A2 A4 A6 A8">
    <cfRule type="cellIs" dxfId="7" priority="24" operator="equal">
      <formula>#REF!</formula>
    </cfRule>
    <cfRule type="cellIs" dxfId="6" priority="25" operator="equal">
      <formula>#REF!</formula>
    </cfRule>
  </conditionalFormatting>
  <conditionalFormatting sqref="A2 A4 A6:N6 A8">
    <cfRule type="cellIs" dxfId="5" priority="23" operator="equal">
      <formula>#REF!</formula>
    </cfRule>
  </conditionalFormatting>
  <conditionalFormatting sqref="B3:N3 B6:N6">
    <cfRule type="cellIs" dxfId="4" priority="93" operator="equal">
      <formula>$B$10</formula>
    </cfRule>
    <cfRule type="cellIs" dxfId="3" priority="94" operator="equal">
      <formula>$B$9</formula>
    </cfRule>
  </conditionalFormatting>
  <conditionalFormatting sqref="B3:N4">
    <cfRule type="cellIs" dxfId="2" priority="92" operator="equal">
      <formula>#REF!</formula>
    </cfRule>
  </conditionalFormatting>
  <conditionalFormatting sqref="B4:N4">
    <cfRule type="cellIs" dxfId="1" priority="99" operator="equal">
      <formula>$H$10</formula>
    </cfRule>
    <cfRule type="cellIs" dxfId="0" priority="100" operator="equal">
      <formula>$H$9</formula>
    </cfRule>
  </conditionalFormatting>
  <pageMargins left="0.7" right="0.7" top="0.75" bottom="0.75" header="0.3" footer="0.3"/>
  <pageSetup orientation="portrait" horizontalDpi="300" verticalDpi="300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BTL</vt:lpstr>
      <vt:lpstr>Cotización</vt:lpstr>
      <vt:lpstr>% Intermediación</vt:lpstr>
      <vt:lpstr>ITEM´S+INTERMEDIACIÓN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Madeleine Rojas</dc:creator>
  <cp:lastModifiedBy>Lady Tatiana Mendez Marin</cp:lastModifiedBy>
  <dcterms:created xsi:type="dcterms:W3CDTF">2023-04-25T14:36:22Z</dcterms:created>
  <dcterms:modified xsi:type="dcterms:W3CDTF">2026-05-13T20:07:26Z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2023-04-25T14:45:28Z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575f11cd-cfc8-4d6c-b8a2-bb118dcf90ea</vt:lpwstr>
  </property>
  <property fmtid="{D5CDD505-2E9C-101B-9397-08002B2CF9AE}" pid="8" name="MSIP_Label_6d4a1d0b-1085-4621-a04c-793d50865184_ContentBits">
    <vt:lpwstr>0</vt:lpwstr>
  </property>
</Properties>
</file>