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8"/>
  <workbookPr defaultThemeVersion="166925"/>
  <mc:AlternateContent xmlns:mc="http://schemas.openxmlformats.org/markup-compatibility/2006">
    <mc:Choice Requires="x15">
      <x15ac:absPath xmlns:x15ac="http://schemas.microsoft.com/office/spreadsheetml/2010/11/ac" url="/Users/giliancamachoramirez/Documents/2. SECRETARIA DE SALUD/1. EMPRESTITO/3. LADERA/MODIFICACIONES CONVENIO/MODIFICACION 1/"/>
    </mc:Choice>
  </mc:AlternateContent>
  <xr:revisionPtr revIDLastSave="0" documentId="8_{C11AA4FA-5DFA-C646-8EFF-0D6C909EA0B8}" xr6:coauthVersionLast="47" xr6:coauthVersionMax="47" xr10:uidLastSave="{00000000-0000-0000-0000-000000000000}"/>
  <bookViews>
    <workbookView xWindow="0" yWindow="660" windowWidth="29400" windowHeight="18460" xr2:uid="{4135F871-BF7C-44BF-A4A9-3647A309111F}"/>
  </bookViews>
  <sheets>
    <sheet name="Hoja1" sheetId="6" r:id="rId1"/>
    <sheet name="APU1" sheetId="4" state="hidden" r:id="rId2"/>
  </sheets>
  <definedNames>
    <definedName name="_" hidden="1">#REF!</definedName>
    <definedName name="__________________FS01">#REF!</definedName>
    <definedName name="__123Graph_BINGPDM" hidden="1">#REF!</definedName>
    <definedName name="__123Graph_C" hidden="1">#REF!</definedName>
    <definedName name="__123Graph_CIEPDM" hidden="1">#REF!</definedName>
    <definedName name="__123Graph_CINGPDM" hidden="1">#REF!</definedName>
    <definedName name="__FS0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RI10">#REF!</definedName>
    <definedName name="_BRI12">#REF!</definedName>
    <definedName name="_BRI3">#REF!</definedName>
    <definedName name="_BRI4">#REF!</definedName>
    <definedName name="_BRI6">#REF!</definedName>
    <definedName name="_BRI8">#REF!</definedName>
    <definedName name="_EMP10">#REF!</definedName>
    <definedName name="_EMP12">#REF!</definedName>
    <definedName name="_EMP3">#REF!</definedName>
    <definedName name="_EMP4">#REF!</definedName>
    <definedName name="_EMP6">#REF!</definedName>
    <definedName name="_EMP8">#REF!</definedName>
    <definedName name="_ESP1">#REF!</definedName>
    <definedName name="_ESP2">#REF!</definedName>
    <definedName name="_ESP3">#REF!</definedName>
    <definedName name="_ESP4">#REF!</definedName>
    <definedName name="_F">#REF!</definedName>
    <definedName name="_ff2005">#REF!</definedName>
    <definedName name="_Fill" hidden="1">#REF!</definedName>
    <definedName name="_Fill2" hidden="1">#REF!</definedName>
    <definedName name="_xlnm._FilterDatabase" hidden="1">#REF!</definedName>
    <definedName name="_FS0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pc2">#REF!</definedName>
    <definedName name="_ipc3">#REF!</definedName>
    <definedName name="_ipc4">#REF!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ay1" hidden="1">#REF!</definedName>
    <definedName name="_Key1" hidden="1">#REF!</definedName>
    <definedName name="_Key12"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un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255</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r" hidden="1">#REF!</definedName>
    <definedName name="_r4r" hidden="1">{"via1",#N/A,TRUE,"general";"via2",#N/A,TRUE,"general";"via3",#N/A,TRUE,"general"}</definedName>
    <definedName name="_ref4">#REF!</definedName>
    <definedName name="_Regression_X" hidden="1">#REF!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D02">#REF!</definedName>
    <definedName name="_TEE10">#REF!</definedName>
    <definedName name="_TEE6">#REF!</definedName>
    <definedName name="_TUB10">#REF!</definedName>
    <definedName name="_TUB12">#REF!</definedName>
    <definedName name="_TUB3">#REF!</definedName>
    <definedName name="_TUB6">#REF!</definedName>
    <definedName name="_TUB8">#REF!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WEL124">#REF!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0">#REF!</definedName>
    <definedName name="\c">#REF!</definedName>
    <definedName name="\X">#REF!</definedName>
    <definedName name="\Z">#REF!</definedName>
    <definedName name="´´" hidden="1">#REF!</definedName>
    <definedName name="´´´´" hidden="1">#REF!</definedName>
    <definedName name="A" hidden="1">#REF!</definedName>
    <definedName name="A_impresión_IM">#REF!</definedName>
    <definedName name="A.COMB">#REF!</definedName>
    <definedName name="A.COMB1">#REF!</definedName>
    <definedName name="A.CONV1">#REF!</definedName>
    <definedName name="A.CONV2">#REF!</definedName>
    <definedName name="A.CONV4">#REF!</definedName>
    <definedName name="A.IPC1">#REF!</definedName>
    <definedName name="A.SMML">#REF!</definedName>
    <definedName name="a2a" hidden="1">{"TAB1",#N/A,TRUE,"GENERAL";"TAB2",#N/A,TRUE,"GENERAL";"TAB3",#N/A,TRUE,"GENERAL";"TAB4",#N/A,TRUE,"GENERAL";"TAB5",#N/A,TRUE,"GENERAL"}</definedName>
    <definedName name="AA.CONV1">#REF!</definedName>
    <definedName name="AAA">#REF!</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CB">#REF!</definedName>
    <definedName name="acbuitrera">#REF!</definedName>
    <definedName name="Accesorios_de_1_2">#REF!</definedName>
    <definedName name="Accesorios_de_3_4">#REF!</definedName>
    <definedName name="AccessDatabase" hidden="1">"C:\C-314\VOLUMENES\volfin4.mdb"</definedName>
    <definedName name="ACERO">#REF!</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ADFGSDB" hidden="1">{"via1",#N/A,TRUE,"general";"via2",#N/A,TRUE,"general";"via3",#N/A,TRUE,"general"}</definedName>
    <definedName name="Adm">#REF!</definedName>
    <definedName name="ADSAD" hidden="1">{"TAB1",#N/A,TRUE,"GENERAL";"TAB2",#N/A,TRUE,"GENERAL";"TAB3",#N/A,TRUE,"GENERAL";"TAB4",#N/A,TRUE,"GENERAL";"TAB5",#N/A,TRUE,"GENERAL"}</definedName>
    <definedName name="AE" hidden="1">#REF!</definedName>
    <definedName name="aefa" hidden="1">{"via1",#N/A,TRUE,"general";"via2",#N/A,TRUE,"general";"via3",#N/A,TRUE,"general"}</definedName>
    <definedName name="AEFE" hidden="1">#REF!</definedName>
    <definedName name="afdsw" hidden="1">{"TAB1",#N/A,TRUE,"GENERAL";"TAB2",#N/A,TRUE,"GENERAL";"TAB3",#N/A,TRUE,"GENERAL";"TAB4",#N/A,TRUE,"GENERAL";"TAB5",#N/A,TRUE,"GENERAL"}</definedName>
    <definedName name="AFE" hidden="1">#REF!</definedName>
    <definedName name="AFFAE" hidden="1">#REF!</definedName>
    <definedName name="agdsgg" hidden="1">{"via1",#N/A,TRUE,"general";"via2",#N/A,TRUE,"general";"via3",#N/A,TRUE,"general"}</definedName>
    <definedName name="AGE" hidden="1">#REF!</definedName>
    <definedName name="Agua">#REF!</definedName>
    <definedName name="AHR" hidden="1">#REF!</definedName>
    <definedName name="AIU">#REF!</definedName>
    <definedName name="Alambre_Negro_No.18">#REF!</definedName>
    <definedName name="Alcaparro_2.00_m">#REF!</definedName>
    <definedName name="Almacenista">#REF!</definedName>
    <definedName name="ANALBSW">#REF!</definedName>
    <definedName name="Andamio_Sección">#REF!</definedName>
    <definedName name="Andamios">#REF!</definedName>
    <definedName name="ANDEN">#REF!</definedName>
    <definedName name="Angulo_en_aluminio_1_2__x_1_2__x_1_16">#REF!</definedName>
    <definedName name="Angulo_hierro_2_1_2__x_3_13">#REF!</definedName>
    <definedName name="Anticorrosivo_Rojo_Claro">#REF!</definedName>
    <definedName name="Aparatos_Telefonicos_para_extensiones">#REF!</definedName>
    <definedName name="Aparatos_Telefonicos_secretariales">#REF!</definedName>
    <definedName name="APERTURA">#REF!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_1_1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_1.3_4000">#REF!</definedName>
    <definedName name="APU_mortero_1.3_imp">#REF!</definedName>
    <definedName name="APU_mortero_1.4_imp">#REF!</definedName>
    <definedName name="APU_mortero.1.4_3000">#REF!</definedName>
    <definedName name="APU_mortero1.5_2000">#REF!</definedName>
    <definedName name="APU_Pradizacion">#REF!</definedName>
    <definedName name="APU_Sangegado">#REF!</definedName>
    <definedName name="aq" hidden="1">#REF!</definedName>
    <definedName name="aqaq" hidden="1">{"TAB1",#N/A,TRUE,"GENERAL";"TAB2",#N/A,TRUE,"GENERAL";"TAB3",#N/A,TRUE,"GENERAL";"TAB4",#N/A,TRUE,"GENERAL";"TAB5",#N/A,TRUE,"GENERAL"}</definedName>
    <definedName name="AR" hidden="1">#REF!</definedName>
    <definedName name="ARBOL">#REF!</definedName>
    <definedName name="_xlnm.Extract">#REF!</definedName>
    <definedName name="_xlnm.Print_Area" localSheetId="1">'APU1'!$C$4:$H$7014</definedName>
    <definedName name="_xlnm.Print_Area">#REF!</definedName>
    <definedName name="Arena_de_Peña">#REF!</definedName>
    <definedName name="Arena_de_rio">#REF!</definedName>
    <definedName name="Arena_Lavada_de_Peña">#REF!</definedName>
    <definedName name="Arena_semilavada">#REF!</definedName>
    <definedName name="AS">#REF!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s" hidden="1">#REF!</definedName>
    <definedName name="Aseo_general">#REF!</definedName>
    <definedName name="Aseo_General___3_HS__Sal__Mínimo">#REF!</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ta_Para_Banderas">#REF!</definedName>
    <definedName name="Auxiliar_de_Contabilidad">#REF!</definedName>
    <definedName name="AWR" hidden="1">#REF!</definedName>
    <definedName name="AWXFAW" hidden="1">#REF!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azaz" hidden="1">{"TAB1",#N/A,TRUE,"GENERAL";"TAB2",#N/A,TRUE,"GENERAL";"TAB3",#N/A,TRUE,"GENERAL";"TAB4",#N/A,TRUE,"GENERAL";"TAB5",#N/A,TRUE,"GENERAL"}</definedName>
    <definedName name="B" hidden="1">#REF!</definedName>
    <definedName name="b6k" hidden="1">#REF!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#REF!</definedName>
    <definedName name="Baldosa_Alfa_L1_30x30">#REF!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#REF!</definedName>
    <definedName name="Base_datos_IM">#REF!</definedName>
    <definedName name="Base_en_recebo_B___200">#REF!</definedName>
    <definedName name="Base_granular">#REF!</definedName>
    <definedName name="_xlnm.Database">#REF!</definedName>
    <definedName name="Bateas">#REF!</definedName>
    <definedName name="bb" hidden="1">#REF!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WEYRXX" hidden="1">#REF!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ederos_para_parque">#REF!</definedName>
    <definedName name="BENG" hidden="1">#REF!</definedName>
    <definedName name="beweycexyur" hidden="1">#REF!</definedName>
    <definedName name="bfnfv" hidden="1">{"TAB1",#N/A,TRUE,"GENERAL";"TAB2",#N/A,TRUE,"GENERAL";"TAB3",#N/A,TRUE,"GENERAL";"TAB4",#N/A,TRUE,"GENERAL";"TAB5",#N/A,TRUE,"GENERAL"}</definedName>
    <definedName name="BG" hidden="1">#REF!</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R" hidden="1">#REF!</definedName>
    <definedName name="bgvfcdx" hidden="1">{"via1",#N/A,TRUE,"general";"via2",#N/A,TRUE,"general";"via3",#N/A,TRUE,"general"}</definedName>
    <definedName name="Bicicletero">#REF!</definedName>
    <definedName name="Bisagra_aluminio_Extruído_3">#REF!</definedName>
    <definedName name="Bisagra_común_de_3">#REF!</definedName>
    <definedName name="BISEL">#REF!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 hidden="1">#REF!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C12">#REF!</definedName>
    <definedName name="Brida_Roscada_Acero_X_150_PSI_2">#REF!</definedName>
    <definedName name="Brida_Roscada_Acero_X_150_PSI_3">#REF!</definedName>
    <definedName name="Brocha_de_cerda_4">#REF!</definedName>
    <definedName name="BRT" hidden="1">#REF!</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ITRERA">#REF!</definedName>
    <definedName name="Buscar">#REF!</definedName>
    <definedName name="BuscHSeguim">#REF!</definedName>
    <definedName name="BuscHSeguim2">#REF!</definedName>
    <definedName name="BUSH">#REF!</definedName>
    <definedName name="bv7jb" hidden="1">#REF!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 hidden="1">#REF!</definedName>
    <definedName name="BY" hidden="1">#REF!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BLECU">#REF!</definedName>
    <definedName name="CAESCS" hidden="1">#REF!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tadores_de_Paso">#REF!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olin">#REF!</definedName>
    <definedName name="Cargador_frontal">#REF!</definedName>
    <definedName name="casanare">#REF!</definedName>
    <definedName name="Casetón_en_fibra_de_vidrio.">#REF!</definedName>
    <definedName name="Caucho_Sabanero_1.50_m">#REF!</definedName>
    <definedName name="CB" hidden="1">#REF!</definedName>
    <definedName name="CBJM" hidden="1">#REF!</definedName>
    <definedName name="CBVM" hidden="1">#REF!</definedName>
    <definedName name="CBWorkbookPriority" hidden="1">-1602700874</definedName>
    <definedName name="CC5091_EE3270">#REF!</definedName>
    <definedName name="CC5091_EE3270_03">#REF!</definedName>
    <definedName name="CC5092_3890">#REF!</definedName>
    <definedName name="CC5092_EE3270">#REF!</definedName>
    <definedName name="CC5092_EE3390">#REF!</definedName>
    <definedName name="CC5092_EE3890">#REF!</definedName>
    <definedName name="CC5093_EE3270">#REF!</definedName>
    <definedName name="CC5094_EE2210">#REF!</definedName>
    <definedName name="CC5094_EE3270">#REF!</definedName>
    <definedName name="CC5094_EE3890">#REF!</definedName>
    <definedName name="CC5095_EE2420">#REF!</definedName>
    <definedName name="CC5095_EE3890">#REF!</definedName>
    <definedName name="CC5098_EE2030">#REF!</definedName>
    <definedName name="CC5098_EE2210">#REF!</definedName>
    <definedName name="CC5098_EE3270">#REF!</definedName>
    <definedName name="CC5098_EE3890">#REF!</definedName>
    <definedName name="ccccc" hidden="1">{"TAB1",#N/A,TRUE,"GENERAL";"TAB2",#N/A,TRUE,"GENERAL";"TAB3",#N/A,TRUE,"GENERAL";"TAB4",#N/A,TRUE,"GENERAL";"TAB5",#N/A,TRUE,"GENERAL"}</definedName>
    <definedName name="cdcdc" hidden="1">{"via1",#N/A,TRUE,"general";"via2",#N/A,TRUE,"general";"via3",#N/A,TRUE,"general"}</definedName>
    <definedName name="CDCT">#REF!</definedName>
    <definedName name="CDSeguim">#REF!</definedName>
    <definedName name="Cedro_caqueta_pieza">#REF!</definedName>
    <definedName name="ceerf" hidden="1">{"TAB1",#N/A,TRUE,"GENERAL";"TAB2",#N/A,TRUE,"GENERAL";"TAB3",#N/A,TRUE,"GENERAL";"TAB4",#N/A,TRUE,"GENERAL";"TAB5",#N/A,TRUE,"GENERAL"}</definedName>
    <definedName name="Celosía_en_aluminio">#REF!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OSCANT">#REF!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#REF!</definedName>
    <definedName name="Certificacion_por_Punto_Sencillo">#REF!</definedName>
    <definedName name="cesse">#REF!</definedName>
    <definedName name="cf" hidden="1">#REF!</definedName>
    <definedName name="CG" hidden="1">#REF!</definedName>
    <definedName name="CGXE" hidden="1">#REF!</definedName>
    <definedName name="Chazos_de_Madera_10_X_10">#REF!</definedName>
    <definedName name="Cheque_1">#REF!</definedName>
    <definedName name="Cheque_1_1_2">#REF!</definedName>
    <definedName name="Cheque_2">#REF!</definedName>
    <definedName name="Cheque_3">#REF!</definedName>
    <definedName name="Cinta_teflón">#REF!</definedName>
    <definedName name="CN" hidden="1">#REF!</definedName>
    <definedName name="Cocineta_estufa_a_gas_dos_puest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DO10">#REF!</definedName>
    <definedName name="CODO12">#REF!</definedName>
    <definedName name="CODO6">#REF!</definedName>
    <definedName name="CODO8">#REF!</definedName>
    <definedName name="CODO9012">#REF!</definedName>
    <definedName name="Color_mineral">#REF!</definedName>
    <definedName name="comb1">#REF!</definedName>
    <definedName name="comb2">#REF!</definedName>
    <definedName name="comb3">#REF!</definedName>
    <definedName name="comb4">#REF!</definedName>
    <definedName name="Compresor_2_Martillos_185_PCM">#REF!</definedName>
    <definedName name="COMPUERTA">#REF!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exión_Siamesa">#REF!</definedName>
    <definedName name="Conexión_Siamesa_de_2_1_2__X_2_1_2__X_3">#REF!</definedName>
    <definedName name="CONFORMA">#REF!</definedName>
    <definedName name="contador" hidden="1">1</definedName>
    <definedName name="CONTRATISTA">#REF!</definedName>
    <definedName name="CONTRATO.No">#REF!</definedName>
    <definedName name="CONV1">#REF!</definedName>
    <definedName name="conv2">#REF!</definedName>
    <definedName name="conv3">#REF!</definedName>
    <definedName name="conv4">#REF!</definedName>
    <definedName name="COPIA">#REF!</definedName>
    <definedName name="COSTODIRECTO">#REF!</definedName>
    <definedName name="COSTOS">#REF!</definedName>
    <definedName name="CPoblado" hidden="1">""</definedName>
    <definedName name="_xlnm.Criteria">#REF!</definedName>
    <definedName name="Criterios_IM">#REF!</definedName>
    <definedName name="CronogFechaFin">#REF!</definedName>
    <definedName name="CronogFechaInic">#REF!</definedName>
    <definedName name="Cuadrilla_Albañilería_OF_Ayudante">#REF!</definedName>
    <definedName name="CUAL">#REF!</definedName>
    <definedName name="CUBIERTA">#REF!</definedName>
    <definedName name="Cubierta_sándwich___Deck_Aluzinc_333C_mm_Cal_26">#REF!</definedName>
    <definedName name="Cubierta_Trapezoidal_Acesco_3_05">#REF!</definedName>
    <definedName name="CUBTRYRXZTR" hidden="1">#REF!</definedName>
    <definedName name="Cuchillas">#REF!</definedName>
    <definedName name="CUNET" hidden="1">{"via1",#N/A,TRUE,"general";"via2",#N/A,TRUE,"general";"via3",#N/A,TRUE,"general"}</definedName>
    <definedName name="Cupula_tragante_4_x2">#REF!</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wt" hidden="1">#REF!</definedName>
    <definedName name="CX" hidden="1">#REF!</definedName>
    <definedName name="D" hidden="1">#REF!</definedName>
    <definedName name="DA" hidden="1">#REF!</definedName>
    <definedName name="DADADAD" hidden="1">{#N/A,#N/A,TRUE,"CODIGO DEPENDENCIA"}</definedName>
    <definedName name="DART" hidden="1">#REF!</definedName>
    <definedName name="DASD" hidden="1">{"TAB1",#N/A,TRUE,"GENERAL";"TAB2",#N/A,TRUE,"GENERAL";"TAB3",#N/A,TRUE,"GENERAL";"TAB4",#N/A,TRUE,"GENERAL";"TAB5",#N/A,TRUE,"GENERAL"}</definedName>
    <definedName name="DAT">#REF!</definedName>
    <definedName name="DATOS">#REF!</definedName>
    <definedName name="dbfdfbi" hidden="1">{"TAB1",#N/A,TRUE,"GENERAL";"TAB2",#N/A,TRUE,"GENERAL";"TAB3",#N/A,TRUE,"GENERAL";"TAB4",#N/A,TRUE,"GENERAL";"TAB5",#N/A,TRUE,"GENERAL"}</definedName>
    <definedName name="DCSDCTV" hidden="1">{"via1",#N/A,TRUE,"general";"via2",#N/A,TRUE,"general";"via3",#N/A,TRUE,"general"}</definedName>
    <definedName name="DCVH" hidden="1">#REF!</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RF" hidden="1">{#N/A,#N/A,FALSE,"310.1";#N/A,#N/A,FALSE,"321.1";#N/A,#N/A,FALSE,"320.3";#N/A,#N/A,FALSE,"330.1"}</definedName>
    <definedName name="Desinfeccion_del_Sistema_de_Agua_Potable">#REF!</definedName>
    <definedName name="DET" hidden="1">#REF!</definedName>
    <definedName name="DEXB" hidden="1">#REF!</definedName>
    <definedName name="df" hidden="1">#REF!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CNVEUTERX" hidden="1">#REF!</definedName>
    <definedName name="DFDG" hidden="1">#REF!</definedName>
    <definedName name="dfds" hidden="1">{"TAB1",#N/A,TRUE,"GENERAL";"TAB2",#N/A,TRUE,"GENERAL";"TAB3",#N/A,TRUE,"GENERAL";"TAB4",#N/A,TRUE,"GENERAL";"TAB5",#N/A,TRUE,"GENERAL"}</definedName>
    <definedName name="dfdsfi" hidden="1">{"via1",#N/A,TRUE,"general";"via2",#N/A,TRUE,"general";"via3",#N/A,TRUE,"general"}</definedName>
    <definedName name="DFET" hidden="1">#REF!</definedName>
    <definedName name="dffffe" hidden="1">{"TAB1",#N/A,TRUE,"GENERAL";"TAB2",#N/A,TRUE,"GENERAL";"TAB3",#N/A,TRUE,"GENERAL";"TAB4",#N/A,TRUE,"GENERAL";"TAB5",#N/A,TRUE,"GENERAL"}</definedName>
    <definedName name="dfg" hidden="1">#REF!</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#REF!</definedName>
    <definedName name="dfhdr" hidden="1">{"via1",#N/A,TRUE,"general";"via2",#N/A,TRUE,"general";"via3",#N/A,TRUE,"general"}</definedName>
    <definedName name="dfhgh" hidden="1">{"via1",#N/A,TRUE,"general";"via2",#N/A,TRUE,"general";"via3",#N/A,TRUE,"general"}</definedName>
    <definedName name="DFHW" hidden="1">#REF!</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#REF!</definedName>
    <definedName name="DGA" hidden="1">#REF!</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H" hidden="1">#REF!</definedName>
    <definedName name="DGHFFH" hidden="1">#REF!</definedName>
    <definedName name="DGHN" hidden="1">#REF!</definedName>
    <definedName name="DGN" hidden="1">#REF!</definedName>
    <definedName name="dgrdeb" hidden="1">{"TAB1",#N/A,TRUE,"GENERAL";"TAB2",#N/A,TRUE,"GENERAL";"TAB3",#N/A,TRUE,"GENERAL";"TAB4",#N/A,TRUE,"GENERAL";"TAB5",#N/A,TRUE,"GENERAL"}</definedName>
    <definedName name="dgreg" hidden="1">{"via1",#N/A,TRUE,"general";"via2",#N/A,TRUE,"general";"via3",#N/A,TRUE,"general"}</definedName>
    <definedName name="DGS" hidden="1">#REF!</definedName>
    <definedName name="DGTE" hidden="1">#REF!</definedName>
    <definedName name="DH" hidden="1">#REF!</definedName>
    <definedName name="dhdth" hidden="1">{"TAB1",#N/A,TRUE,"GENERAL";"TAB2",#N/A,TRUE,"GENERAL";"TAB3",#N/A,TRUE,"GENERAL";"TAB4",#N/A,TRUE,"GENERAL";"TAB5",#N/A,TRUE,"GENERAL"}</definedName>
    <definedName name="DHFWR" hidden="1">#REF!</definedName>
    <definedName name="dhgh" hidden="1">{"via1",#N/A,TRUE,"general";"via2",#N/A,TRUE,"general";"via3",#N/A,TRUE,"general"}</definedName>
    <definedName name="DHR" hidden="1">#REF!</definedName>
    <definedName name="DHTR" hidden="1">#REF!</definedName>
    <definedName name="DIA">#REF!</definedName>
    <definedName name="Disolvente_Thinner">#REF!</definedName>
    <definedName name="Dispensador_Jabon_Liquido_Ref._B_4063">#REF!</definedName>
    <definedName name="Dispensador_Toallas_de_Papel_Ref._B_369">#REF!</definedName>
    <definedName name="djdytj" hidden="1">{"TAB1",#N/A,TRUE,"GENERAL";"TAB2",#N/A,TRUE,"GENERAL";"TAB3",#N/A,TRUE,"GENERAL";"TAB4",#N/A,TRUE,"GENERAL";"TAB5",#N/A,TRUE,"GENERAL"}</definedName>
    <definedName name="DN" hidden="1">#REF!</definedName>
    <definedName name="DNE" hidden="1">#REF!</definedName>
    <definedName name="Documentacion_y_Marquillado">#REF!</definedName>
    <definedName name="DOL">#REF!</definedName>
    <definedName name="DOLLAR">#REF!</definedName>
    <definedName name="Domos_acrílicos_1.10_x_1.10">#REF!</definedName>
    <definedName name="DOS">#REF!</definedName>
    <definedName name="DR" hidden="1">#REF!</definedName>
    <definedName name="DRY" hidden="1">#REF!</definedName>
    <definedName name="DRYF" hidden="1">#REF!</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TRY" hidden="1">#REF!</definedName>
    <definedName name="DU" hidden="1">#REF!</definedName>
    <definedName name="ducha_antivandalica_mezclador">#REF!</definedName>
    <definedName name="Durmiente_3_m">#REF!</definedName>
    <definedName name="Durmiente_Abarco_4m">#REF!</definedName>
    <definedName name="Durmiente_Ordinario_4m">#REF!</definedName>
    <definedName name="DVN" hidden="1">#REF!</definedName>
    <definedName name="DWQS" hidden="1">#REF!</definedName>
    <definedName name="dxfgg" hidden="1">{"via1",#N/A,TRUE,"general";"via2",#N/A,TRUE,"general";"via3",#N/A,TRUE,"general"}</definedName>
    <definedName name="DZ" hidden="1">#REF!</definedName>
    <definedName name="E" hidden="1">#REF!</definedName>
    <definedName name="e3e33" hidden="1">{"via1",#N/A,TRUE,"general";"via2",#N/A,TRUE,"general";"via3",#N/A,TRUE,"general"}</definedName>
    <definedName name="e5r" hidden="1">#REF!</definedName>
    <definedName name="EA" hidden="1">#REF!</definedName>
    <definedName name="EAF" hidden="1">#REF!</definedName>
    <definedName name="EAR" hidden="1">#REF!</definedName>
    <definedName name="EBFDCXV" hidden="1">#REF!</definedName>
    <definedName name="EBT" hidden="1">#REF!</definedName>
    <definedName name="ecjuncdtec" hidden="1">#REF!</definedName>
    <definedName name="ecr" hidden="1">#REF!</definedName>
    <definedName name="EDEDWSWQA" hidden="1">{"TAB1",#N/A,TRUE,"GENERAL";"TAB2",#N/A,TRUE,"GENERAL";"TAB3",#N/A,TRUE,"GENERAL";"TAB4",#N/A,TRUE,"GENERAL";"TAB5",#N/A,TRUE,"GENERAL"}</definedName>
    <definedName name="edgfhmn" hidden="1">{"via1",#N/A,TRUE,"general";"via2",#N/A,TRUE,"general";"via3",#N/A,TRUE,"general"}</definedName>
    <definedName name="EDGH" hidden="1">#REF!</definedName>
    <definedName name="edh" hidden="1">#REF!</definedName>
    <definedName name="EDTYVEEBETF" hidden="1">#REF!</definedName>
    <definedName name="eeedfr" hidden="1">{"TAB1",#N/A,TRUE,"GENERAL";"TAB2",#N/A,TRUE,"GENERAL";"TAB3",#N/A,TRUE,"GENERAL";"TAB4",#N/A,TRUE,"GENERAL";"TAB5",#N/A,TRUE,"GENERAL"}</definedName>
    <definedName name="EEEEEEEEEEEEEEEEQ" hidden="1">#REF!</definedName>
    <definedName name="eeeeer" hidden="1">{"TAB1",#N/A,TRUE,"GENERAL";"TAB2",#N/A,TRUE,"GENERAL";"TAB3",#N/A,TRUE,"GENERAL";"TAB4",#N/A,TRUE,"GENERAL";"TAB5",#N/A,TRUE,"GENERAL"}</definedName>
    <definedName name="eeerfd" hidden="1">{"via1",#N/A,TRUE,"general";"via2",#N/A,TRUE,"general";"via3",#N/A,TRUE,"general"}</definedName>
    <definedName name="EF" hidden="1">#REF!</definedName>
    <definedName name="efef" hidden="1">{"TAB1",#N/A,TRUE,"GENERAL";"TAB2",#N/A,TRUE,"GENERAL";"TAB3",#N/A,TRUE,"GENERAL";"TAB4",#N/A,TRUE,"GENERAL";"TAB5",#N/A,TRUE,"GENERAL"}</definedName>
    <definedName name="efer" hidden="1">{"via1",#N/A,TRUE,"general";"via2",#N/A,TRUE,"general";"via3",#N/A,TRUE,"general"}</definedName>
    <definedName name="EG" hidden="1">#REF!</definedName>
    <definedName name="egeg" hidden="1">{"TAB1",#N/A,TRUE,"GENERAL";"TAB2",#N/A,TRUE,"GENERAL";"TAB3",#N/A,TRUE,"GENERAL";"TAB4",#N/A,TRUE,"GENERAL";"TAB5",#N/A,TRUE,"GENERAL"}</definedName>
    <definedName name="EGETR" hidden="1">#REF!</definedName>
    <definedName name="EGHDM" hidden="1">#REF!</definedName>
    <definedName name="egtrgthrt" hidden="1">{"TAB1",#N/A,TRUE,"GENERAL";"TAB2",#N/A,TRUE,"GENERAL";"TAB3",#N/A,TRUE,"GENERAL";"TAB4",#N/A,TRUE,"GENERAL";"TAB5",#N/A,TRUE,"GENERAL"}</definedName>
    <definedName name="EH" hidden="1">#REF!</definedName>
    <definedName name="EH43GWR" hidden="1">#REF!</definedName>
    <definedName name="ehcrncj" hidden="1">#REF!</definedName>
    <definedName name="EJRYN" hidden="1">#REF!</definedName>
    <definedName name="elaborado">"Cuadro de texto 84"</definedName>
    <definedName name="elaborado1">"Cuadro de texto 84"</definedName>
    <definedName name="Emeflex_3_00_mm">#REF!</definedName>
    <definedName name="EN" hidden="1">#REF!</definedName>
    <definedName name="Endurecedor">#REF!</definedName>
    <definedName name="Entramado_piso__repisas_8_4_3">#REF!</definedName>
    <definedName name="enugrfucerv" hidden="1">#REF!</definedName>
    <definedName name="EQQE" hidden="1">#REF!</definedName>
    <definedName name="EQR" hidden="1">#REF!</definedName>
    <definedName name="EQUI">#REF!</definedName>
    <definedName name="equipo">#REF!</definedName>
    <definedName name="EQUIPO_1">#REF!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w" hidden="1">{"via1",#N/A,TRUE,"general";"via2",#N/A,TRUE,"general";"via3",#N/A,TRUE,"general"}</definedName>
    <definedName name="ER" hidden="1">#REF!</definedName>
    <definedName name="ERBHBCXV" hidden="1">#REF!</definedName>
    <definedName name="ERCUERBCYTNC" hidden="1">#REF!</definedName>
    <definedName name="ERD" hidden="1">#REF!</definedName>
    <definedName name="erfg" hidden="1">{#N/A,#N/A,FALSE,"Hoja1";#N/A,#N/A,FALSE,"Hoja2"}</definedName>
    <definedName name="ERG" hidden="1">#REF!</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 hidden="1">#REF!</definedName>
    <definedName name="erheyh" hidden="1">{"TAB1",#N/A,TRUE,"GENERAL";"TAB2",#N/A,TRUE,"GENERAL";"TAB3",#N/A,TRUE,"GENERAL";"TAB4",#N/A,TRUE,"GENERAL";"TAB5",#N/A,TRUE,"GENERAL"}</definedName>
    <definedName name="ERHX" hidden="1">#REF!</definedName>
    <definedName name="ERHYTE" hidden="1">#REF!</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hidden="1">{"TAB1",#N/A,TRUE,"GENERAL";"TAB2",#N/A,TRUE,"GENERAL";"TAB3",#N/A,TRUE,"GENERAL";"TAB4",#N/A,TRUE,"GENERAL";"TAB5",#N/A,TRUE,"GENERAL"}</definedName>
    <definedName name="ERSE" hidden="1">#REF!</definedName>
    <definedName name="ERT" hidden="1">#REF!</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ERY" hidden="1">#REF!</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E" hidden="1">#REF!</definedName>
    <definedName name="ERYEE" hidden="1">#REF!</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E" hidden="1">#REF!</definedName>
    <definedName name="eryty" hidden="1">{"via1",#N/A,TRUE,"general";"via2",#N/A,TRUE,"general";"via3",#N/A,TRUE,"general"}</definedName>
    <definedName name="eryy" hidden="1">{"via1",#N/A,TRUE,"general";"via2",#N/A,TRUE,"general";"via3",#N/A,TRUE,"general"}</definedName>
    <definedName name="ES">#REF!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atula">#REF!</definedName>
    <definedName name="Espatulas">#REF!</definedName>
    <definedName name="Espatulas_3">#REF!</definedName>
    <definedName name="Espatulas_5">#REF!</definedName>
    <definedName name="Espejo_4.00_mm">#REF!</definedName>
    <definedName name="Esponjillas">#REF!</definedName>
    <definedName name="ESRE">#REF!</definedName>
    <definedName name="ESTOLON">#REF!</definedName>
    <definedName name="Estopa">#REF!</definedName>
    <definedName name="ESTRUCT">#REF!</definedName>
    <definedName name="ESTRUCTURA" hidden="1">{#N/A,#N/A,TRUE,"INGENIERIA";#N/A,#N/A,TRUE,"COMPRAS";#N/A,#N/A,TRUE,"DIRECCION";#N/A,#N/A,TRUE,"RESUMEN"}</definedName>
    <definedName name="Estructuras_LA228__LA223_Incluye_Poste_12m_750_kg">#REF!</definedName>
    <definedName name="Estufa_Electrica_2_Puestos">#REF!</definedName>
    <definedName name="Estufas">#REF!</definedName>
    <definedName name="ET" hidden="1">#REF!</definedName>
    <definedName name="ETD" hidden="1">#REF!</definedName>
    <definedName name="ETDFH" hidden="1">#REF!</definedName>
    <definedName name="ETDHB" hidden="1">#REF!</definedName>
    <definedName name="ETER" hidden="1">#REF!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GE" hidden="1">#REF!</definedName>
    <definedName name="ETGX" hidden="1">#REF!</definedName>
    <definedName name="ETH" hidden="1">#REF!</definedName>
    <definedName name="ETNH" hidden="1">#REF!</definedName>
    <definedName name="etq" hidden="1">#REF!</definedName>
    <definedName name="ETR" hidden="1">#REF!</definedName>
    <definedName name="ETRWWET" hidden="1">#REF!</definedName>
    <definedName name="ETSER" hidden="1">#REF!</definedName>
    <definedName name="etu" hidden="1">{"via1",#N/A,TRUE,"general";"via2",#N/A,TRUE,"general";"via3",#N/A,TRUE,"general"}</definedName>
    <definedName name="etueh" hidden="1">{"via1",#N/A,TRUE,"general";"via2",#N/A,TRUE,"general";"via3",#N/A,TRUE,"general"}</definedName>
    <definedName name="ETW" hidden="1">#REF!</definedName>
    <definedName name="ETWR" hidden="1">#REF!</definedName>
    <definedName name="ETY" hidden="1">#REF!</definedName>
    <definedName name="ETYE" hidden="1">#REF!</definedName>
    <definedName name="ETYR" hidden="1">#REF!</definedName>
    <definedName name="ETYRTY" hidden="1">#REF!</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VR" hidden="1">#REF!</definedName>
    <definedName name="EW" hidden="1">#REF!</definedName>
    <definedName name="ewegt" hidden="1">{"TAB1",#N/A,TRUE,"GENERAL";"TAB2",#N/A,TRUE,"GENERAL";"TAB3",#N/A,TRUE,"GENERAL";"TAB4",#N/A,TRUE,"GENERAL";"TAB5",#N/A,TRUE,"GENERAL"}</definedName>
    <definedName name="EWF" hidden="1">#REF!</definedName>
    <definedName name="ewfewfg" hidden="1">{"TAB1",#N/A,TRUE,"GENERAL";"TAB2",#N/A,TRUE,"GENERAL";"TAB3",#N/A,TRUE,"GENERAL";"TAB4",#N/A,TRUE,"GENERAL";"TAB5",#N/A,TRUE,"GENERAL"}</definedName>
    <definedName name="EWG" hidden="1">#REF!</definedName>
    <definedName name="EWR" hidden="1">#REF!</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gs" hidden="1">#REF!</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 hidden="1">#REF!</definedName>
    <definedName name="ewrwer" hidden="1">{"TAB1",#N/A,TRUE,"GENERAL";"TAB2",#N/A,TRUE,"GENERAL";"TAB3",#N/A,TRUE,"GENERAL";"TAB4",#N/A,TRUE,"GENERAL";"TAB5",#N/A,TRUE,"GENERAL"}</definedName>
    <definedName name="EWT" hidden="1">#REF!</definedName>
    <definedName name="ewtq" hidden="1">#REF!</definedName>
    <definedName name="EWTR" hidden="1">#REF!</definedName>
    <definedName name="EWTWTR" hidden="1">#REF!</definedName>
    <definedName name="Exacavacion_mecanica">#REF!</definedName>
    <definedName name="EXC" hidden="1">#REF!</definedName>
    <definedName name="Excavacion_manual_con_retiro">#REF!</definedName>
    <definedName name="Excel_BuiltIn_Print_Titles_2">#REF!</definedName>
    <definedName name="EXR" hidden="1">#REF!</definedName>
    <definedName name="Extracción_IM">#REF!</definedName>
    <definedName name="Extractor_de_Olores_con_Persiana_Ref.">#REF!</definedName>
    <definedName name="EY" hidden="1">#REF!</definedName>
    <definedName name="EYD" hidden="1">#REF!</definedName>
    <definedName name="EYE" hidden="1">#REF!</definedName>
    <definedName name="EYR" hidden="1">#REF!</definedName>
    <definedName name="EYRYE" hidden="1">#REF!</definedName>
    <definedName name="EYT" hidden="1">#REF!</definedName>
    <definedName name="FA" hidden="1">#REF!</definedName>
    <definedName name="factor">#REF!</definedName>
    <definedName name="FACTOR_01">#REF!</definedName>
    <definedName name="FAS" hidden="1">#REF!</definedName>
    <definedName name="FB" hidden="1">#REF!</definedName>
    <definedName name="fcd" hidden="1">#REF!</definedName>
    <definedName name="FD" hidden="1">#REF!</definedName>
    <definedName name="fda" hidden="1">{"TAB1",#N/A,TRUE,"GENERAL";"TAB2",#N/A,TRUE,"GENERAL";"TAB3",#N/A,TRUE,"GENERAL";"TAB4",#N/A,TRUE,"GENERAL";"TAB5",#N/A,TRUE,"GENERAL"}</definedName>
    <definedName name="FDB" hidden="1">#REF!</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#REF!</definedName>
    <definedName name="FDHTE" hidden="1">#REF!</definedName>
    <definedName name="FDJGFM" hidden="1">#REF!</definedName>
    <definedName name="FDRNHVUKNERI" hidden="1">#REF!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 hidden="1">#REF!</definedName>
    <definedName name="FEAE" hidden="1">#REF!</definedName>
    <definedName name="FECHA.CONTRATO">#REF!</definedName>
    <definedName name="FECHA.R1">#REF!</definedName>
    <definedName name="FECHA.R2">#REF!</definedName>
    <definedName name="FECHA.R3">#REF!</definedName>
    <definedName name="FECHA.R4">#REF!</definedName>
    <definedName name="FECHA.SMML">#REF!</definedName>
    <definedName name="ferfer" hidden="1">{"via1",#N/A,TRUE,"general";"via2",#N/A,TRUE,"general";"via3",#N/A,TRUE,"general"}</definedName>
    <definedName name="FEWW" hidden="1">#REF!</definedName>
    <definedName name="ff">#REF!</definedName>
    <definedName name="FFAF" hidden="1">#REF!</definedName>
    <definedName name="FFD" hidden="1">#REF!</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 hidden="1">#REF!</definedName>
    <definedName name="fgcj" hidden="1">#REF!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hidden="1">#REF!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 hidden="1">#REF!</definedName>
    <definedName name="fgjgryi" hidden="1">{"TAB1",#N/A,TRUE,"GENERAL";"TAB2",#N/A,TRUE,"GENERAL";"TAB3",#N/A,TRUE,"GENERAL";"TAB4",#N/A,TRUE,"GENERAL";"TAB5",#N/A,TRUE,"GENERAL"}</definedName>
    <definedName name="fgxdf" hidden="1">#REF!</definedName>
    <definedName name="FH" hidden="1">#REF!</definedName>
    <definedName name="fhfg" hidden="1">{"TAB1",#N/A,TRUE,"GENERAL";"TAB2",#N/A,TRUE,"GENERAL";"TAB3",#N/A,TRUE,"GENERAL";"TAB4",#N/A,TRUE,"GENERAL";"TAB5",#N/A,TRUE,"GENERAL"}</definedName>
    <definedName name="fhfgh" hidden="1">{"via1",#N/A,TRUE,"general";"via2",#N/A,TRUE,"general";"via3",#N/A,TRUE,"general"}</definedName>
    <definedName name="FHFH" hidden="1">#REF!</definedName>
    <definedName name="fhg" hidden="1">{#N/A,#N/A,FALSE,"310.1";#N/A,#N/A,FALSE,"321.1";#N/A,#N/A,FALSE,"320.3";#N/A,#N/A,FALSE,"330.1"}</definedName>
    <definedName name="fhgh" hidden="1">{"via1",#N/A,TRUE,"general";"via2",#N/A,TRUE,"general";"via3",#N/A,TRUE,"general"}</definedName>
    <definedName name="fhpltyunh" hidden="1">{"via1",#N/A,TRUE,"general";"via2",#N/A,TRUE,"general";"via3",#N/A,TRUE,"general"}</definedName>
    <definedName name="Fijamix_Alfa">#REF!</definedName>
    <definedName name="final" hidden="1">#REF!</definedName>
    <definedName name="FINANCIACION">#REF!</definedName>
    <definedName name="FJ" hidden="1">#REF!</definedName>
    <definedName name="fjg" hidden="1">#REF!</definedName>
    <definedName name="Flexometro">#REF!</definedName>
    <definedName name="Flotador_Metálico_1_1_2__Bronce">#REF!</definedName>
    <definedName name="Flotador_Metálico_2__Bronce">#REF!</definedName>
    <definedName name="FNMG" hidden="1">#REF!</definedName>
    <definedName name="Formaleta_Entrepisos">#REF!</definedName>
    <definedName name="Formaleta_madera">#REF!</definedName>
    <definedName name="Formaleta_plaquetas">#REF!</definedName>
    <definedName name="Formaleta_Sardinel">#REF!</definedName>
    <definedName name="FORMULARIO" hidden="1">#REF!</definedName>
    <definedName name="frbgsd" hidden="1">{"TAB1",#N/A,TRUE,"GENERAL";"TAB2",#N/A,TRUE,"GENERAL";"TAB3",#N/A,TRUE,"GENERAL";"TAB4",#N/A,TRUE,"GENERAL";"TAB5",#N/A,TRUE,"GENERAL"}</definedName>
    <definedName name="FREF" hidden="1">#REF!</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DG" hidden="1">#REF!</definedName>
    <definedName name="FSRG" hidden="1">#REF!</definedName>
    <definedName name="FSV" hidden="1">#REF!</definedName>
    <definedName name="FW" hidden="1">#REF!</definedName>
    <definedName name="FWE" hidden="1">#REF!</definedName>
    <definedName name="fwff" hidden="1">{"via1",#N/A,TRUE,"general";"via2",#N/A,TRUE,"general";"via3",#N/A,TRUE,"general"}</definedName>
    <definedName name="fwwe" hidden="1">{"via1",#N/A,TRUE,"general";"via2",#N/A,TRUE,"general";"via3",#N/A,TRUE,"general"}</definedName>
    <definedName name="G" hidden="1">#REF!</definedName>
    <definedName name="g64e5g45c" hidden="1">#REF!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hfgh" hidden="1">#REF!</definedName>
    <definedName name="GD" hidden="1">#REF!</definedName>
    <definedName name="GDB" hidden="1">#REF!</definedName>
    <definedName name="GDG" hidden="1">#REF!</definedName>
    <definedName name="gdt" hidden="1">{"TAB1",#N/A,TRUE,"GENERAL";"TAB2",#N/A,TRUE,"GENERAL";"TAB3",#N/A,TRUE,"GENERAL";"TAB4",#N/A,TRUE,"GENERAL";"TAB5",#N/A,TRUE,"GENERAL"}</definedName>
    <definedName name="GDZS" hidden="1">#REF!</definedName>
    <definedName name="GE" hidden="1">#REF!</definedName>
    <definedName name="GEG" hidden="1">#REF!</definedName>
    <definedName name="GEGS" hidden="1">#REF!</definedName>
    <definedName name="Geotextil_tejido_ST_200">#REF!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ET" hidden="1">#REF!</definedName>
    <definedName name="gf" hidden="1">#REF!</definedName>
    <definedName name="gfcjfvc" hidden="1">#REF!</definedName>
    <definedName name="gfd" hidden="1">#REF!</definedName>
    <definedName name="gfdg" hidden="1">{"via1",#N/A,TRUE,"general";"via2",#N/A,TRUE,"general";"via3",#N/A,TRUE,"general"}</definedName>
    <definedName name="GFDH" hidden="1">#REF!</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JNBE" hidden="1">#REF!</definedName>
    <definedName name="gfutyj6" hidden="1">{"via1",#N/A,TRUE,"general";"via2",#N/A,TRUE,"general";"via3",#N/A,TRUE,"general"}</definedName>
    <definedName name="GG" hidden="1">#REF!</definedName>
    <definedName name="ggdr" hidden="1">{"via1",#N/A,TRUE,"general";"via2",#N/A,TRUE,"general";"via3",#N/A,TRUE,"general"}</definedName>
    <definedName name="ggerg" hidden="1">{"TAB1",#N/A,TRUE,"GENERAL";"TAB2",#N/A,TRUE,"GENERAL";"TAB3",#N/A,TRUE,"GENERAL";"TAB4",#N/A,TRUE,"GENERAL";"TAB5",#N/A,TRUE,"GENERAL"}</definedName>
    <definedName name="GGG">#REF!</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 hidden="1">#REF!</definedName>
    <definedName name="GHDDDDDDDDDDDDDDD" hidden="1">#REF!</definedName>
    <definedName name="ghdghuy" hidden="1">{"via1",#N/A,TRUE,"general";"via2",#N/A,TRUE,"general";"via3",#N/A,TRUE,"general"}</definedName>
    <definedName name="GHDP" hidden="1">{"via1",#N/A,TRUE,"general";"via2",#N/A,TRUE,"general";"via3",#N/A,TRUE,"general"}</definedName>
    <definedName name="GHEH" hidden="1">#REF!</definedName>
    <definedName name="ghfg" hidden="1">{"via1",#N/A,TRUE,"general";"via2",#N/A,TRUE,"general";"via3",#N/A,TRUE,"general"}</definedName>
    <definedName name="ghj" hidden="1">#REF!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HR" hidden="1">#REF!</definedName>
    <definedName name="GHT" hidden="1">#REF!</definedName>
    <definedName name="GHV" hidden="1">#REF!</definedName>
    <definedName name="gj" hidden="1">#REF!</definedName>
    <definedName name="GJD" hidden="1">#REF!</definedName>
    <definedName name="GJHVCB" hidden="1">{"TAB1",#N/A,TRUE,"GENERAL";"TAB2",#N/A,TRUE,"GENERAL";"TAB3",#N/A,TRUE,"GENERAL";"TAB4",#N/A,TRUE,"GENERAL";"TAB5",#N/A,TRUE,"GENERAL"}</definedName>
    <definedName name="GK" hidden="1">#REF!</definedName>
    <definedName name="GNRTG" hidden="1">#REF!</definedName>
    <definedName name="GR" hidden="1">#REF!</definedName>
    <definedName name="GRAF1ANO" hidden="1">{"via1",#N/A,TRUE,"general";"via2",#N/A,TRUE,"general";"via3",#N/A,TRUE,"general"}</definedName>
    <definedName name="GRAF1AÑO" hidden="1">{"TAB1",#N/A,TRUE,"GENERAL";"TAB2",#N/A,TRUE,"GENERAL";"TAB3",#N/A,TRUE,"GENERAL";"TAB4",#N/A,TRUE,"GENERAL";"TAB5",#N/A,TRUE,"GENERAL"}</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EGD" hidden="1">#REF!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_Lavaplatos_Flamingo_Ref._90500_000_000">#REF!</definedName>
    <definedName name="grtyerh" hidden="1">{"TAB1",#N/A,TRUE,"GENERAL";"TAB2",#N/A,TRUE,"GENERAL";"TAB3",#N/A,TRUE,"GENERAL";"TAB4",#N/A,TRUE,"GENERAL";"TAB5",#N/A,TRUE,"GENERAL"}</definedName>
    <definedName name="GS" hidden="1">#REF!</definedName>
    <definedName name="GSA" hidden="1">#REF!</definedName>
    <definedName name="GSDG" hidden="1">{"TAB1",#N/A,TRUE,"GENERAL";"TAB2",#N/A,TRUE,"GENERAL";"TAB3",#N/A,TRUE,"GENERAL";"TAB4",#N/A,TRUE,"GENERAL";"TAB5",#N/A,TRUE,"GENERAL"}</definedName>
    <definedName name="gsfsf" hidden="1">{"via1",#N/A,TRUE,"general";"via2",#N/A,TRUE,"general";"via3",#N/A,TRUE,"general"}</definedName>
    <definedName name="GTEHGRYTHRYH" hidden="1">#REF!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U" hidden="1">#REF!</definedName>
    <definedName name="Guardaescoba_en_Aluminio__incl._Instalacion">#REF!</definedName>
    <definedName name="guhjt7ygfjhg" hidden="1">#REF!</definedName>
    <definedName name="GUJG" hidden="1">#REF!</definedName>
    <definedName name="GWR" hidden="1">#REF!</definedName>
    <definedName name="GX" hidden="1">#REF!</definedName>
    <definedName name="GYJT" hidden="1">#REF!</definedName>
    <definedName name="H" hidden="1">#REF!</definedName>
    <definedName name="H5E" hidden="1">#REF!</definedName>
    <definedName name="h6y" hidden="1">#REF!</definedName>
    <definedName name="h9h" hidden="1">{"via1",#N/A,TRUE,"general";"via2",#N/A,TRUE,"general";"via3",#N/A,TRUE,"general"}</definedName>
    <definedName name="HA" hidden="1">#REF!</definedName>
    <definedName name="HALFCUP">#REF!</definedName>
    <definedName name="hbfdhrw" hidden="1">{"TAB1",#N/A,TRUE,"GENERAL";"TAB2",#N/A,TRUE,"GENERAL";"TAB3",#N/A,TRUE,"GENERAL";"TAB4",#N/A,TRUE,"GENERAL";"TAB5",#N/A,TRUE,"GENERAL"}</definedName>
    <definedName name="hbjm" hidden="1">#REF!</definedName>
    <definedName name="HBN" hidden="1">#REF!</definedName>
    <definedName name="HBU" hidden="1">#REF!</definedName>
    <definedName name="HC" hidden="1">#REF!</definedName>
    <definedName name="HDF" hidden="1">#REF!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 hidden="1">#REF!</definedName>
    <definedName name="HDGH" hidden="1">#REF!</definedName>
    <definedName name="hdhf" hidden="1">{"TAB1",#N/A,TRUE,"GENERAL";"TAB2",#N/A,TRUE,"GENERAL";"TAB3",#N/A,TRUE,"GENERAL";"TAB4",#N/A,TRUE,"GENERAL";"TAB5",#N/A,TRUE,"GENERAL"}</definedName>
    <definedName name="he" hidden="1">#REF!</definedName>
    <definedName name="HE5Y" hidden="1">#REF!</definedName>
    <definedName name="HEHYHERYH" hidden="1">#REF!</definedName>
    <definedName name="HER" hidden="1">#REF!</definedName>
    <definedName name="Herramienta_menor">#REF!</definedName>
    <definedName name="HES" hidden="1">#REF!</definedName>
    <definedName name="HET" hidden="1">#REF!</definedName>
    <definedName name="HFD" hidden="1">#REF!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#REF!</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 hidden="1">#REF!</definedName>
    <definedName name="hhg" hidden="1">{#N/A,#N/A,TRUE,"1842CWN0"}</definedName>
    <definedName name="hhh" hidden="1">#REF!</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 hidden="1">#REF!</definedName>
    <definedName name="hjfg" hidden="1">{"via1",#N/A,TRUE,"general";"via2",#N/A,TRUE,"general";"via3",#N/A,TRUE,"general"}</definedName>
    <definedName name="HJGDJ" hidden="1">#REF!</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#REF!</definedName>
    <definedName name="HNHG" hidden="1">#REF!</definedName>
    <definedName name="HO" hidden="1">#REF!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LA">#REF!</definedName>
    <definedName name="Horno_Microondas">#REF!</definedName>
    <definedName name="HOYU" hidden="1">#REF!</definedName>
    <definedName name="HR" hidden="1">#REF!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RY" hidden="1">#REF!</definedName>
    <definedName name="HRYT" hidden="1">#REF!</definedName>
    <definedName name="hsfg" hidden="1">{"via1",#N/A,TRUE,"general";"via2",#N/A,TRUE,"general";"via3",#N/A,TRUE,"general"}</definedName>
    <definedName name="HT" hidden="1">#REF!</definedName>
    <definedName name="HTDE" hidden="1">#REF!</definedName>
    <definedName name="hthdrf" hidden="1">{"TAB1",#N/A,TRUE,"GENERAL";"TAB2",#N/A,TRUE,"GENERAL";"TAB3",#N/A,TRUE,"GENERAL";"TAB4",#N/A,TRUE,"GENERAL";"TAB5",#N/A,TRUE,"GENERAL"}</definedName>
    <definedName name="htryrt7" hidden="1">{"via1",#N/A,TRUE,"general";"via2",#N/A,TRUE,"general";"via3",#N/A,TRUE,"general"}</definedName>
    <definedName name="HTYEH" hidden="1">#REF!</definedName>
    <definedName name="HTYJ5" hidden="1">#REF!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RT" hidden="1">#REF!</definedName>
    <definedName name="HYRTJ" hidden="1">#REF!</definedName>
    <definedName name="hytirs" hidden="1">{"via1",#N/A,TRUE,"general";"via2",#N/A,TRUE,"general";"via3",#N/A,TRUE,"general"}</definedName>
    <definedName name="hyvtnu6t" hidden="1">#REF!</definedName>
    <definedName name="I" hidden="1">#REF!</definedName>
    <definedName name="i8i" hidden="1">{"TAB1",#N/A,TRUE,"GENERAL";"TAB2",#N/A,TRUE,"GENERAL";"TAB3",#N/A,TRUE,"GENERAL";"TAB4",#N/A,TRUE,"GENERAL";"TAB5",#N/A,TRUE,"GENERAL"}</definedName>
    <definedName name="IAU">#REF!</definedName>
    <definedName name="IH" hidden="1">#REF!</definedName>
    <definedName name="IHHI" hidden="1">#REF!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IYO7YIO" hidden="1">#REF!</definedName>
    <definedName name="IK" hidden="1">#REF!</definedName>
    <definedName name="iktgvfmu" hidden="1">{"TAB1",#N/A,TRUE,"GENERAL";"TAB2",#N/A,TRUE,"GENERAL";"TAB3",#N/A,TRUE,"GENERAL";"TAB4",#N/A,TRUE,"GENERAL";"TAB5",#N/A,TRUE,"GENERAL"}</definedName>
    <definedName name="IKY" hidden="1">#REF!</definedName>
    <definedName name="ILU" hidden="1">#REF!</definedName>
    <definedName name="Impermeabilizante_concreto_de_3000_P.S.I.">#REF!</definedName>
    <definedName name="Impermeabilizante_mortero_1_3">#REF!</definedName>
    <definedName name="Impermeabilizante_mortero_1_4">#REF!</definedName>
    <definedName name="Imprev">#REF!</definedName>
    <definedName name="Incremento_Fluido_3000_psi">#REF!</definedName>
    <definedName name="inf">#REF!</definedName>
    <definedName name="instalacion_lavamanos">#REF!</definedName>
    <definedName name="instalacion_lavaplatos">#REF!</definedName>
    <definedName name="instalacion_sanitario">#REF!</definedName>
    <definedName name="Instalación_y_dotación">#REF!</definedName>
    <definedName name="INSTALENTE">#REF!</definedName>
    <definedName name="INSTALH">#REF!</definedName>
    <definedName name="INSTALSUPE">#REF!</definedName>
    <definedName name="insumos">#REF!</definedName>
    <definedName name="INTERV" hidden="1">{"via1",#N/A,TRUE,"general";"via2",#N/A,TRUE,"general";"via3",#N/A,TRUE,"general"}</definedName>
    <definedName name="interventor">#REF!</definedName>
    <definedName name="IO" hidden="1">#REF!</definedName>
    <definedName name="IOUHH">#REF!</definedName>
    <definedName name="Israel">#REF!,#REF!,#REF!,#REF!,#REF!,#REF!,#REF!,#REF!,#REF!</definedName>
    <definedName name="IT" hidden="1">#REF!</definedName>
    <definedName name="item">#REF!</definedName>
    <definedName name="ITI" hidden="1">#REF!</definedName>
    <definedName name="ITO" hidden="1">#REF!</definedName>
    <definedName name="IU" hidden="1">#REF!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SUtl">#REF!</definedName>
    <definedName name="IY" hidden="1">#REF!</definedName>
    <definedName name="IYIO" hidden="1">#REF!</definedName>
    <definedName name="iyuiuyi" hidden="1">{"via1",#N/A,TRUE,"general";"via2",#N/A,TRUE,"general";"via3",#N/A,TRUE,"general"}</definedName>
    <definedName name="J" hidden="1">#REF!</definedName>
    <definedName name="J5YR" hidden="1">#REF!</definedName>
    <definedName name="J6Y5RT" hidden="1">#REF!</definedName>
    <definedName name="j8b67v5u6" hidden="1">#REF!</definedName>
    <definedName name="Jardines">#REF!</definedName>
    <definedName name="JD" hidden="1">#REF!</definedName>
    <definedName name="JDGN" hidden="1">#REF!</definedName>
    <definedName name="jdh" hidden="1">{"TAB1",#N/A,TRUE,"GENERAL";"TAB2",#N/A,TRUE,"GENERAL";"TAB3",#N/A,TRUE,"GENERAL";"TAB4",#N/A,TRUE,"GENERAL";"TAB5",#N/A,TRUE,"GENERAL"}</definedName>
    <definedName name="jefe">#REF!</definedName>
    <definedName name="jeytj" hidden="1">{"TAB1",#N/A,TRUE,"GENERAL";"TAB2",#N/A,TRUE,"GENERAL";"TAB3",#N/A,TRUE,"GENERAL";"TAB4",#N/A,TRUE,"GENERAL";"TAB5",#N/A,TRUE,"GENERAL"}</definedName>
    <definedName name="JF" hidden="1">#REF!</definedName>
    <definedName name="JFG" hidden="1">#REF!</definedName>
    <definedName name="jfhjfrt" hidden="1">{"TAB1",#N/A,TRUE,"GENERAL";"TAB2",#N/A,TRUE,"GENERAL";"TAB3",#N/A,TRUE,"GENERAL";"TAB4",#N/A,TRUE,"GENERAL";"TAB5",#N/A,TRUE,"GENERAL"}</definedName>
    <definedName name="JFM" hidden="1">#REF!</definedName>
    <definedName name="jgfj" hidden="1">{"via1",#N/A,TRUE,"general";"via2",#N/A,TRUE,"general";"via3",#N/A,TRUE,"general"}</definedName>
    <definedName name="JGH" hidden="1">#REF!</definedName>
    <definedName name="jghj" hidden="1">{"TAB1",#N/A,TRUE,"GENERAL";"TAB2",#N/A,TRUE,"GENERAL";"TAB3",#N/A,TRUE,"GENERAL";"TAB4",#N/A,TRUE,"GENERAL";"TAB5",#N/A,TRUE,"GENERAL"}</definedName>
    <definedName name="jgj" hidden="1">{"TAB1",#N/A,TRUE,"GENERAL";"TAB2",#N/A,TRUE,"GENERAL";"TAB3",#N/A,TRUE,"GENERAL";"TAB4",#N/A,TRUE,"GENERAL";"TAB5",#N/A,TRUE,"GENERAL"}</definedName>
    <definedName name="JH" hidden="1">#REF!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HTY" hidden="1">#REF!</definedName>
    <definedName name="jj" hidden="1">{"via1",#N/A,TRUE,"general";"via2",#N/A,TRUE,"general";"via3",#N/A,TRUE,"general"}</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N" hidden="1">#REF!</definedName>
    <definedName name="jn6u" hidden="1">#REF!</definedName>
    <definedName name="JOHNNY">#REF!</definedName>
    <definedName name="JR" hidden="1">#REF!</definedName>
    <definedName name="JRH" hidden="1">#REF!</definedName>
    <definedName name="JRT" hidden="1">#REF!</definedName>
    <definedName name="jry" hidden="1">#REF!</definedName>
    <definedName name="JRYJ" hidden="1">{"via1",#N/A,TRUE,"general";"via2",#N/A,TRUE,"general";"via3",#N/A,TRUE,"general"}</definedName>
    <definedName name="JS" hidden="1">#REF!</definedName>
    <definedName name="JT" hidden="1">#REF!</definedName>
    <definedName name="JTH" hidden="1">#REF!</definedName>
    <definedName name="JTUJ" hidden="1">#REF!</definedName>
    <definedName name="JTY" hidden="1">#REF!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TYT" hidden="1">#REF!</definedName>
    <definedName name="JU5N" hidden="1">#REF!</definedName>
    <definedName name="Juego_de_incrustaciones_acuacer">#REF!</definedName>
    <definedName name="Juego_de_incrustaciones_en_color_blanco">#REF!</definedName>
    <definedName name="Juegos_infantiles_según_catálogo_I.D.R.D.">#REF!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xceyc" hidden="1">#REF!</definedName>
    <definedName name="jy" hidden="1">#REF!</definedName>
    <definedName name="JY5HRTH" hidden="1">#REF!</definedName>
    <definedName name="jyecncu" hidden="1">#REF!</definedName>
    <definedName name="JYF" hidden="1">#REF!</definedName>
    <definedName name="jyjt7" hidden="1">{"via1",#N/A,TRUE,"general";"via2",#N/A,TRUE,"general";"via3",#N/A,TRUE,"general"}</definedName>
    <definedName name="JYRTJ" hidden="1">#REF!</definedName>
    <definedName name="jyt" hidden="1">{"via1",#N/A,TRUE,"general";"via2",#N/A,TRUE,"general";"via3",#N/A,TRUE,"general"}</definedName>
    <definedName name="JYTH" hidden="1">#REF!</definedName>
    <definedName name="jytj" hidden="1">{"via1",#N/A,TRUE,"general";"via2",#N/A,TRUE,"general";"via3",#N/A,TRUE,"general"}</definedName>
    <definedName name="JYU" hidden="1">#REF!</definedName>
    <definedName name="jyuju" hidden="1">{"via1",#N/A,TRUE,"general";"via2",#N/A,TRUE,"general";"via3",#N/A,TRUE,"general"}</definedName>
    <definedName name="jyujyuj" hidden="1">{"via1",#N/A,TRUE,"general";"via2",#N/A,TRUE,"general";"via3",#N/A,TRUE,"general"}</definedName>
    <definedName name="K" hidden="1">#REF!</definedName>
    <definedName name="k7ty" hidden="1">#REF!</definedName>
    <definedName name="kb" hidden="1">#REF!</definedName>
    <definedName name="KEDY" hidden="1">#REF!</definedName>
    <definedName name="KGH" hidden="1">#REF!</definedName>
    <definedName name="KGKH" hidden="1">#REF!</definedName>
    <definedName name="KHGG" hidden="1">#REF!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TAIS">#REF!</definedName>
    <definedName name="KJ" hidden="1">#REF!</definedName>
    <definedName name="kjhkd" hidden="1">{"via1",#N/A,TRUE,"general";"via2",#N/A,TRUE,"general";"via3",#N/A,TRUE,"general"}</definedName>
    <definedName name="kjk" hidden="1">{"via1",#N/A,TRUE,"general";"via2",#N/A,TRUE,"general";"via3",#N/A,TRUE,"general"}</definedName>
    <definedName name="KJT" hidden="1">#REF!</definedName>
    <definedName name="kjtrkjr" hidden="1">{"via1",#N/A,TRUE,"general";"via2",#N/A,TRUE,"general";"via3",#N/A,TRUE,"general"}</definedName>
    <definedName name="KJTYR" hidden="1">#REF!</definedName>
    <definedName name="KJTYYK" hidden="1">#REF!</definedName>
    <definedName name="kkkki" hidden="1">{"via1",#N/A,TRUE,"general";"via2",#N/A,TRUE,"general";"via3",#N/A,TRUE,"general"}</definedName>
    <definedName name="kkkkkki" hidden="1">{"TAB1",#N/A,TRUE,"GENERAL";"TAB2",#N/A,TRUE,"GENERAL";"TAB3",#N/A,TRUE,"GENERAL";"TAB4",#N/A,TRUE,"GENERAL";"TAB5",#N/A,TRUE,"GENERAL"}</definedName>
    <definedName name="KMYTRJW" hidden="1">#REF!</definedName>
    <definedName name="KO" hidden="1">#REF!</definedName>
    <definedName name="krtrk" hidden="1">{"via1",#N/A,TRUE,"general";"via2",#N/A,TRUE,"general";"via3",#N/A,TRUE,"general"}</definedName>
    <definedName name="KTIT" hidden="1">#REF!</definedName>
    <definedName name="KTTU" hidden="1">#REF!</definedName>
    <definedName name="KTU" hidden="1">#REF!</definedName>
    <definedName name="KTY" hidden="1">#REF!</definedName>
    <definedName name="KU" hidden="1">#REF!</definedName>
    <definedName name="KUT" hidden="1">#REF!</definedName>
    <definedName name="kyr" hidden="1">{"TAB1",#N/A,TRUE,"GENERAL";"TAB2",#N/A,TRUE,"GENERAL";"TAB3",#N/A,TRUE,"GENERAL";"TAB4",#N/A,TRUE,"GENERAL";"TAB5",#N/A,TRUE,"GENERAL"}</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ija">#REF!</definedName>
    <definedName name="LIMP">#REF!</definedName>
    <definedName name="LISTA">#REF!</definedName>
    <definedName name="LISTA1">#REF!</definedName>
    <definedName name="LISTA2">#REF!</definedName>
    <definedName name="LISTA3">#REF!</definedName>
    <definedName name="LISTA4">#REF!</definedName>
    <definedName name="LISTA5">#REF!</definedName>
    <definedName name="LISTADO">#REF!</definedName>
    <definedName name="listequi">#REF!</definedName>
    <definedName name="listmat">#REF!</definedName>
    <definedName name="Listón_1.5x3x3">#REF!</definedName>
    <definedName name="Listón_M.H._Guayacán">#REF!</definedName>
    <definedName name="LIUI" hidden="1">#REF!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KY" hidden="1">#REF!</definedName>
    <definedName name="LL" hidden="1">{#N/A,#N/A,FALSE,"orthoflow";#N/A,#N/A,FALSE,"Miscelaneos";#N/A,#N/A,FALSE,"Instrumentacio";#N/A,#N/A,FALSE,"Electrico";#N/A,#N/A,FALSE,"Valv. Seguridad"}</definedName>
    <definedName name="Llave_automatica_Ref._71100_000_000">#REF!</definedName>
    <definedName name="Llave_Manguera">#REF!</definedName>
    <definedName name="lllllh" hidden="1">{"via1",#N/A,TRUE,"general";"via2",#N/A,TRUE,"general";"via3",#N/A,TRUE,"general"}</definedName>
    <definedName name="lllllllo" hidden="1">{"via1",#N/A,TRUE,"general";"via2",#N/A,TRUE,"general";"via3",#N/A,TRUE,"general"}</definedName>
    <definedName name="LOCAL">#REF!</definedName>
    <definedName name="LOGO">#REF!</definedName>
    <definedName name="lolol" hidden="1">{"TAB1",#N/A,TRUE,"GENERAL";"TAB2",#N/A,TRUE,"GENERAL";"TAB3",#N/A,TRUE,"GENERAL";"TAB4",#N/A,TRUE,"GENERAL";"TAB5",#N/A,TRUE,"GENERAL"}</definedName>
    <definedName name="lplpl" hidden="1">{"via1",#N/A,TRUE,"general";"via2",#N/A,TRUE,"general";"via3",#N/A,TRUE,"general"}</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OKL" hidden="1">#REF!</definedName>
    <definedName name="M" hidden="1">#REF!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4HY" hidden="1">#REF!</definedName>
    <definedName name="Macetas">#REF!</definedName>
    <definedName name="MACO">#REF!</definedName>
    <definedName name="Madera_teca_suministro__instalacion__pulida_y_lacada">#REF!</definedName>
    <definedName name="mafdsf" hidden="1">{"via1",#N/A,TRUE,"general";"via2",#N/A,TRUE,"general";"via3",#N/A,TRUE,"general"}</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#REF!</definedName>
    <definedName name="Mano_de_Obra_AA">#REF!</definedName>
    <definedName name="Mano_de_Obra_BB">#REF!</definedName>
    <definedName name="Mano_de_Obra_CC">#REF!</definedName>
    <definedName name="Mano_de_Obra_DD">#REF!</definedName>
    <definedName name="Mano_de_Oso_80_cm.">#REF!</definedName>
    <definedName name="Manto_Fiber_GLass_600_XT">#REF!</definedName>
    <definedName name="Manual_de_Operación_y_Mantenimiento">#REF!</definedName>
    <definedName name="mao" hidden="1">{"TAB1",#N/A,TRUE,"GENERAL";"TAB2",#N/A,TRUE,"GENERAL";"TAB3",#N/A,TRUE,"GENERAL";"TAB4",#N/A,TRUE,"GENERAL";"TAB5",#N/A,TRUE,"GENERAL"}</definedName>
    <definedName name="maow" hidden="1">{"via1",#N/A,TRUE,"general";"via2",#N/A,TRUE,"general";"via3",#N/A,TRUE,"general"}</definedName>
    <definedName name="MAQ">#REF!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molina">#REF!</definedName>
    <definedName name="Marquesinas_en_lamina_puntos_fijos">#REF!</definedName>
    <definedName name="masor" hidden="1">{"via1",#N/A,TRUE,"general";"via2",#N/A,TRUE,"general";"via3",#N/A,TRUE,"general"}</definedName>
    <definedName name="MAT">#REF!</definedName>
    <definedName name="MATER">#REF!</definedName>
    <definedName name="MATERIAL">#REF!</definedName>
    <definedName name="MATERIALES">#REF!</definedName>
    <definedName name="MAYCANT">#REF!</definedName>
    <definedName name="mdd" hidden="1">{"via1",#N/A,TRUE,"general";"via2",#N/A,TRUE,"general";"via3",#N/A,TRUE,"general"}</definedName>
    <definedName name="Mecheros_Bunsen">#REF!</definedName>
    <definedName name="MEDIDOR">#REF!</definedName>
    <definedName name="Medidores__Domestico__2">#REF!</definedName>
    <definedName name="Medidores__Incendio__1_1_2">#REF!</definedName>
    <definedName name="meg" hidden="1">{"TAB1",#N/A,TRUE,"GENERAL";"TAB2",#N/A,TRUE,"GENERAL";"TAB3",#N/A,TRUE,"GENERAL";"TAB4",#N/A,TRUE,"GENERAL";"TAB5",#N/A,TRUE,"GENERAL"}</definedName>
    <definedName name="MENCANT">#REF!</definedName>
    <definedName name="Mesones_de_atención_en_granito_color_gris_jaspe.">#REF!</definedName>
    <definedName name="Metal_Deck_Cal_22">#REF!</definedName>
    <definedName name="mfgjrdt" hidden="1">{"TAB1",#N/A,TRUE,"GENERAL";"TAB2",#N/A,TRUE,"GENERAL";"TAB3",#N/A,TRUE,"GENERAL";"TAB4",#N/A,TRUE,"GENERAL";"TAB5",#N/A,TRUE,"GENERAL"}</definedName>
    <definedName name="MGH" hidden="1">#REF!</definedName>
    <definedName name="mghm" hidden="1">{"via1",#N/A,TRUE,"general";"via2",#N/A,TRUE,"general";"via3",#N/A,TRUE,"general"}</definedName>
    <definedName name="MINCANT">#REF!</definedName>
    <definedName name="Mineral">#REF!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#REF!</definedName>
    <definedName name="MOA" hidden="1">{#N/A,#N/A,FALSE,"Hoja1";#N/A,#N/A,FALSE,"Hoja2"}</definedName>
    <definedName name="MODIVejec" hidden="1">{#N/A,#N/A,FALSE,"Hoja1";#N/A,#N/A,FALSE,"Hoja2"}</definedName>
    <definedName name="MOE" hidden="1">{#N/A,#N/A,FALSE,"Hoja1";#N/A,#N/A,FALSE,"Hoja2"}</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unicipio" hidden="1">"NIMAIMA"</definedName>
    <definedName name="MURO">#REF!</definedName>
    <definedName name="n" hidden="1">{"via1",#N/A,TRUE,"general";"via2",#N/A,TRUE,"general";"via3",#N/A,TRUE,"general"}</definedName>
    <definedName name="NANA" hidden="1">#REF!</definedName>
    <definedName name="nbvnv" hidden="1">{"via1",#N/A,TRUE,"general";"via2",#N/A,TRUE,"general";"via3",#N/A,TRUE,"general"}</definedName>
    <definedName name="NC" hidden="1">#REF!</definedName>
    <definedName name="NDG" hidden="1">#REF!</definedName>
    <definedName name="NDHS" hidden="1">{"TAB1",#N/A,TRUE,"GENERAL";"TAB2",#N/A,TRUE,"GENERAL";"TAB3",#N/A,TRUE,"GENERAL";"TAB4",#N/A,TRUE,"GENERAL";"TAB5",#N/A,TRUE,"GENERAL"}</definedName>
    <definedName name="NEGR" hidden="1">#REF!</definedName>
    <definedName name="NET" hidden="1">#REF!</definedName>
    <definedName name="Nevera">#REF!</definedName>
    <definedName name="nf" hidden="1">{"TAB1",#N/A,TRUE,"GENERAL";"TAB2",#N/A,TRUE,"GENERAL";"TAB3",#N/A,TRUE,"GENERAL";"TAB4",#N/A,TRUE,"GENERAL";"TAB5",#N/A,TRUE,"GENERAL"}</definedName>
    <definedName name="nfg" hidden="1">{"via1",#N/A,TRUE,"general";"via2",#N/A,TRUE,"general";"via3",#N/A,TRUE,"general"}</definedName>
    <definedName name="NFGCB" hidden="1">#REF!</definedName>
    <definedName name="nfgn" hidden="1">{"via1",#N/A,TRUE,"general";"via2",#N/A,TRUE,"general";"via3",#N/A,TRUE,"general"}</definedName>
    <definedName name="NFY" hidden="1">#REF!</definedName>
    <definedName name="NG" hidden="1">#REF!</definedName>
    <definedName name="NGD" hidden="1">#REF!</definedName>
    <definedName name="ngdn" hidden="1">{"TAB1",#N/A,TRUE,"GENERAL";"TAB2",#N/A,TRUE,"GENERAL";"TAB3",#N/A,TRUE,"GENERAL";"TAB4",#N/A,TRUE,"GENERAL";"TAB5",#N/A,TRUE,"GENERAL"}</definedName>
    <definedName name="ngfh" hidden="1">{"via1",#N/A,TRUE,"general";"via2",#N/A,TRUE,"general";"via3",#N/A,TRUE,"general"}</definedName>
    <definedName name="NGG" hidden="1">#REF!</definedName>
    <definedName name="NH" hidden="1">#REF!</definedName>
    <definedName name="nhcejhct" hidden="1">#REF!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HSTR" hidden="1">#REF!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J" hidden="1">#REF!</definedName>
    <definedName name="nmmmm" hidden="1">{"via1",#N/A,TRUE,"general";"via2",#N/A,TRUE,"general";"via3",#N/A,TRUE,"general"}</definedName>
    <definedName name="NN" hidden="1">#REF!</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 hidden="1">#N/A</definedName>
    <definedName name="NP">#REF!</definedName>
    <definedName name="NR" hidden="1">#REF!</definedName>
    <definedName name="NU" hidden="1">#REF!</definedName>
    <definedName name="NVOCD">#REF!</definedName>
    <definedName name="NWTEJFSG" hidden="1">#REF!</definedName>
    <definedName name="nxn" hidden="1">{"via1",#N/A,TRUE,"general";"via2",#N/A,TRUE,"general";"via3",#N/A,TRUE,"general"}</definedName>
    <definedName name="ñpñpñ" hidden="1">{"via1",#N/A,TRUE,"general";"via2",#N/A,TRUE,"general";"via3",#N/A,TRUE,"general"}</definedName>
    <definedName name="O" hidden="1">#REF!</definedName>
    <definedName name="o9o9" hidden="1">{"via1",#N/A,TRUE,"general";"via2",#N/A,TRUE,"general";"via3",#N/A,TRUE,"general"}</definedName>
    <definedName name="OBJETO.CONTRATO">#REF!</definedName>
    <definedName name="obra">#REF!</definedName>
    <definedName name="OCTUBRE" hidden="1">{#N/A,#N/A,FALSE,"orthoflow";#N/A,#N/A,FALSE,"Miscelaneos";#N/A,#N/A,FALSE,"Instrumentacio";#N/A,#N/A,FALSE,"Electrico";#N/A,#N/A,FALSE,"Valv. Seguridad"}</definedName>
    <definedName name="Oficial">#REF!</definedName>
    <definedName name="OHK" hidden="1">#REF!</definedName>
    <definedName name="OI" hidden="1">#REF!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IYO" hidden="1">#REF!</definedName>
    <definedName name="OL" hidden="1">#REF!</definedName>
    <definedName name="OLE_LINK1_6">#REF!</definedName>
    <definedName name="OLE_LINK2_6">#REF!</definedName>
    <definedName name="OLOYL" hidden="1">#REF!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rden">#REF!</definedName>
    <definedName name="Organizador_de_Cables_de_Puenteo">#REF!</definedName>
    <definedName name="ORIGINAL" hidden="1">{#N/A,#N/A,FALSE,"orthoflow";#N/A,#N/A,FALSE,"Miscelaneos";#N/A,#N/A,FALSE,"Instrumentacio";#N/A,#N/A,FALSE,"Electrico";#N/A,#N/A,FALSE,"Valv. Seguridad"}</definedName>
    <definedName name="Orinal_Mediano_Ref._08860">#REF!</definedName>
    <definedName name="OSCAR" hidden="1">#REF!</definedName>
    <definedName name="OT" hidden="1">#REF!</definedName>
    <definedName name="OTROS">#REF!</definedName>
    <definedName name="OU" hidden="1">#REF!</definedName>
    <definedName name="OYO" hidden="1">#REF!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0p0" hidden="1">{"via1",#N/A,TRUE,"general";"via2",#N/A,TRUE,"general";"via3",#N/A,TRUE,"general"}</definedName>
    <definedName name="Pabmeril_Pliego_9_x11">#REF!</definedName>
    <definedName name="Palas">#REF!</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ELE">#REF!</definedName>
    <definedName name="Pasos_escalera_nariz__L__especial_de_Moore_o_similar__tono_coral">#REF!</definedName>
    <definedName name="Patch_Panel_de_16_Puertos_RJ_45_Cat._5E">#REF!</definedName>
    <definedName name="Patch_Panel_de_32_Puertos_RJ_45_Cat._5E">#REF!</definedName>
    <definedName name="Pegacor">#REF!</definedName>
    <definedName name="Pegante_Colbón">#REF!</definedName>
    <definedName name="PEPE">#REF!</definedName>
    <definedName name="Percha_en_AI_Doble_Ref._FB_5502">#REF!</definedName>
    <definedName name="Periodo1">#REF!</definedName>
    <definedName name="PERIODO2">#REF!</definedName>
    <definedName name="Periodo3">#REF!</definedName>
    <definedName name="Periodo4">#REF!</definedName>
    <definedName name="Periodod2">#REF!</definedName>
    <definedName name="PERIODOS.SMML">#REF!</definedName>
    <definedName name="PERIODS.SMML">#REF!</definedName>
    <definedName name="Persianas_Luxalon_Cortasol_84RLSL5">#REF!</definedName>
    <definedName name="PERSONAL" hidden="1">{#N/A,#N/A,FALSE,"310.1";#N/A,#N/A,FALSE,"321.1";#N/A,#N/A,FALSE,"320.3";#N/A,#N/A,FALSE,"330.1"}</definedName>
    <definedName name="PESOACERO">#REF!</definedName>
    <definedName name="Piedra_Media_Zonga">#REF!</definedName>
    <definedName name="Pintura_blanca_para_trafico">#REF!</definedName>
    <definedName name="Pintura_electrostática">#REF!</definedName>
    <definedName name="Piso_olimpia_base_20___20">#REF!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CA">#REF!</definedName>
    <definedName name="PLAD" hidden="1">{"TAB1",#N/A,TRUE,"GENERAL";"TAB2",#N/A,TRUE,"GENERAL";"TAB3",#N/A,TRUE,"GENERAL";"TAB4",#N/A,TRUE,"GENERAL";"TAB5",#N/A,TRUE,"GENERAL"}</definedName>
    <definedName name="Plancha">#REF!</definedName>
    <definedName name="Planchón_Ordinario_3_M">#REF!</definedName>
    <definedName name="PLANO">#REF!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LPLUNN" hidden="1">{"TAB1",#N/A,TRUE,"GENERAL";"TAB2",#N/A,TRUE,"GENERAL";"TAB3",#N/A,TRUE,"GENERAL";"TAB4",#N/A,TRUE,"GENERAL";"TAB5",#N/A,TRUE,"GENERAL"}</definedName>
    <definedName name="Poceta_en_acero_inoxidable_tipo_SOCODA">#REF!</definedName>
    <definedName name="Pocetas_en_granito_lavado_blanco_Huila_grano_1.">#REF!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PPP" hidden="1">#REF!</definedName>
    <definedName name="popvds" hidden="1">{"TAB1",#N/A,TRUE,"GENERAL";"TAB2",#N/A,TRUE,"GENERAL";"TAB3",#N/A,TRUE,"GENERAL";"TAB4",#N/A,TRUE,"GENERAL";"TAB5",#N/A,TRUE,"GENERAL"}</definedName>
    <definedName name="Porcelanato_Gris_Dolphin_Ref.">#REF!</definedName>
    <definedName name="Porta_candado_simple_3_.">#REF!</definedName>
    <definedName name="Porta_Papel_Doble_con_Tapa_Ref._B_288">#REF!</definedName>
    <definedName name="PORTOTAL">#REF!</definedName>
    <definedName name="pouig" hidden="1">{"via1",#N/A,TRUE,"general";"via2",#N/A,TRUE,"general";"via3",#N/A,TRUE,"general"}</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#REF!</definedName>
    <definedName name="PRECIOS">#REF!</definedName>
    <definedName name="PRES">#REF!</definedName>
    <definedName name="PRIMER" hidden="1">{"via1",#N/A,TRUE,"general";"via2",#N/A,TRUE,"general";"via3",#N/A,TRUE,"general"}</definedName>
    <definedName name="PRIMET" hidden="1">{"TAB1",#N/A,TRUE,"GENERAL";"TAB2",#N/A,TRUE,"GENERAL";"TAB3",#N/A,TRUE,"GENERAL";"TAB4",#N/A,TRUE,"GENERAL";"TAB5",#N/A,TRUE,"GENERAL"}</definedName>
    <definedName name="programainv">#REF!</definedName>
    <definedName name="PROTCAT">#REF!</definedName>
    <definedName name="PROTUBE">#REF!</definedName>
    <definedName name="PROY">#REF!</definedName>
    <definedName name="prs" hidden="1">{#N/A,#N/A,FALSE,"310.1";#N/A,#N/A,FALSE,"321.1";#N/A,#N/A,FALSE,"320.3";#N/A,#N/A,FALSE,"330.1"}</definedName>
    <definedName name="PRUEBHID">#REF!</definedName>
    <definedName name="PSV">#REF!</definedName>
    <definedName name="PTAR" hidden="1">{#N/A,#N/A,FALSE,"Estatico";#N/A,#N/A,FALSE,"Tuberia";#N/A,#N/A,FALSE,"Instrumentación";#N/A,#N/A,FALSE,"Mecanica";#N/A,#N/A,FALSE,"Electrico";#N/A,#N/A,FALSE,"Ofic.Civiles"}</definedName>
    <definedName name="PTMANS1">#REF!</definedName>
    <definedName name="ptope" hidden="1">{"TAB1",#N/A,TRUE,"GENERAL";"TAB2",#N/A,TRUE,"GENERAL";"TAB3",#N/A,TRUE,"GENERAL";"TAB4",#N/A,TRUE,"GENERAL";"TAB5",#N/A,TRUE,"GENERAL"}</definedName>
    <definedName name="ptopes" hidden="1">{"via1",#N/A,TRUE,"general";"via2",#N/A,TRUE,"general";"via3",#N/A,TRUE,"general"}</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 hidden="1">#REF!</definedName>
    <definedName name="qedcd" hidden="1">{"via1",#N/A,TRUE,"general";"via2",#N/A,TRUE,"general";"via3",#N/A,TRUE,"general"}</definedName>
    <definedName name="QEDD" hidden="1">#REF!</definedName>
    <definedName name="QEE" hidden="1">#REF!</definedName>
    <definedName name="QEF" hidden="1">#REF!</definedName>
    <definedName name="QEQDFRC" hidden="1">#REF!</definedName>
    <definedName name="qeqewe" hidden="1">{"TAB1",#N/A,TRUE,"GENERAL";"TAB2",#N/A,TRUE,"GENERAL";"TAB3",#N/A,TRUE,"GENERAL";"TAB4",#N/A,TRUE,"GENERAL";"TAB5",#N/A,TRUE,"GENERAL"}</definedName>
    <definedName name="QER" hidden="1">#REF!</definedName>
    <definedName name="QERQ" hidden="1">#REF!</definedName>
    <definedName name="QET" hidden="1">#REF!</definedName>
    <definedName name="qewj" hidden="1">{"via1",#N/A,TRUE,"general";"via2",#N/A,TRUE,"general";"via3",#N/A,TRUE,"general"}</definedName>
    <definedName name="qqqqqw" hidden="1">{"via1",#N/A,TRUE,"general";"via2",#N/A,TRUE,"general";"via3",#N/A,TRUE,"general"}</definedName>
    <definedName name="QQWE" hidden="1">#REF!</definedName>
    <definedName name="QR2EWQ" hidden="1">#REF!</definedName>
    <definedName name="QRRWE" hidden="1">#REF!</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QF" hidden="1">#REF!</definedName>
    <definedName name="QWEQRW" hidden="1">#REF!</definedName>
    <definedName name="qwewertet" hidden="1">{#N/A,#N/A,TRUE,"1842CWN0"}</definedName>
    <definedName name="qwqwqwj" hidden="1">{"TAB1",#N/A,TRUE,"GENERAL";"TAB2",#N/A,TRUE,"GENERAL";"TAB3",#N/A,TRUE,"GENERAL";"TAB4",#N/A,TRUE,"GENERAL";"TAB5",#N/A,TRUE,"GENERAL"}</definedName>
    <definedName name="RA" hidden="1">#REF!</definedName>
    <definedName name="RBG" hidden="1">#REF!</definedName>
    <definedName name="rde5r" hidden="1">#REF!</definedName>
    <definedName name="RE" hidden="1">#REF!</definedName>
    <definedName name="Reajuste1">#REF!</definedName>
    <definedName name="Reajuste2">#REF!</definedName>
    <definedName name="Reajuste3">#REF!</definedName>
    <definedName name="Reajuste4">#REF!</definedName>
    <definedName name="REBISEL">#REF!</definedName>
    <definedName name="Recebo_común">#REF!</definedName>
    <definedName name="REDEX108">#REF!</definedName>
    <definedName name="REDEX43">#REF!</definedName>
    <definedName name="REDEX84">#REF!</definedName>
    <definedName name="refd" hidden="1">#REF!</definedName>
    <definedName name="rege" hidden="1">{"TAB1",#N/A,TRUE,"GENERAL";"TAB2",#N/A,TRUE,"GENERAL";"TAB3",#N/A,TRUE,"GENERAL";"TAB4",#N/A,TRUE,"GENERAL";"TAB5",#N/A,TRUE,"GENERAL"}</definedName>
    <definedName name="registro_aparatos">#REF!</definedName>
    <definedName name="Registro_Toya_3_4">#REF!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dor_Trifasico_de_1_KVA">#REF!</definedName>
    <definedName name="Regulador_Trifasico_de_20_KVA">#REF!</definedName>
    <definedName name="Regulador_Trifasico_de_9_KVA">#REF!</definedName>
    <definedName name="REHTGW" hidden="1">#REF!</definedName>
    <definedName name="REICIO">#REF!</definedName>
    <definedName name="reinicio">#REF!</definedName>
    <definedName name="REJHE" hidden="1">{"via1",#N/A,TRUE,"general";"via2",#N/A,TRUE,"general";"via3",#N/A,TRUE,"general"}</definedName>
    <definedName name="Rejilla_sifón_S_4.5_x_3.5">#REF!</definedName>
    <definedName name="Rejilla_sosco">#REF!</definedName>
    <definedName name="Rejillas_prefabricadas_baños_y_circulaciones_0_10___0_15">#REF!</definedName>
    <definedName name="Remate_y_o_bordillo_cubiertas_0_10___0_20">#REF!</definedName>
    <definedName name="Remates_Laterales_y_Superiores_en_Aluzinc">#REF!</definedName>
    <definedName name="Remates_sillares_ventanas">#REF!</definedName>
    <definedName name="REP.CONTRATANTE">#REF!</definedName>
    <definedName name="REP.CONTRATISTA">#REF!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 hidden="1">#REF!</definedName>
    <definedName name="Retro_excavadora">#REF!</definedName>
    <definedName name="RETTRE" hidden="1">{"via1",#N/A,TRUE,"general";"via2",#N/A,TRUE,"general";"via3",#N/A,TRUE,"general"}</definedName>
    <definedName name="rety" hidden="1">{"TAB1",#N/A,TRUE,"GENERAL";"TAB2",#N/A,TRUE,"GENERAL";"TAB3",#N/A,TRUE,"GENERAL";"TAB4",#N/A,TRUE,"GENERAL";"TAB5",#N/A,TRUE,"GENERAL"}</definedName>
    <definedName name="REW" hidden="1">#REF!</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 hidden="1">#REF!</definedName>
    <definedName name="reyty" hidden="1">{"via1",#N/A,TRUE,"general";"via2",#N/A,TRUE,"general";"via3",#N/A,TRUE,"general"}</definedName>
    <definedName name="reyyt" hidden="1">{"via1",#N/A,TRUE,"general";"via2",#N/A,TRUE,"general";"via3",#N/A,TRUE,"general"}</definedName>
    <definedName name="RFBFSDHBDF" hidden="1">#REF!</definedName>
    <definedName name="rfhnhjyu" hidden="1">{"TAB1",#N/A,TRUE,"GENERAL";"TAB2",#N/A,TRUE,"GENERAL";"TAB3",#N/A,TRUE,"GENERAL";"TAB4",#N/A,TRUE,"GENERAL";"TAB5",#N/A,TRUE,"GENERAL"}</definedName>
    <definedName name="rfrf" hidden="1">{"via1",#N/A,TRUE,"general";"via2",#N/A,TRUE,"general";"via3",#N/A,TRUE,"general"}</definedName>
    <definedName name="RG" hidden="1">#REF!</definedName>
    <definedName name="rge" hidden="1">{"via1",#N/A,TRUE,"general";"via2",#N/A,TRUE,"general";"via3",#N/A,TRUE,"general"}</definedName>
    <definedName name="rgegg" hidden="1">{"via1",#N/A,TRUE,"general";"via2",#N/A,TRUE,"general";"via3",#N/A,TRUE,"general"}</definedName>
    <definedName name="RGF" hidden="1">#REF!</definedName>
    <definedName name="RGWSG" hidden="1">#REF!</definedName>
    <definedName name="RH" hidden="1">#REF!</definedName>
    <definedName name="RHG" hidden="1">#REF!</definedName>
    <definedName name="rhh" hidden="1">{"TAB1",#N/A,TRUE,"GENERAL";"TAB2",#N/A,TRUE,"GENERAL";"TAB3",#N/A,TRUE,"GENERAL";"TAB4",#N/A,TRUE,"GENERAL";"TAB5",#N/A,TRUE,"GENERAL"}</definedName>
    <definedName name="RHR" hidden="1">#REF!</definedName>
    <definedName name="RHRERH" hidden="1">#REF!</definedName>
    <definedName name="rhrtd" hidden="1">{"TAB1",#N/A,TRUE,"GENERAL";"TAB2",#N/A,TRUE,"GENERAL";"TAB3",#N/A,TRUE,"GENERAL";"TAB4",#N/A,TRUE,"GENERAL";"TAB5",#N/A,TRUE,"GENERAL"}</definedName>
    <definedName name="RHRW" hidden="1">#REF!</definedName>
    <definedName name="RHT" hidden="1">#REF!</definedName>
    <definedName name="RHTR" hidden="1">#REF!</definedName>
    <definedName name="rhtry" hidden="1">{"TAB1",#N/A,TRUE,"GENERAL";"TAB2",#N/A,TRUE,"GENERAL";"TAB3",#N/A,TRUE,"GENERAL";"TAB4",#N/A,TRUE,"GENERAL";"TAB5",#N/A,TRUE,"GENERAL"}</definedName>
    <definedName name="RICARDO">#REF!,#REF!,#REF!,#REF!,#REF!,#REF!,#REF!,#REF!,#REF!</definedName>
    <definedName name="RJ" hidden="1">#REF!</definedName>
    <definedName name="rjjth" hidden="1">{"TAB1",#N/A,TRUE,"GENERAL";"TAB2",#N/A,TRUE,"GENERAL";"TAB3",#N/A,TRUE,"GENERAL";"TAB4",#N/A,TRUE,"GENERAL";"TAB5",#N/A,TRUE,"GENERAL"}</definedName>
    <definedName name="RJY" hidden="1">#REF!</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Q" hidden="1">#REF!</definedName>
    <definedName name="RQE" hidden="1">#REF!</definedName>
    <definedName name="RQEQE" hidden="1">#REF!</definedName>
    <definedName name="RQQQQQQQQQQQQQQQQ" hidden="1">#REF!</definedName>
    <definedName name="RQRAQW" hidden="1">#REF!</definedName>
    <definedName name="RQWRQ" hidden="1">#REF!</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RTRT" hidden="1">#REF!</definedName>
    <definedName name="RS" hidden="1">#REF!</definedName>
    <definedName name="RSD" hidden="1">#REF!</definedName>
    <definedName name="RSDFXGRS" hidden="1">#REF!</definedName>
    <definedName name="rsdgsd5" hidden="1">{"TAB1",#N/A,TRUE,"GENERAL";"TAB2",#N/A,TRUE,"GENERAL";"TAB3",#N/A,TRUE,"GENERAL";"TAB4",#N/A,TRUE,"GENERAL";"TAB5",#N/A,TRUE,"GENERAL"}</definedName>
    <definedName name="RST" hidden="1">#REF!</definedName>
    <definedName name="RSWCTRT" hidden="1">#REF!</definedName>
    <definedName name="RT" hidden="1">#REF!</definedName>
    <definedName name="RTD" hidden="1">#REF!</definedName>
    <definedName name="RTDGRY" hidden="1">#REF!</definedName>
    <definedName name="rte" hidden="1">{"TAB1",#N/A,TRUE,"GENERAL";"TAB2",#N/A,TRUE,"GENERAL";"TAB3",#N/A,TRUE,"GENERAL";"TAB4",#N/A,TRUE,"GENERAL";"TAB5",#N/A,TRUE,"GENERAL"}</definedName>
    <definedName name="rteg" hidden="1">{"via1",#N/A,TRUE,"general";"via2",#N/A,TRUE,"general";"via3",#N/A,TRUE,"general"}</definedName>
    <definedName name="RTEGT" hidden="1">#REF!</definedName>
    <definedName name="RTER" hidden="1">#REF!</definedName>
    <definedName name="rtert" hidden="1">{"TAB1",#N/A,TRUE,"GENERAL";"TAB2",#N/A,TRUE,"GENERAL";"TAB3",#N/A,TRUE,"GENERAL";"TAB4",#N/A,TRUE,"GENERAL";"TAB5",#N/A,TRUE,"GENERAL"}</definedName>
    <definedName name="rtes" hidden="1">{"via1",#N/A,TRUE,"general";"via2",#N/A,TRUE,"general";"via3",#N/A,TRUE,"general"}</definedName>
    <definedName name="RTETY" hidden="1">#REF!</definedName>
    <definedName name="rtewth" hidden="1">{"TAB1",#N/A,TRUE,"GENERAL";"TAB2",#N/A,TRUE,"GENERAL";"TAB3",#N/A,TRUE,"GENERAL";"TAB4",#N/A,TRUE,"GENERAL";"TAB5",#N/A,TRUE,"GENERAL"}</definedName>
    <definedName name="RTGE" hidden="1">#REF!</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J" hidden="1">#REF!</definedName>
    <definedName name="RTJG" hidden="1">#REF!</definedName>
    <definedName name="rtkk" hidden="1">{"via1",#N/A,TRUE,"general";"via2",#N/A,TRUE,"general";"via3",#N/A,TRUE,"general"}</definedName>
    <definedName name="RTR" hidden="1">#REF!</definedName>
    <definedName name="RTT" hidden="1">#REF!</definedName>
    <definedName name="RTTR" hidden="1">#REF!</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 hidden="1">#REF!</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WR" hidden="1">#REF!</definedName>
    <definedName name="RTY" hidden="1">#REF!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 hidden="1">#REF!</definedName>
    <definedName name="RU3E" hidden="1">#REF!</definedName>
    <definedName name="RUJT" hidden="1">#REF!</definedName>
    <definedName name="ruru" hidden="1">{"TAB1",#N/A,TRUE,"GENERAL";"TAB2",#N/A,TRUE,"GENERAL";"TAB3",#N/A,TRUE,"GENERAL";"TAB4",#N/A,TRUE,"GENERAL";"TAB5",#N/A,TRUE,"GENERAL"}</definedName>
    <definedName name="RUT" hidden="1">#REF!</definedName>
    <definedName name="rutu" hidden="1">{"via1",#N/A,TRUE,"general";"via2",#N/A,TRUE,"general";"via3",#N/A,TRUE,"general"}</definedName>
    <definedName name="RV" hidden="1">#REF!</definedName>
    <definedName name="RVTGE" hidden="1">#REF!</definedName>
    <definedName name="RW" hidden="1">#REF!</definedName>
    <definedName name="RWA" hidden="1">#REF!</definedName>
    <definedName name="RWCT" hidden="1">#REF!</definedName>
    <definedName name="RWE" hidden="1">#REF!</definedName>
    <definedName name="RWET" hidden="1">#REF!</definedName>
    <definedName name="RWR" hidden="1">#REF!</definedName>
    <definedName name="RWREWT" hidden="1">#REF!</definedName>
    <definedName name="rwt" hidden="1">{"via1",#N/A,TRUE,"general";"via2",#N/A,TRUE,"general";"via3",#N/A,TRUE,"general"}</definedName>
    <definedName name="RWTR" hidden="1">#REF!</definedName>
    <definedName name="RWY" hidden="1">#REF!</definedName>
    <definedName name="RXQW" hidden="1">#REF!</definedName>
    <definedName name="RY" hidden="1">#REF!</definedName>
    <definedName name="RYE" hidden="1">#REF!</definedName>
    <definedName name="ryeryb" hidden="1">{"TAB1",#N/A,TRUE,"GENERAL";"TAB2",#N/A,TRUE,"GENERAL";"TAB3",#N/A,TRUE,"GENERAL";"TAB4",#N/A,TRUE,"GENERAL";"TAB5",#N/A,TRUE,"GENERAL"}</definedName>
    <definedName name="rygjh" hidden="1">#REF!</definedName>
    <definedName name="RYR" hidden="1">#REF!</definedName>
    <definedName name="RYRG" hidden="1">#REF!</definedName>
    <definedName name="RYRYY" hidden="1">#REF!</definedName>
    <definedName name="RYT" hidden="1">#REF!</definedName>
    <definedName name="RYTEYT" hidden="1">#REF!</definedName>
    <definedName name="RYTJY" hidden="1">#REF!</definedName>
    <definedName name="rytrsdg" hidden="1">{"via1",#N/A,TRUE,"general";"via2",#N/A,TRUE,"general";"via3",#N/A,TRUE,"general"}</definedName>
    <definedName name="RYUM" hidden="1">#REF!</definedName>
    <definedName name="RYUT" hidden="1">#REF!</definedName>
    <definedName name="RYVGXY" hidden="1">#REF!</definedName>
    <definedName name="RYWR" hidden="1">#REF!</definedName>
    <definedName name="RYYB" hidden="1">#REF!</definedName>
    <definedName name="S" hidden="1">#REF!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bgfbgdr" hidden="1">{"via1",#N/A,TRUE,"general";"via2",#N/A,TRUE,"general";"via3",#N/A,TRUE,"general"}</definedName>
    <definedName name="SbtPpto">#REF!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E" hidden="1">#REF!</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FG" hidden="1">#REF!</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cionador_de_Maniobras_de_17.5_KV_630_A">#REF!</definedName>
    <definedName name="Seguetas">#REF!</definedName>
    <definedName name="SEÑAL">#REF!</definedName>
    <definedName name="SERO">#REF!</definedName>
    <definedName name="Servicio_de_Volqueta">#REF!</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 hidden="1">#REF!</definedName>
    <definedName name="SGS" hidden="1">#REF!</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HDRT" hidden="1">#REF!</definedName>
    <definedName name="SI">#REF!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ISISIS">#REF!</definedName>
    <definedName name="SistemasPlazos" hidden="1">1</definedName>
    <definedName name="SJEN" hidden="1">#REF!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CON">#REF!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QWQWQE" hidden="1">#REF!</definedName>
    <definedName name="SR" hidden="1">#REF!</definedName>
    <definedName name="SRGF" hidden="1">#REF!</definedName>
    <definedName name="srwrwr" hidden="1">{"TAB1",#N/A,TRUE,"GENERAL";"TAB2",#N/A,TRUE,"GENERAL";"TAB3",#N/A,TRUE,"GENERAL";"TAB4",#N/A,TRUE,"GENERAL";"TAB5",#N/A,TRUE,"GENERAL"}</definedName>
    <definedName name="SSSS">#REF!</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hidden="1">#REF!</definedName>
    <definedName name="Strip_Telefonico_de_30_Pares__Caja_Metalica_de_50x50x20_cm.">#REF!</definedName>
    <definedName name="stt" hidden="1">{"via1",#N/A,TRUE,"general";"via2",#N/A,TRUE,"general";"via3",#N/A,TRUE,"general"}</definedName>
    <definedName name="STWR" hidden="1">#REF!</definedName>
    <definedName name="Sub_Contrato_a_Todo_Costo_Alfombra">#REF!</definedName>
    <definedName name="Sub_Contrato_a_Todo_Costo_Cielo_Raso">#REF!</definedName>
    <definedName name="Subestacion_Tipo_Pedestal_225_Kva__11400_208_120V_60Hz_D_Y5_N._CTS_523">#REF!</definedName>
    <definedName name="SUBTO">#REF!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WRSG" hidden="1">#REF!</definedName>
    <definedName name="swsw" hidden="1">{"via1",#N/A,TRUE,"general";"via2",#N/A,TRUE,"general";"via3",#N/A,TRUE,"general"}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SYDFHN" hidden="1">#REF!</definedName>
    <definedName name="SYE" hidden="1">#REF!</definedName>
    <definedName name="T" hidden="1">#REF!</definedName>
    <definedName name="T4EU" hidden="1">#REF!</definedName>
    <definedName name="t5t5" hidden="1">{"TAB1",#N/A,TRUE,"GENERAL";"TAB2",#N/A,TRUE,"GENERAL";"TAB3",#N/A,TRUE,"GENERAL";"TAB4",#N/A,TRUE,"GENERAL";"TAB5",#N/A,TRUE,"GENERAL"}</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1">#REF!</definedName>
    <definedName name="TABLA2">#REF!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APHEX">#REF!</definedName>
    <definedName name="TARIFAS">#REF!</definedName>
    <definedName name="tasa">#REF!</definedName>
    <definedName name="TB" hidden="1">#REF!</definedName>
    <definedName name="tc" hidden="1">#REF!</definedName>
    <definedName name="TCE" hidden="1">#REF!</definedName>
    <definedName name="TD" hidden="1">#REF!</definedName>
    <definedName name="TDFH" hidden="1">#REF!</definedName>
    <definedName name="TDGFH" hidden="1">#REF!</definedName>
    <definedName name="TDH" hidden="1">#REF!</definedName>
    <definedName name="TDR" hidden="1">#REF!</definedName>
    <definedName name="TDY" hidden="1">#REF!</definedName>
    <definedName name="TDYHRFHYF" hidden="1">#REF!</definedName>
    <definedName name="TE" hidden="1">#REF!</definedName>
    <definedName name="TED" hidden="1">#REF!</definedName>
    <definedName name="TEDH" hidden="1">#REF!</definedName>
    <definedName name="TEERED1210">#REF!</definedName>
    <definedName name="TEERED126">#REF!</definedName>
    <definedName name="TEGWE" hidden="1">#REF!</definedName>
    <definedName name="Teja_eternit_No_6">#REF!</definedName>
    <definedName name="TER" hidden="1">#REF!</definedName>
    <definedName name="TERBG" hidden="1">#REF!</definedName>
    <definedName name="TERM">#REF!</definedName>
    <definedName name="TÉRMINOS">#REF!</definedName>
    <definedName name="TERY" hidden="1">#REF!</definedName>
    <definedName name="TEUD" hidden="1">#REF!</definedName>
    <definedName name="TEWG" hidden="1">#REF!</definedName>
    <definedName name="tewst" hidden="1">{"TAB1",#N/A,TRUE,"GENERAL";"TAB2",#N/A,TRUE,"GENERAL";"TAB3",#N/A,TRUE,"GENERAL";"TAB4",#N/A,TRUE,"GENERAL";"TAB5",#N/A,TRUE,"GENERAL"}</definedName>
    <definedName name="teytrh" hidden="1">{"via1",#N/A,TRUE,"general";"via2",#N/A,TRUE,"general";"via3",#N/A,TRUE,"general"}</definedName>
    <definedName name="TG" hidden="1">#REF!</definedName>
    <definedName name="TGDT" hidden="1">#REF!</definedName>
    <definedName name="TGH" hidden="1">#REF!</definedName>
    <definedName name="TGR" hidden="1">#REF!</definedName>
    <definedName name="TH" hidden="1">#REF!</definedName>
    <definedName name="thdh" hidden="1">{"TAB1",#N/A,TRUE,"GENERAL";"TAB2",#N/A,TRUE,"GENERAL";"TAB3",#N/A,TRUE,"GENERAL";"TAB4",#N/A,TRUE,"GENERAL";"TAB5",#N/A,TRUE,"GENERAL"}</definedName>
    <definedName name="Thiner">#REF!</definedName>
    <definedName name="THR" hidden="1">#REF!</definedName>
    <definedName name="thtj" hidden="1">{"via1",#N/A,TRUE,"general";"via2",#N/A,TRUE,"general";"via3",#N/A,TRUE,"general"}</definedName>
    <definedName name="THY" hidden="1">#REF!</definedName>
    <definedName name="TI" hidden="1">#REF!</definedName>
    <definedName name="TIEIN">#REF!</definedName>
    <definedName name="Tintilla_para_madera">#REF!</definedName>
    <definedName name="Tiras_Alistado_3_x_3_x_3">#REF!</definedName>
    <definedName name="_xlnm.Print_Titles" localSheetId="1">'APU1'!$4:$7</definedName>
    <definedName name="Títulos_a_imprimir_IM">#REF!</definedName>
    <definedName name="TIYI" hidden="1">#REF!</definedName>
    <definedName name="tj" hidden="1">#REF!</definedName>
    <definedName name="TJGH" hidden="1">#REF!</definedName>
    <definedName name="TJH" hidden="1">#REF!</definedName>
    <definedName name="TJK" hidden="1">#REF!</definedName>
    <definedName name="TJRY" hidden="1">#REF!</definedName>
    <definedName name="TKT" hidden="1">#REF!</definedName>
    <definedName name="TKY" hidden="1">#REF!</definedName>
    <definedName name="TMH" hidden="1">#REF!</definedName>
    <definedName name="TNRD" hidden="1">#REF!</definedName>
    <definedName name="TNTYHTKRNTJHTH" hidden="1">#REF!</definedName>
    <definedName name="TNX" hidden="1">#REF!</definedName>
    <definedName name="Toma_telefónica">#REF!</definedName>
    <definedName name="Toma_Trifásica">#REF!</definedName>
    <definedName name="Tornillo_para_Madera_1__No.6">#REF!</definedName>
    <definedName name="Tornillo_para_madera_2__No_9">#REF!</definedName>
    <definedName name="tortas" hidden="1">{"TAB1",#N/A,TRUE,"GENERAL";"TAB2",#N/A,TRUE,"GENERAL";"TAB3",#N/A,TRUE,"GENERAL";"TAB4",#N/A,TRUE,"GENERAL";"TAB5",#N/A,TRUE,"GENERAL"}</definedName>
    <definedName name="tortas2" hidden="1">{"via1",#N/A,TRUE,"general";"via2",#N/A,TRUE,"general";"via3",#N/A,TRUE,"general"}</definedName>
    <definedName name="TOTAL">#REF!</definedName>
    <definedName name="TotalAIU">#REF!</definedName>
    <definedName name="Toxement_1_A_Impermeabilizante_Integral">#REF!</definedName>
    <definedName name="TPTEYACO">#REF!</definedName>
    <definedName name="TR" hidden="1">#REF!</definedName>
    <definedName name="Trafico_liviano_espesor_6_cm._Ref._R25CE_Fibrit">#REF!</definedName>
    <definedName name="TRANSPACOPIO">#REF!</definedName>
    <definedName name="TRANSPIT">#REF!</definedName>
    <definedName name="Transporte_Andamio">#REF!</definedName>
    <definedName name="Traperos">#REF!</definedName>
    <definedName name="TRE" hidden="1">#REF!</definedName>
    <definedName name="TREHD" hidden="1">#REF!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ETEVB" hidden="1">#REF!</definedName>
    <definedName name="TREY" hidden="1">#REF!</definedName>
    <definedName name="TRG" hidden="1">#REF!</definedName>
    <definedName name="TRGBHT" hidden="1">#REF!</definedName>
    <definedName name="TRH" hidden="1">#REF!</definedName>
    <definedName name="trhfh" hidden="1">{"via1",#N/A,TRUE,"general";"via2",#N/A,TRUE,"general";"via3",#N/A,TRUE,"general"}</definedName>
    <definedName name="Triplex_Andes_Pizano_14_mm">#REF!</definedName>
    <definedName name="trjfgjh" hidden="1">{"via1",#N/A,TRUE,"general";"via2",#N/A,TRUE,"general";"via3",#N/A,TRUE,"general"}</definedName>
    <definedName name="TRM">#REF!</definedName>
    <definedName name="TRRT" hidden="1">#REF!</definedName>
    <definedName name="TRT" hidden="1">#REF!</definedName>
    <definedName name="TRTY" hidden="1">#REF!</definedName>
    <definedName name="TRU" hidden="1">#REF!</definedName>
    <definedName name="truds" hidden="1">{"via1",#N/A,TRUE,"general";"via2",#N/A,TRUE,"general";"via3",#N/A,TRUE,"general"}</definedName>
    <definedName name="trutu" hidden="1">{"via1",#N/A,TRUE,"general";"via2",#N/A,TRUE,"general";"via3",#N/A,TRUE,"general"}</definedName>
    <definedName name="TRVC" hidden="1">#REF!</definedName>
    <definedName name="TRW" hidden="1">#REF!</definedName>
    <definedName name="TRY" hidden="1">#REF!</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RYTJ" hidden="1">#REF!</definedName>
    <definedName name="TS" hidden="1">#REF!</definedName>
    <definedName name="tsert" hidden="1">{"TAB1",#N/A,TRUE,"GENERAL";"TAB2",#N/A,TRUE,"GENERAL";"TAB3",#N/A,TRUE,"GENERAL";"TAB4",#N/A,TRUE,"GENERAL";"TAB5",#N/A,TRUE,"GENERAL"}</definedName>
    <definedName name="TSW" hidden="1">#REF!</definedName>
    <definedName name="TT" hidden="1">#REF!</definedName>
    <definedName name="TTE" hidden="1">#REF!</definedName>
    <definedName name="TtlCD">#REF!</definedName>
    <definedName name="TtlCDCronog">#REF!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F" hidden="1">#REF!</definedName>
    <definedName name="tuhj" hidden="1">#REF!</definedName>
    <definedName name="Tuibo_cobre_tipo_L_1_2">#REF!</definedName>
    <definedName name="TUJ" hidden="1">#REF!</definedName>
    <definedName name="TUJU" hidden="1">#REF!</definedName>
    <definedName name="TUM" hidden="1">#REF!</definedName>
    <definedName name="TUN"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UYRJH" hidden="1">#REF!</definedName>
    <definedName name="TUYRJT" hidden="1">#REF!</definedName>
    <definedName name="tv" hidden="1">#REF!</definedName>
    <definedName name="TW" hidden="1">#REF!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WR" hidden="1">#REF!</definedName>
    <definedName name="TWRT" hidden="1">#REF!</definedName>
    <definedName name="TWT" hidden="1">#REF!</definedName>
    <definedName name="TX" hidden="1">#REF!</definedName>
    <definedName name="TXC" hidden="1">#REF!</definedName>
    <definedName name="TY" hidden="1">#REF!</definedName>
    <definedName name="tyery" hidden="1">{"via1",#N/A,TRUE,"general";"via2",#N/A,TRUE,"general";"via3",#N/A,TRUE,"general"}</definedName>
    <definedName name="TYF" hidden="1">#REF!</definedName>
    <definedName name="TYFGJ" hidden="1">#REF!</definedName>
    <definedName name="TYGG" hidden="1">#REF!</definedName>
    <definedName name="TYHD" hidden="1">#REF!</definedName>
    <definedName name="tyj" hidden="1">{"TAB1",#N/A,TRUE,"GENERAL";"TAB2",#N/A,TRUE,"GENERAL";"TAB3",#N/A,TRUE,"GENERAL";"TAB4",#N/A,TRUE,"GENERAL";"TAB5",#N/A,TRUE,"GENERAL"}</definedName>
    <definedName name="TYJKTUK" hidden="1">#REF!</definedName>
    <definedName name="tyjtyj" hidden="1">{"TAB1",#N/A,TRUE,"GENERAL";"TAB2",#N/A,TRUE,"GENERAL";"TAB3",#N/A,TRUE,"GENERAL";"TAB4",#N/A,TRUE,"GENERAL";"TAB5",#N/A,TRUE,"GENERAL"}</definedName>
    <definedName name="TYJUN" hidden="1">#REF!</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#REF!</definedName>
    <definedName name="TYT" hidden="1">#REF!</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hidden="1">#REF!</definedName>
    <definedName name="u3u" hidden="1">{"TAB1",#N/A,TRUE,"GENERAL";"TAB2",#N/A,TRUE,"GENERAL";"TAB3",#N/A,TRUE,"GENERAL";"TAB4",#N/A,TRUE,"GENERAL";"TAB5",#N/A,TRUE,"GENERAL"}</definedName>
    <definedName name="u46r" hidden="1">#REF!</definedName>
    <definedName name="u4trh" hidden="1">#REF!</definedName>
    <definedName name="u7u7" hidden="1">{"TAB1",#N/A,TRUE,"GENERAL";"TAB2",#N/A,TRUE,"GENERAL";"TAB3",#N/A,TRUE,"GENERAL";"TAB4",#N/A,TRUE,"GENERAL";"TAB5",#N/A,TRUE,"GENERAL"}</definedName>
    <definedName name="uhvu6" hidden="1">#REF!</definedName>
    <definedName name="UI" hidden="1">#REF!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IYUI" hidden="1">#REF!</definedName>
    <definedName name="uj" hidden="1">#REF!</definedName>
    <definedName name="UJH" hidden="1">#REF!</definedName>
    <definedName name="ujhyvj" hidden="1">#REF!</definedName>
    <definedName name="UJYR" hidden="1">#REF!</definedName>
    <definedName name="UKU" hidden="1">#REF!</definedName>
    <definedName name="Unidades">#REF!</definedName>
    <definedName name="UO" hidden="1">#REF!</definedName>
    <definedName name="UOUIV" hidden="1">{"TAB1",#N/A,TRUE,"GENERAL";"TAB2",#N/A,TRUE,"GENERAL";"TAB3",#N/A,TRUE,"GENERAL";"TAB4",#N/A,TRUE,"GENERAL";"TAB5",#N/A,TRUE,"GENERAL"}</definedName>
    <definedName name="UR" hidden="1">#REF!</definedName>
    <definedName name="uriel">#REF!</definedName>
    <definedName name="URT" hidden="1">#REF!</definedName>
    <definedName name="URURTVCN" hidden="1">#REF!</definedName>
    <definedName name="URY" hidden="1">#REF!</definedName>
    <definedName name="uryur" hidden="1">{"TAB1",#N/A,TRUE,"GENERAL";"TAB2",#N/A,TRUE,"GENERAL";"TAB3",#N/A,TRUE,"GENERAL";"TAB4",#N/A,TRUE,"GENERAL";"TAB5",#N/A,TRUE,"GENERAL"}</definedName>
    <definedName name="UT" hidden="1">#REF!</definedName>
    <definedName name="Utilidad">#REF!</definedName>
    <definedName name="utv" hidden="1">#REF!</definedName>
    <definedName name="UTYIU" hidden="1">#REF!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 hidden="1">#REF!</definedName>
    <definedName name="uwkap" hidden="1">{"TAB1",#N/A,TRUE,"GENERAL";"TAB2",#N/A,TRUE,"GENERAL";"TAB3",#N/A,TRUE,"GENERAL";"TAB4",#N/A,TRUE,"GENERAL";"TAB5",#N/A,TRUE,"GENERAL"}</definedName>
    <definedName name="UYIU" hidden="1">#REF!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 hidden="1">#REF!</definedName>
    <definedName name="uyur" hidden="1">{"via1",#N/A,TRUE,"general";"via2",#N/A,TRUE,"general";"via3",#N/A,TRUE,"general"}</definedName>
    <definedName name="V" hidden="1">#REF!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4h6g" hidden="1">#REF!</definedName>
    <definedName name="v87j" hidden="1">#REF!</definedName>
    <definedName name="Valla_Informativa_Licencia_2.00X1.00">#REF!</definedName>
    <definedName name="valor">#REF!</definedName>
    <definedName name="VALV10">#REF!</definedName>
    <definedName name="VALV12">#REF!</definedName>
    <definedName name="VALV4">#REF!</definedName>
    <definedName name="VALV6">#REF!</definedName>
    <definedName name="VALV8">#REF!</definedName>
    <definedName name="VALVC12">#REF!</definedName>
    <definedName name="VALVC6">#REF!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CH8">#REF!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bvbvbvb" hidden="1">{"TAB1",#N/A,TRUE,"GENERAL";"TAB2",#N/A,TRUE,"GENERAL";"TAB3",#N/A,TRUE,"GENERAL";"TAB4",#N/A,TRUE,"GENERAL";"TAB5",#N/A,TRUE,"GENERAL"}</definedName>
    <definedName name="VCECG" hidden="1">#REF!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HBMVM" hidden="1">#REF!</definedName>
    <definedName name="VIAP">#REF!</definedName>
    <definedName name="VIAS">#REF!</definedName>
    <definedName name="Vibrador_a_Gasolina">#REF!</definedName>
    <definedName name="Vibrocompactador_a_gasolina">#REF!</definedName>
    <definedName name="Viniltex">#REF!</definedName>
    <definedName name="Viniltex_blanco">#REF!</definedName>
    <definedName name="VK" hidden="1">#REF!</definedName>
    <definedName name="VKGH" hidden="1">#REF!</definedName>
    <definedName name="vn" hidden="1">#REF!</definedName>
    <definedName name="vnbvxb" hidden="1">{"via1",#N/A,TRUE,"general";"via2",#N/A,TRUE,"general";"via3",#N/A,TRUE,"general"}</definedName>
    <definedName name="VNVBN" hidden="1">{"TAB1",#N/A,TRUE,"GENERAL";"TAB2",#N/A,TRUE,"GENERAL";"TAB3",#N/A,TRUE,"GENERAL";"TAB4",#N/A,TRUE,"GENERAL";"TAB5",#N/A,TRUE,"GENERAL"}</definedName>
    <definedName name="Volqueta_3.00_m">#REF!</definedName>
    <definedName name="Volqueta_Viaje_6_m3">#REF!</definedName>
    <definedName name="VrMeta">#REF!</definedName>
    <definedName name="VSD" hidden="1">#REF!</definedName>
    <definedName name="vsdfj" hidden="1">{"via1",#N/A,TRUE,"general";"via2",#N/A,TRUE,"general";"via3",#N/A,TRUE,"general"}</definedName>
    <definedName name="vt" hidden="1">#REF!</definedName>
    <definedName name="VTVCWRE" hidden="1">#REF!</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hidden="1">#REF!</definedName>
    <definedName name="w2w2w" hidden="1">{"via1",#N/A,TRUE,"general";"via2",#N/A,TRUE,"general";"via3",#N/A,TRUE,"general"}</definedName>
    <definedName name="W4ET64" hidden="1">#REF!</definedName>
    <definedName name="WA" hidden="1">#REF!</definedName>
    <definedName name="WDD" hidden="1">{#N/A,#N/A,FALSE,"orthoflow";#N/A,#N/A,FALSE,"Miscelaneos";#N/A,#N/A,FALSE,"Instrumentacio";#N/A,#N/A,FALSE,"Electrico";#N/A,#N/A,FALSE,"Valv. Seguridad"}</definedName>
    <definedName name="WE" hidden="1">#REF!</definedName>
    <definedName name="WEF" hidden="1">#REF!</definedName>
    <definedName name="WEFARF">#REF!</definedName>
    <definedName name="WER" hidden="1">#REF!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S" hidden="1">#REF!</definedName>
    <definedName name="WESDXG" hidden="1">#REF!</definedName>
    <definedName name="WESV" hidden="1">#REF!</definedName>
    <definedName name="WET" hidden="1">#REF!</definedName>
    <definedName name="WETC" hidden="1">#REF!</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EWRR" hidden="1">#REF!</definedName>
    <definedName name="wewt" hidden="1">#REF!</definedName>
    <definedName name="WF" hidden="1">#REF!</definedName>
    <definedName name="WFEE" hidden="1">#REF!</definedName>
    <definedName name="wffag" hidden="1">{"via1",#N/A,TRUE,"general";"via2",#N/A,TRUE,"general";"via3",#N/A,TRUE,"general"}</definedName>
    <definedName name="WG" hidden="1">#REF!</definedName>
    <definedName name="WGE" hidden="1">#REF!</definedName>
    <definedName name="WGMJNRJ3EW" hidden="1">#REF!</definedName>
    <definedName name="WGV" hidden="1">#REF!</definedName>
    <definedName name="WQEEWQ" hidden="1">{"TAB1",#N/A,TRUE,"GENERAL";"TAB2",#N/A,TRUE,"GENERAL";"TAB3",#N/A,TRUE,"GENERAL";"TAB4",#N/A,TRUE,"GENERAL";"TAB5",#N/A,TRUE,"GENERAL"}</definedName>
    <definedName name="WQSDT" hidden="1">#REF!</definedName>
    <definedName name="WR" hidden="1">#REF!</definedName>
    <definedName name="WRER" hidden="1">#REF!</definedName>
    <definedName name="WRGEB" hidden="1">#REF!</definedName>
    <definedName name="wrn.ar." hidden="1">{#N/A,#N/A,TRUE,"CODIGO DEPENDENCIA"}</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julio24." hidden="1">{#N/A,#N/A,FALSE,"310.1";#N/A,#N/A,FALSE,"321.1";#N/A,#N/A,FALSE,"320.3";#N/A,#N/A,FALSE,"330.1"}</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Q" hidden="1">#REF!</definedName>
    <definedName name="WRS" hidden="1">#REF!</definedName>
    <definedName name="WRT" hidden="1">#REF!</definedName>
    <definedName name="WRTS" hidden="1">#REF!</definedName>
    <definedName name="WRTSW" hidden="1">#REF!</definedName>
    <definedName name="WRTWR" hidden="1">#REF!</definedName>
    <definedName name="WRVERTE" hidden="1">#REF!</definedName>
    <definedName name="WRW" hidden="1">#REF!</definedName>
    <definedName name="WRWR" hidden="1">#REF!</definedName>
    <definedName name="wsnhed" hidden="1">{"via1",#N/A,TRUE,"general";"via2",#N/A,TRUE,"general";"via3",#N/A,TRUE,"general"}</definedName>
    <definedName name="WSRG" hidden="1">#REF!</definedName>
    <definedName name="wswswsqa" hidden="1">{"via1",#N/A,TRUE,"general";"via2",#N/A,TRUE,"general";"via3",#N/A,TRUE,"general"}</definedName>
    <definedName name="WT" hidden="1">#REF!</definedName>
    <definedName name="WT5RET" hidden="1">#REF!</definedName>
    <definedName name="WTE" hidden="1">#REF!</definedName>
    <definedName name="WTEW" hidden="1">#REF!</definedName>
    <definedName name="WTEYRER" hidden="1">#REF!</definedName>
    <definedName name="WTGRG" hidden="1">#REF!</definedName>
    <definedName name="WTS" hidden="1">#REF!</definedName>
    <definedName name="wtt" hidden="1">{"TAB1",#N/A,TRUE,"GENERAL";"TAB2",#N/A,TRUE,"GENERAL";"TAB3",#N/A,TRUE,"GENERAL";"TAB4",#N/A,TRUE,"GENERAL";"TAB5",#N/A,TRUE,"GENERAL"}</definedName>
    <definedName name="WTW" hidden="1">#REF!</definedName>
    <definedName name="WTYERY" hidden="1">#REF!</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hidden="1">{"via1",#N/A,TRUE,"general";"via2",#N/A,TRUE,"general";"via3",#N/A,TRUE,"general"}</definedName>
    <definedName name="WWW">#REF!</definedName>
    <definedName name="wwwwe" hidden="1">{"TAB1",#N/A,TRUE,"GENERAL";"TAB2",#N/A,TRUE,"GENERAL";"TAB3",#N/A,TRUE,"GENERAL";"TAB4",#N/A,TRUE,"GENERAL";"TAB5",#N/A,TRUE,"GENERAL"}</definedName>
    <definedName name="WY" hidden="1">#REF!</definedName>
    <definedName name="WY5EH" hidden="1">#REF!</definedName>
    <definedName name="wyty" hidden="1">{"via1",#N/A,TRUE,"general";"via2",#N/A,TRUE,"general";"via3",#N/A,TRUE,"general"}</definedName>
    <definedName name="X" hidden="1">#REF!</definedName>
    <definedName name="xcbvbs" hidden="1">{"TAB1",#N/A,TRUE,"GENERAL";"TAB2",#N/A,TRUE,"GENERAL";"TAB3",#N/A,TRUE,"GENERAL";"TAB4",#N/A,TRUE,"GENERAL";"TAB5",#N/A,TRUE,"GENERAL"}</definedName>
    <definedName name="XEG" hidden="1">#REF!</definedName>
    <definedName name="XGE" hidden="1">#REF!</definedName>
    <definedName name="XHDFH" hidden="1">#REF!</definedName>
    <definedName name="XSW" hidden="1">{#N/A,#N/A,TRUE,"1842CWN0"}</definedName>
    <definedName name="xsxs" hidden="1">{"TAB1",#N/A,TRUE,"GENERAL";"TAB2",#N/A,TRUE,"GENERAL";"TAB3",#N/A,TRUE,"GENERAL";"TAB4",#N/A,TRUE,"GENERAL";"TAB5",#N/A,TRUE,"GENERAL"}</definedName>
    <definedName name="xwenuryxkgrwj" hidden="1">#REF!</definedName>
    <definedName name="xxfg" hidden="1">{"via1",#N/A,TRUE,"general";"via2",#N/A,TRUE,"general";"via3",#N/A,TRUE,"general"}</definedName>
    <definedName name="xxx">#REF!</definedName>
    <definedName name="xxxxxds" hidden="1">{"via1",#N/A,TRUE,"general";"via2",#N/A,TRUE,"general";"via3",#N/A,TRUE,"general"}</definedName>
    <definedName name="XXXXXX" hidden="1">{#N/A,#N/A,FALSE,"orthoflow";#N/A,#N/A,FALSE,"Miscelaneos";#N/A,#N/A,FALSE,"Instrumentacio";#N/A,#N/A,FALSE,"Electrico";#N/A,#N/A,FALSE,"Valv. Seguridad"}</definedName>
    <definedName name="xxxxxxxxxx29" hidden="1">{"via1",#N/A,TRUE,"general";"via2",#N/A,TRUE,"general";"via3",#N/A,TRUE,"general"}</definedName>
    <definedName name="XZXZV" hidden="1">{"via1",#N/A,TRUE,"general";"via2",#N/A,TRUE,"general";"via3",#N/A,TRUE,"general"}</definedName>
    <definedName name="Y" hidden="1">#REF!</definedName>
    <definedName name="y564ub" hidden="1">#REF!</definedName>
    <definedName name="Y5E" hidden="1">#REF!</definedName>
    <definedName name="Y5J" hidden="1">#REF!</definedName>
    <definedName name="Y5RG" hidden="1">#REF!</definedName>
    <definedName name="Y5RTJY" hidden="1">#REF!</definedName>
    <definedName name="Y5S6RDG" hidden="1">#REF!</definedName>
    <definedName name="y5thygj" hidden="1">#REF!</definedName>
    <definedName name="y6y6" hidden="1">{"via1",#N/A,TRUE,"general";"via2",#N/A,TRUE,"general";"via3",#N/A,TRUE,"general"}</definedName>
    <definedName name="YBGT" hidden="1">#REF!</definedName>
    <definedName name="YDT" hidden="1">#REF!</definedName>
    <definedName name="YE" hidden="1">#REF!</definedName>
    <definedName name="yery" hidden="1">{"via1",#N/A,TRUE,"general";"via2",#N/A,TRUE,"general";"via3",#N/A,TRUE,"general"}</definedName>
    <definedName name="Yeso">#REF!</definedName>
    <definedName name="YET" hidden="1">#REF!</definedName>
    <definedName name="YEY" hidden="1">#REF!</definedName>
    <definedName name="YFJ" hidden="1">#REF!</definedName>
    <definedName name="YFJTUK" hidden="1">#REF!</definedName>
    <definedName name="YFMR" hidden="1">#REF!</definedName>
    <definedName name="YGD" hidden="1">#REF!</definedName>
    <definedName name="ygjhn" hidden="1">#REF!</definedName>
    <definedName name="ygkum" hidden="1">#REF!</definedName>
    <definedName name="YGO" hidden="1">#REF!</definedName>
    <definedName name="YGU" hidden="1">#REF!</definedName>
    <definedName name="YH" hidden="1">#REF!</definedName>
    <definedName name="YHB" hidden="1">#REF!</definedName>
    <definedName name="YHF" hidden="1">#REF!</definedName>
    <definedName name="YHN" hidden="1">#REF!</definedName>
    <definedName name="YHOY" hidden="1">#REF!</definedName>
    <definedName name="YHT" hidden="1">#REF!</definedName>
    <definedName name="yhy" hidden="1">{"TAB1",#N/A,TRUE,"GENERAL";"TAB2",#N/A,TRUE,"GENERAL";"TAB3",#N/A,TRUE,"GENERAL";"TAB4",#N/A,TRUE,"GENERAL";"TAB5",#N/A,TRUE,"GENERAL"}</definedName>
    <definedName name="YI" hidden="1">#REF!</definedName>
    <definedName name="YIL" hidden="1">#REF!</definedName>
    <definedName name="YIO" hidden="1">#REF!</definedName>
    <definedName name="YIOUIY" hidden="1">#REF!</definedName>
    <definedName name="YIU" hidden="1">#REF!</definedName>
    <definedName name="YIYUI" hidden="1">#REF!</definedName>
    <definedName name="YJ" hidden="1">#REF!</definedName>
    <definedName name="YJR" hidden="1">#REF!</definedName>
    <definedName name="YJU" hidden="1">#REF!</definedName>
    <definedName name="yjyj" hidden="1">{"TAB1",#N/A,TRUE,"GENERAL";"TAB2",#N/A,TRUE,"GENERAL";"TAB3",#N/A,TRUE,"GENERAL";"TAB4",#N/A,TRUE,"GENERAL";"TAB5",#N/A,TRUE,"GENERAL"}</definedName>
    <definedName name="YK" hidden="1">#REF!</definedName>
    <definedName name="YKU" hidden="1">#REF!</definedName>
    <definedName name="YLU" hidden="1">#REF!</definedName>
    <definedName name="YN" hidden="1">#REF!</definedName>
    <definedName name="YO" hidden="1">#REF!</definedName>
    <definedName name="YR" hidden="1">#REF!</definedName>
    <definedName name="YRB" hidden="1">#REF!</definedName>
    <definedName name="yrey" hidden="1">{"via1",#N/A,TRUE,"general";"via2",#N/A,TRUE,"general";"via3",#N/A,TRUE,"general"}</definedName>
    <definedName name="YRFU" hidden="1">#REF!</definedName>
    <definedName name="YRG" hidden="1">#REF!</definedName>
    <definedName name="YRH5" hidden="1">#REF!</definedName>
    <definedName name="YRHT" hidden="1">#REF!</definedName>
    <definedName name="YRJ" hidden="1">#REF!</definedName>
    <definedName name="YRR" hidden="1">#REF!</definedName>
    <definedName name="YRTE" hidden="1">#REF!</definedName>
    <definedName name="YRTEDHY" hidden="1">#REF!</definedName>
    <definedName name="YRTH" hidden="1">#REF!</definedName>
    <definedName name="YRTJ" hidden="1">#REF!</definedName>
    <definedName name="YRTRY" hidden="1">#REF!</definedName>
    <definedName name="YRU" hidden="1">#REF!</definedName>
    <definedName name="YRUT" hidden="1">#REF!</definedName>
    <definedName name="YRY" hidden="1">#REF!</definedName>
    <definedName name="YSUCNRTR" hidden="1">#REF!</definedName>
    <definedName name="YTE" hidden="1">#REF!</definedName>
    <definedName name="YTH" hidden="1">#REF!</definedName>
    <definedName name="YTHF" hidden="1">#REF!</definedName>
    <definedName name="YTJ" hidden="1">#REF!</definedName>
    <definedName name="YTJD" hidden="1">#REF!</definedName>
    <definedName name="ytjt6" hidden="1">{"via1",#N/A,TRUE,"general";"via2",#N/A,TRUE,"general";"via3",#N/A,TRUE,"general"}</definedName>
    <definedName name="YTJTY" hidden="1">#REF!</definedName>
    <definedName name="YTJUYR" hidden="1">#REF!</definedName>
    <definedName name="YTRJ" hidden="1">#REF!</definedName>
    <definedName name="YTRTU" hidden="1">#REF!</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SGR" hidden="1">#REF!</definedName>
    <definedName name="YTT" hidden="1">#REF!</definedName>
    <definedName name="YTTYHR" hidden="1">#REF!</definedName>
    <definedName name="YTU" hidden="1">#REF!</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#REF!</definedName>
    <definedName name="ytyyh" hidden="1">{"via1",#N/A,TRUE,"general";"via2",#N/A,TRUE,"general";"via3",#N/A,TRUE,"general"}</definedName>
    <definedName name="ytzacdfg" hidden="1">{"TAB1",#N/A,TRUE,"GENERAL";"TAB2",#N/A,TRUE,"GENERAL";"TAB3",#N/A,TRUE,"GENERAL";"TAB4",#N/A,TRUE,"GENERAL";"TAB5",#N/A,TRUE,"GENERAL"}</definedName>
    <definedName name="YU" hidden="1">#REF!</definedName>
    <definedName name="yudre54" hidden="1">{"TAB1",#N/A,TRUE,"GENERAL";"TAB2",#N/A,TRUE,"GENERAL";"TAB3",#N/A,TRUE,"GENERAL";"TAB4",#N/A,TRUE,"GENERAL";"TAB5",#N/A,TRUE,"GENERAL"}</definedName>
    <definedName name="YUG" hidden="1">#REF!</definedName>
    <definedName name="yuhgh" hidden="1">{"TAB1",#N/A,TRUE,"GENERAL";"TAB2",#N/A,TRUE,"GENERAL";"TAB3",#N/A,TRUE,"GENERAL";"TAB4",#N/A,TRUE,"GENERAL";"TAB5",#N/A,TRUE,"GENERAL"}</definedName>
    <definedName name="YUI" hidden="1">#REF!</definedName>
    <definedName name="YURTU" hidden="1">#REF!</definedName>
    <definedName name="YUTK" hidden="1">#REF!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UYJYU" hidden="1">#REF!</definedName>
    <definedName name="YWR" hidden="1">#REF!</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 hidden="1">#REF!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Q" hidden="1">{#N/A,#N/A,TRUE,"INGENIERIA";#N/A,#N/A,TRUE,"COMPRAS";#N/A,#N/A,TRUE,"DIRECCION";#N/A,#N/A,TRUE,"RESUMEN"}</definedName>
    <definedName name="ZDAS" hidden="1">#REF!</definedName>
    <definedName name="zdervr" hidden="1">{"via1",#N/A,TRUE,"general";"via2",#N/A,TRUE,"general";"via3",#N/A,TRUE,"general"}</definedName>
    <definedName name="ze" hidden="1">#REF!</definedName>
    <definedName name="Zocalo_en_acero_inoxidable_e_0_10_ML">#REF!</definedName>
    <definedName name="Zorra_Metalica__Ruedas_de_Caucho">#REF!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7010" i="4" l="1"/>
  <c r="F7009" i="4"/>
  <c r="F7008" i="4"/>
  <c r="J7004" i="4"/>
  <c r="H7004" i="4"/>
  <c r="E7000" i="4"/>
  <c r="H6999" i="4"/>
  <c r="E6996" i="4"/>
  <c r="F6996" i="4" s="1"/>
  <c r="H6996" i="4" s="1"/>
  <c r="I6992" i="4"/>
  <c r="H6992" i="4"/>
  <c r="F6984" i="4"/>
  <c r="F6983" i="4"/>
  <c r="F6982" i="4"/>
  <c r="J6978" i="4"/>
  <c r="H6978" i="4"/>
  <c r="E6974" i="4"/>
  <c r="H6973" i="4"/>
  <c r="E6970" i="4"/>
  <c r="F6970" i="4" s="1"/>
  <c r="H6970" i="4" s="1"/>
  <c r="H6967" i="4"/>
  <c r="H6966" i="4"/>
  <c r="I6962" i="4"/>
  <c r="H6962" i="4"/>
  <c r="F6954" i="4"/>
  <c r="F6953" i="4"/>
  <c r="F6952" i="4"/>
  <c r="J6948" i="4"/>
  <c r="H6948" i="4"/>
  <c r="E6944" i="4"/>
  <c r="E6941" i="4"/>
  <c r="F6941" i="4" s="1"/>
  <c r="H6941" i="4" s="1"/>
  <c r="H6942" i="4" s="1"/>
  <c r="G6944" i="4" s="1"/>
  <c r="H6938" i="4"/>
  <c r="H6939" i="4" s="1"/>
  <c r="I6934" i="4"/>
  <c r="I6941" i="4" s="1"/>
  <c r="H6934" i="4"/>
  <c r="F6926" i="4"/>
  <c r="F6925" i="4"/>
  <c r="F6924" i="4"/>
  <c r="J6920" i="4"/>
  <c r="H6920" i="4"/>
  <c r="E6916" i="4"/>
  <c r="E6913" i="4"/>
  <c r="F6913" i="4" s="1"/>
  <c r="H6913" i="4" s="1"/>
  <c r="H6914" i="4" s="1"/>
  <c r="G6916" i="4" s="1"/>
  <c r="H6910" i="4"/>
  <c r="H6909" i="4"/>
  <c r="H6908" i="4"/>
  <c r="H6907" i="4"/>
  <c r="H6906" i="4"/>
  <c r="H6905" i="4"/>
  <c r="I6901" i="4"/>
  <c r="I6909" i="4" s="1"/>
  <c r="H6901" i="4"/>
  <c r="F6894" i="4"/>
  <c r="F6893" i="4"/>
  <c r="F6892" i="4"/>
  <c r="J6888" i="4"/>
  <c r="H6888" i="4"/>
  <c r="E6884" i="4"/>
  <c r="E6881" i="4"/>
  <c r="F6881" i="4" s="1"/>
  <c r="H6881" i="4" s="1"/>
  <c r="H6882" i="4" s="1"/>
  <c r="G6884" i="4" s="1"/>
  <c r="H6877" i="4"/>
  <c r="I6873" i="4"/>
  <c r="I6878" i="4" s="1"/>
  <c r="H6873" i="4"/>
  <c r="F6865" i="4"/>
  <c r="F6864" i="4"/>
  <c r="F6863" i="4"/>
  <c r="J6859" i="4"/>
  <c r="H6859" i="4"/>
  <c r="E6855" i="4"/>
  <c r="E6852" i="4"/>
  <c r="F6852" i="4" s="1"/>
  <c r="H6852" i="4" s="1"/>
  <c r="I6848" i="4"/>
  <c r="I6852" i="4" s="1"/>
  <c r="H6848" i="4"/>
  <c r="F6840" i="4"/>
  <c r="F6839" i="4"/>
  <c r="F6838" i="4"/>
  <c r="J6834" i="4"/>
  <c r="H6834" i="4"/>
  <c r="E6830" i="4"/>
  <c r="E6827" i="4"/>
  <c r="F6827" i="4" s="1"/>
  <c r="H6827" i="4" s="1"/>
  <c r="H6824" i="4"/>
  <c r="H6823" i="4"/>
  <c r="H6822" i="4"/>
  <c r="I6818" i="4"/>
  <c r="I6823" i="4" s="1"/>
  <c r="H6818" i="4"/>
  <c r="F6810" i="4"/>
  <c r="F6809" i="4"/>
  <c r="F6808" i="4"/>
  <c r="J6804" i="4"/>
  <c r="H6804" i="4"/>
  <c r="E6800" i="4"/>
  <c r="E6797" i="4"/>
  <c r="F6797" i="4" s="1"/>
  <c r="H6797" i="4" s="1"/>
  <c r="H6794" i="4"/>
  <c r="H6793" i="4"/>
  <c r="H6792" i="4"/>
  <c r="H6791" i="4"/>
  <c r="I6787" i="4"/>
  <c r="I6791" i="4" s="1"/>
  <c r="H6787" i="4"/>
  <c r="F6779" i="4"/>
  <c r="F6778" i="4"/>
  <c r="F6777" i="4"/>
  <c r="J6773" i="4"/>
  <c r="H6773" i="4"/>
  <c r="E6768" i="4"/>
  <c r="E6765" i="4"/>
  <c r="F6765" i="4" s="1"/>
  <c r="H6765" i="4" s="1"/>
  <c r="H6762" i="4"/>
  <c r="H6761" i="4"/>
  <c r="I6757" i="4"/>
  <c r="I6765" i="4" s="1"/>
  <c r="H6757" i="4"/>
  <c r="F6749" i="4"/>
  <c r="F6748" i="4"/>
  <c r="F6747" i="4"/>
  <c r="J6743" i="4"/>
  <c r="H6743" i="4"/>
  <c r="E6739" i="4"/>
  <c r="H6738" i="4"/>
  <c r="E6735" i="4"/>
  <c r="F6735" i="4" s="1"/>
  <c r="H6735" i="4" s="1"/>
  <c r="H6736" i="4" s="1"/>
  <c r="G6739" i="4" s="1"/>
  <c r="H6731" i="4"/>
  <c r="H6730" i="4"/>
  <c r="H6729" i="4"/>
  <c r="I6725" i="4"/>
  <c r="H6725" i="4"/>
  <c r="F6717" i="4"/>
  <c r="F6716" i="4"/>
  <c r="F6715" i="4"/>
  <c r="J6711" i="4"/>
  <c r="H6711" i="4"/>
  <c r="E6707" i="4"/>
  <c r="E6704" i="4"/>
  <c r="F6704" i="4" s="1"/>
  <c r="H6704" i="4" s="1"/>
  <c r="I6697" i="4"/>
  <c r="I6701" i="4" s="1"/>
  <c r="H6697" i="4"/>
  <c r="F6689" i="4"/>
  <c r="F6688" i="4"/>
  <c r="F6687" i="4"/>
  <c r="J6683" i="4"/>
  <c r="H6683" i="4"/>
  <c r="H6679" i="4"/>
  <c r="H6678" i="4"/>
  <c r="I6674" i="4"/>
  <c r="H6674" i="4"/>
  <c r="F6666" i="4"/>
  <c r="F6665" i="4"/>
  <c r="F6664" i="4"/>
  <c r="J6660" i="4"/>
  <c r="H6660" i="4"/>
  <c r="E6656" i="4"/>
  <c r="H6655" i="4"/>
  <c r="E6652" i="4"/>
  <c r="F6652" i="4" s="1"/>
  <c r="H6652" i="4" s="1"/>
  <c r="I6648" i="4"/>
  <c r="I6655" i="4" s="1"/>
  <c r="H6648" i="4"/>
  <c r="F6640" i="4"/>
  <c r="F6639" i="4"/>
  <c r="F6638" i="4"/>
  <c r="J6634" i="4"/>
  <c r="H6634" i="4"/>
  <c r="E6630" i="4"/>
  <c r="E6627" i="4"/>
  <c r="F6627" i="4" s="1"/>
  <c r="H6627" i="4" s="1"/>
  <c r="H6628" i="4" s="1"/>
  <c r="G6630" i="4" s="1"/>
  <c r="H6630" i="4" s="1"/>
  <c r="I6623" i="4"/>
  <c r="I6627" i="4" s="1"/>
  <c r="H6623" i="4"/>
  <c r="F6615" i="4"/>
  <c r="F6614" i="4"/>
  <c r="F6613" i="4"/>
  <c r="J6609" i="4"/>
  <c r="H6609" i="4"/>
  <c r="E6605" i="4"/>
  <c r="E6602" i="4"/>
  <c r="F6602" i="4" s="1"/>
  <c r="H6602" i="4" s="1"/>
  <c r="E6601" i="4"/>
  <c r="F6601" i="4" s="1"/>
  <c r="H6601" i="4" s="1"/>
  <c r="H6598" i="4"/>
  <c r="H6597" i="4"/>
  <c r="H6596" i="4"/>
  <c r="I6592" i="4"/>
  <c r="I6598" i="4" s="1"/>
  <c r="H6592" i="4"/>
  <c r="F6584" i="4"/>
  <c r="F6583" i="4"/>
  <c r="F6582" i="4"/>
  <c r="J6578" i="4"/>
  <c r="H6578" i="4"/>
  <c r="G6578" i="4"/>
  <c r="E6573" i="4"/>
  <c r="E6569" i="4"/>
  <c r="F6569" i="4" s="1"/>
  <c r="H6569" i="4" s="1"/>
  <c r="H6571" i="4" s="1"/>
  <c r="G6573" i="4" s="1"/>
  <c r="H6565" i="4"/>
  <c r="H6564" i="4"/>
  <c r="I6560" i="4"/>
  <c r="H6560" i="4"/>
  <c r="F6552" i="4"/>
  <c r="F6551" i="4"/>
  <c r="F6550" i="4"/>
  <c r="J6546" i="4"/>
  <c r="H6546" i="4"/>
  <c r="H6542" i="4"/>
  <c r="E6541" i="4"/>
  <c r="H6540" i="4"/>
  <c r="E6537" i="4"/>
  <c r="F6537" i="4" s="1"/>
  <c r="H6537" i="4" s="1"/>
  <c r="H6533" i="4"/>
  <c r="I6529" i="4"/>
  <c r="I6537" i="4" s="1"/>
  <c r="H6529" i="4"/>
  <c r="F6522" i="4"/>
  <c r="F6521" i="4"/>
  <c r="F6520" i="4"/>
  <c r="J6516" i="4"/>
  <c r="H6516" i="4"/>
  <c r="E6512" i="4"/>
  <c r="E6509" i="4"/>
  <c r="F6509" i="4" s="1"/>
  <c r="H6509" i="4" s="1"/>
  <c r="H6510" i="4" s="1"/>
  <c r="G6512" i="4" s="1"/>
  <c r="H6506" i="4"/>
  <c r="H6505" i="4"/>
  <c r="H6504" i="4"/>
  <c r="I6500" i="4"/>
  <c r="I6509" i="4" s="1"/>
  <c r="H6500" i="4"/>
  <c r="F6493" i="4"/>
  <c r="F6492" i="4"/>
  <c r="F6491" i="4"/>
  <c r="J6487" i="4"/>
  <c r="H6487" i="4"/>
  <c r="E6483" i="4"/>
  <c r="E6480" i="4"/>
  <c r="F6480" i="4" s="1"/>
  <c r="H6480" i="4" s="1"/>
  <c r="H6477" i="4"/>
  <c r="H6476" i="4"/>
  <c r="H6475" i="4"/>
  <c r="I6471" i="4"/>
  <c r="I6477" i="4" s="1"/>
  <c r="H6471" i="4"/>
  <c r="F6461" i="4"/>
  <c r="F6460" i="4"/>
  <c r="F6459" i="4"/>
  <c r="J6455" i="4"/>
  <c r="H6455" i="4"/>
  <c r="H6451" i="4"/>
  <c r="E6450" i="4"/>
  <c r="H6449" i="4"/>
  <c r="E6446" i="4"/>
  <c r="F6446" i="4" s="1"/>
  <c r="H6446" i="4" s="1"/>
  <c r="H6442" i="4"/>
  <c r="H6441" i="4"/>
  <c r="I6437" i="4"/>
  <c r="H6437" i="4"/>
  <c r="F6430" i="4"/>
  <c r="F6429" i="4"/>
  <c r="F6428" i="4"/>
  <c r="J6424" i="4"/>
  <c r="H6424" i="4"/>
  <c r="E6420" i="4"/>
  <c r="E6417" i="4"/>
  <c r="F6417" i="4" s="1"/>
  <c r="H6417" i="4" s="1"/>
  <c r="H6413" i="4"/>
  <c r="H6412" i="4"/>
  <c r="I6408" i="4"/>
  <c r="I6412" i="4" s="1"/>
  <c r="H6408" i="4"/>
  <c r="F6400" i="4"/>
  <c r="F6399" i="4"/>
  <c r="F6398" i="4"/>
  <c r="J6394" i="4"/>
  <c r="H6394" i="4"/>
  <c r="E6390" i="4"/>
  <c r="H6389" i="4"/>
  <c r="E6386" i="4"/>
  <c r="F6386" i="4" s="1"/>
  <c r="H6386" i="4" s="1"/>
  <c r="H6383" i="4"/>
  <c r="I6379" i="4"/>
  <c r="I6383" i="4" s="1"/>
  <c r="H6379" i="4"/>
  <c r="F6371" i="4"/>
  <c r="F6370" i="4"/>
  <c r="F6369" i="4"/>
  <c r="J6365" i="4"/>
  <c r="H6365" i="4"/>
  <c r="H6361" i="4"/>
  <c r="E6360" i="4"/>
  <c r="H6359" i="4"/>
  <c r="H6358" i="4"/>
  <c r="H6357" i="4"/>
  <c r="E6354" i="4"/>
  <c r="F6354" i="4" s="1"/>
  <c r="H6354" i="4" s="1"/>
  <c r="E6353" i="4"/>
  <c r="F6353" i="4" s="1"/>
  <c r="H6353" i="4" s="1"/>
  <c r="H6349" i="4"/>
  <c r="H6348" i="4"/>
  <c r="H6347" i="4"/>
  <c r="I6343" i="4"/>
  <c r="I6359" i="4" s="1"/>
  <c r="H6343" i="4"/>
  <c r="C6338" i="4"/>
  <c r="C6336" i="4"/>
  <c r="F6335" i="4"/>
  <c r="F6334" i="4"/>
  <c r="F6333" i="4"/>
  <c r="J6329" i="4"/>
  <c r="H6329" i="4"/>
  <c r="H6325" i="4"/>
  <c r="I6321" i="4"/>
  <c r="I6325" i="4" s="1"/>
  <c r="H6321" i="4"/>
  <c r="F6313" i="4"/>
  <c r="F6312" i="4"/>
  <c r="F6311" i="4"/>
  <c r="J6307" i="4"/>
  <c r="H6307" i="4"/>
  <c r="E6303" i="4"/>
  <c r="I6302" i="4"/>
  <c r="H6302" i="4"/>
  <c r="J6302" i="4" s="1"/>
  <c r="I6301" i="4"/>
  <c r="H6301" i="4"/>
  <c r="I6300" i="4"/>
  <c r="H6300" i="4"/>
  <c r="J6300" i="4" s="1"/>
  <c r="I6297" i="4"/>
  <c r="E6297" i="4"/>
  <c r="F6297" i="4" s="1"/>
  <c r="H6297" i="4" s="1"/>
  <c r="H6298" i="4" s="1"/>
  <c r="G6303" i="4" s="1"/>
  <c r="I6294" i="4"/>
  <c r="H6294" i="4"/>
  <c r="F6282" i="4"/>
  <c r="F6281" i="4"/>
  <c r="F6280" i="4"/>
  <c r="J6276" i="4"/>
  <c r="H6276" i="4"/>
  <c r="E6272" i="4"/>
  <c r="H6271" i="4"/>
  <c r="H6270" i="4"/>
  <c r="H6269" i="4"/>
  <c r="E6266" i="4"/>
  <c r="F6266" i="4" s="1"/>
  <c r="H6266" i="4" s="1"/>
  <c r="H6263" i="4"/>
  <c r="H6262" i="4"/>
  <c r="I6258" i="4"/>
  <c r="I6271" i="4" s="1"/>
  <c r="H6258" i="4"/>
  <c r="F6250" i="4"/>
  <c r="F6249" i="4"/>
  <c r="F6248" i="4"/>
  <c r="J6244" i="4"/>
  <c r="H6244" i="4"/>
  <c r="E6240" i="4"/>
  <c r="E6237" i="4"/>
  <c r="F6237" i="4" s="1"/>
  <c r="H6237" i="4" s="1"/>
  <c r="H6238" i="4" s="1"/>
  <c r="G6240" i="4" s="1"/>
  <c r="H6234" i="4"/>
  <c r="I6230" i="4"/>
  <c r="I6237" i="4" s="1"/>
  <c r="H6230" i="4"/>
  <c r="F6222" i="4"/>
  <c r="F6221" i="4"/>
  <c r="F6220" i="4"/>
  <c r="J6216" i="4"/>
  <c r="H6216" i="4"/>
  <c r="H6212" i="4"/>
  <c r="H6211" i="4"/>
  <c r="H6210" i="4"/>
  <c r="E6209" i="4"/>
  <c r="E6206" i="4"/>
  <c r="F6206" i="4" s="1"/>
  <c r="H6206" i="4" s="1"/>
  <c r="I6202" i="4"/>
  <c r="H6202" i="4"/>
  <c r="F6194" i="4"/>
  <c r="F6193" i="4"/>
  <c r="F6192" i="4"/>
  <c r="J6188" i="4"/>
  <c r="H6188" i="4"/>
  <c r="G6188" i="4"/>
  <c r="H6183" i="4"/>
  <c r="J6181" i="4"/>
  <c r="H6181" i="4"/>
  <c r="J6178" i="4"/>
  <c r="H6178" i="4"/>
  <c r="I6173" i="4"/>
  <c r="I6183" i="4" s="1"/>
  <c r="H6173" i="4"/>
  <c r="F6165" i="4"/>
  <c r="F6164" i="4"/>
  <c r="F6163" i="4"/>
  <c r="J6159" i="4"/>
  <c r="H6159" i="4"/>
  <c r="E6155" i="4"/>
  <c r="H6154" i="4"/>
  <c r="E6151" i="4"/>
  <c r="F6151" i="4" s="1"/>
  <c r="H6151" i="4" s="1"/>
  <c r="I6147" i="4"/>
  <c r="I6154" i="4" s="1"/>
  <c r="H6147" i="4"/>
  <c r="F6139" i="4"/>
  <c r="F6138" i="4"/>
  <c r="F6137" i="4"/>
  <c r="J6133" i="4"/>
  <c r="H6133" i="4"/>
  <c r="H6129" i="4"/>
  <c r="H6130" i="4" s="1"/>
  <c r="E6126" i="4"/>
  <c r="F6126" i="4" s="1"/>
  <c r="H6126" i="4" s="1"/>
  <c r="I6122" i="4"/>
  <c r="I6126" i="4" s="1"/>
  <c r="H6122" i="4"/>
  <c r="F6114" i="4"/>
  <c r="F6113" i="4"/>
  <c r="F6112" i="4"/>
  <c r="J6108" i="4"/>
  <c r="H6108" i="4"/>
  <c r="E6104" i="4"/>
  <c r="E6101" i="4"/>
  <c r="F6101" i="4" s="1"/>
  <c r="H6101" i="4" s="1"/>
  <c r="H6102" i="4" s="1"/>
  <c r="G6104" i="4" s="1"/>
  <c r="I6097" i="4"/>
  <c r="I6101" i="4" s="1"/>
  <c r="H6097" i="4"/>
  <c r="F6089" i="4"/>
  <c r="F6088" i="4"/>
  <c r="F6087" i="4"/>
  <c r="J6083" i="4"/>
  <c r="H6083" i="4"/>
  <c r="E6079" i="4"/>
  <c r="H6078" i="4"/>
  <c r="E6075" i="4"/>
  <c r="F6075" i="4" s="1"/>
  <c r="H6075" i="4" s="1"/>
  <c r="H6072" i="4"/>
  <c r="H6071" i="4"/>
  <c r="I6067" i="4"/>
  <c r="I6071" i="4" s="1"/>
  <c r="H6067" i="4"/>
  <c r="F6059" i="4"/>
  <c r="F6058" i="4"/>
  <c r="F6057" i="4"/>
  <c r="J6053" i="4"/>
  <c r="H6053" i="4"/>
  <c r="E6049" i="4"/>
  <c r="E6046" i="4"/>
  <c r="F6046" i="4" s="1"/>
  <c r="H6046" i="4" s="1"/>
  <c r="H6043" i="4"/>
  <c r="H6042" i="4"/>
  <c r="I6038" i="4"/>
  <c r="H6038" i="4"/>
  <c r="F6030" i="4"/>
  <c r="F6029" i="4"/>
  <c r="F6028" i="4"/>
  <c r="J6024" i="4"/>
  <c r="H6024" i="4"/>
  <c r="E6020" i="4"/>
  <c r="E6017" i="4"/>
  <c r="F6017" i="4" s="1"/>
  <c r="H6017" i="4" s="1"/>
  <c r="H6014" i="4"/>
  <c r="H6013" i="4"/>
  <c r="I6009" i="4"/>
  <c r="I6017" i="4" s="1"/>
  <c r="H6009" i="4"/>
  <c r="F6001" i="4"/>
  <c r="F6000" i="4"/>
  <c r="F5999" i="4"/>
  <c r="J5995" i="4"/>
  <c r="H5995" i="4"/>
  <c r="E5991" i="4"/>
  <c r="E5988" i="4"/>
  <c r="F5988" i="4" s="1"/>
  <c r="H5988" i="4" s="1"/>
  <c r="H5985" i="4"/>
  <c r="H5984" i="4"/>
  <c r="I5980" i="4"/>
  <c r="I5988" i="4" s="1"/>
  <c r="H5980" i="4"/>
  <c r="F5972" i="4"/>
  <c r="F5971" i="4"/>
  <c r="F5970" i="4"/>
  <c r="J5966" i="4"/>
  <c r="H5966" i="4"/>
  <c r="E5962" i="4"/>
  <c r="E5959" i="4"/>
  <c r="F5959" i="4" s="1"/>
  <c r="H5959" i="4" s="1"/>
  <c r="H5956" i="4"/>
  <c r="H5957" i="4" s="1"/>
  <c r="I5952" i="4"/>
  <c r="H5952" i="4"/>
  <c r="C5947" i="4"/>
  <c r="C5945" i="4"/>
  <c r="F5944" i="4"/>
  <c r="F5943" i="4"/>
  <c r="F5942" i="4"/>
  <c r="J5938" i="4"/>
  <c r="H5938" i="4"/>
  <c r="I5934" i="4"/>
  <c r="H5934" i="4"/>
  <c r="J5934" i="4" s="1"/>
  <c r="F5922" i="4"/>
  <c r="F5921" i="4"/>
  <c r="F5920" i="4"/>
  <c r="J5916" i="4"/>
  <c r="H5916" i="4"/>
  <c r="E5912" i="4"/>
  <c r="I5911" i="4"/>
  <c r="H5911" i="4"/>
  <c r="J5911" i="4" s="1"/>
  <c r="I5908" i="4"/>
  <c r="E5908" i="4"/>
  <c r="F5908" i="4" s="1"/>
  <c r="H5908" i="4" s="1"/>
  <c r="I5905" i="4"/>
  <c r="H5905" i="4"/>
  <c r="J5905" i="4" s="1"/>
  <c r="I5904" i="4"/>
  <c r="H5904" i="4"/>
  <c r="J5904" i="4" s="1"/>
  <c r="I5903" i="4"/>
  <c r="H5903" i="4"/>
  <c r="F5891" i="4"/>
  <c r="F5890" i="4"/>
  <c r="F5889" i="4"/>
  <c r="J5885" i="4"/>
  <c r="H5885" i="4"/>
  <c r="G5885" i="4"/>
  <c r="H5880" i="4"/>
  <c r="H5882" i="4" s="1"/>
  <c r="J5878" i="4"/>
  <c r="H5878" i="4"/>
  <c r="J5875" i="4"/>
  <c r="H5875" i="4"/>
  <c r="I5870" i="4"/>
  <c r="I5880" i="4" s="1"/>
  <c r="H5870" i="4"/>
  <c r="F5862" i="4"/>
  <c r="F5861" i="4"/>
  <c r="F5860" i="4"/>
  <c r="J5856" i="4"/>
  <c r="H5856" i="4"/>
  <c r="E5852" i="4"/>
  <c r="H5851" i="4"/>
  <c r="E5848" i="4"/>
  <c r="F5848" i="4" s="1"/>
  <c r="H5848" i="4" s="1"/>
  <c r="I5844" i="4"/>
  <c r="I5851" i="4" s="1"/>
  <c r="H5844" i="4"/>
  <c r="F5836" i="4"/>
  <c r="F5835" i="4"/>
  <c r="F5834" i="4"/>
  <c r="J5830" i="4"/>
  <c r="H5830" i="4"/>
  <c r="H5826" i="4"/>
  <c r="E5822" i="4"/>
  <c r="F5822" i="4" s="1"/>
  <c r="H5822" i="4" s="1"/>
  <c r="I5818" i="4"/>
  <c r="I5826" i="4" s="1"/>
  <c r="H5818" i="4"/>
  <c r="F5810" i="4"/>
  <c r="F5809" i="4"/>
  <c r="F5808" i="4"/>
  <c r="J5804" i="4"/>
  <c r="H5804" i="4"/>
  <c r="E5800" i="4"/>
  <c r="E5797" i="4"/>
  <c r="F5797" i="4" s="1"/>
  <c r="H5797" i="4" s="1"/>
  <c r="I5793" i="4"/>
  <c r="H5793" i="4"/>
  <c r="F5785" i="4"/>
  <c r="F5784" i="4"/>
  <c r="F5783" i="4"/>
  <c r="J5779" i="4"/>
  <c r="H5779" i="4"/>
  <c r="E5775" i="4"/>
  <c r="E5772" i="4"/>
  <c r="F5772" i="4" s="1"/>
  <c r="H5772" i="4" s="1"/>
  <c r="H5769" i="4"/>
  <c r="H5768" i="4"/>
  <c r="H5767" i="4"/>
  <c r="I5763" i="4"/>
  <c r="I5772" i="4" s="1"/>
  <c r="H5763" i="4"/>
  <c r="F5756" i="4"/>
  <c r="F5755" i="4"/>
  <c r="F5754" i="4"/>
  <c r="J5750" i="4"/>
  <c r="H5750" i="4"/>
  <c r="H5746" i="4"/>
  <c r="E5743" i="4"/>
  <c r="F5743" i="4" s="1"/>
  <c r="H5743" i="4" s="1"/>
  <c r="H5740" i="4"/>
  <c r="H5739" i="4"/>
  <c r="I5735" i="4"/>
  <c r="I5740" i="4" s="1"/>
  <c r="H5735" i="4"/>
  <c r="F5728" i="4"/>
  <c r="F5727" i="4"/>
  <c r="F5726" i="4"/>
  <c r="J5722" i="4"/>
  <c r="H5722" i="4"/>
  <c r="E5718" i="4"/>
  <c r="H5717" i="4"/>
  <c r="E5714" i="4"/>
  <c r="F5714" i="4" s="1"/>
  <c r="H5714" i="4" s="1"/>
  <c r="H5715" i="4" s="1"/>
  <c r="G5718" i="4" s="1"/>
  <c r="H5711" i="4"/>
  <c r="H5710" i="4"/>
  <c r="H5709" i="4"/>
  <c r="I5705" i="4"/>
  <c r="H5705" i="4"/>
  <c r="F5698" i="4"/>
  <c r="F5697" i="4"/>
  <c r="F5696" i="4"/>
  <c r="J5692" i="4"/>
  <c r="H5692" i="4"/>
  <c r="G5692" i="4"/>
  <c r="E5687" i="4"/>
  <c r="E5683" i="4"/>
  <c r="F5683" i="4" s="1"/>
  <c r="H5683" i="4" s="1"/>
  <c r="H5679" i="4"/>
  <c r="H5678" i="4"/>
  <c r="H5677" i="4"/>
  <c r="I5673" i="4"/>
  <c r="H5673" i="4"/>
  <c r="F5665" i="4"/>
  <c r="F5664" i="4"/>
  <c r="F5663" i="4"/>
  <c r="J5659" i="4"/>
  <c r="H5659" i="4"/>
  <c r="G5659" i="4"/>
  <c r="J5656" i="4"/>
  <c r="H5656" i="4"/>
  <c r="J5653" i="4"/>
  <c r="H5653" i="4"/>
  <c r="H5648" i="4"/>
  <c r="H5650" i="4" s="1"/>
  <c r="I5644" i="4"/>
  <c r="H5644" i="4"/>
  <c r="F5636" i="4"/>
  <c r="F5635" i="4"/>
  <c r="F5634" i="4"/>
  <c r="J5630" i="4"/>
  <c r="H5630" i="4"/>
  <c r="G5630" i="4"/>
  <c r="J5627" i="4"/>
  <c r="H5627" i="4"/>
  <c r="J5624" i="4"/>
  <c r="H5624" i="4"/>
  <c r="H5619" i="4"/>
  <c r="H5621" i="4" s="1"/>
  <c r="I5615" i="4"/>
  <c r="I5619" i="4" s="1"/>
  <c r="H5615" i="4"/>
  <c r="F5607" i="4"/>
  <c r="F5606" i="4"/>
  <c r="F5605" i="4"/>
  <c r="J5601" i="4"/>
  <c r="H5601" i="4"/>
  <c r="G5601" i="4"/>
  <c r="H5596" i="4"/>
  <c r="H5598" i="4" s="1"/>
  <c r="I5592" i="4"/>
  <c r="J5596" i="4" s="1"/>
  <c r="H5592" i="4"/>
  <c r="F5585" i="4"/>
  <c r="F5584" i="4"/>
  <c r="F5583" i="4"/>
  <c r="J5579" i="4"/>
  <c r="H5579" i="4"/>
  <c r="G5579" i="4"/>
  <c r="J5571" i="4"/>
  <c r="H5571" i="4"/>
  <c r="J5568" i="4"/>
  <c r="H5568" i="4"/>
  <c r="H5563" i="4"/>
  <c r="H5565" i="4" s="1"/>
  <c r="I5559" i="4"/>
  <c r="I5563" i="4" s="1"/>
  <c r="H5559" i="4"/>
  <c r="F5552" i="4"/>
  <c r="F5551" i="4"/>
  <c r="F5550" i="4"/>
  <c r="J5546" i="4"/>
  <c r="H5546" i="4"/>
  <c r="E5542" i="4"/>
  <c r="E5539" i="4"/>
  <c r="F5539" i="4" s="1"/>
  <c r="H5539" i="4" s="1"/>
  <c r="H5536" i="4"/>
  <c r="H5535" i="4"/>
  <c r="H5534" i="4"/>
  <c r="I5530" i="4"/>
  <c r="I5539" i="4" s="1"/>
  <c r="H5530" i="4"/>
  <c r="F5523" i="4"/>
  <c r="F5522" i="4"/>
  <c r="F5521" i="4"/>
  <c r="J5517" i="4"/>
  <c r="H5517" i="4"/>
  <c r="E5513" i="4"/>
  <c r="E5510" i="4"/>
  <c r="F5510" i="4" s="1"/>
  <c r="H5510" i="4" s="1"/>
  <c r="H5507" i="4"/>
  <c r="H5506" i="4"/>
  <c r="H5505" i="4"/>
  <c r="I5501" i="4"/>
  <c r="H5501" i="4"/>
  <c r="F5494" i="4"/>
  <c r="F5493" i="4"/>
  <c r="F5492" i="4"/>
  <c r="J5488" i="4"/>
  <c r="H5488" i="4"/>
  <c r="E5484" i="4"/>
  <c r="E5481" i="4"/>
  <c r="F5481" i="4" s="1"/>
  <c r="H5481" i="4" s="1"/>
  <c r="H5478" i="4"/>
  <c r="H5477" i="4"/>
  <c r="I5473" i="4"/>
  <c r="I5478" i="4" s="1"/>
  <c r="H5473" i="4"/>
  <c r="F5466" i="4"/>
  <c r="F5465" i="4"/>
  <c r="F5464" i="4"/>
  <c r="J5460" i="4"/>
  <c r="H5460" i="4"/>
  <c r="E5456" i="4"/>
  <c r="E5453" i="4"/>
  <c r="F5453" i="4" s="1"/>
  <c r="H5453" i="4" s="1"/>
  <c r="H5450" i="4"/>
  <c r="H5449" i="4"/>
  <c r="H5448" i="4"/>
  <c r="H5447" i="4"/>
  <c r="H5446" i="4"/>
  <c r="I5442" i="4"/>
  <c r="H5442" i="4"/>
  <c r="F5435" i="4"/>
  <c r="F5434" i="4"/>
  <c r="F5433" i="4"/>
  <c r="J5429" i="4"/>
  <c r="H5429" i="4"/>
  <c r="E5425" i="4"/>
  <c r="E5422" i="4"/>
  <c r="F5422" i="4" s="1"/>
  <c r="H5422" i="4" s="1"/>
  <c r="H5419" i="4"/>
  <c r="H5418" i="4"/>
  <c r="H5417" i="4"/>
  <c r="H5416" i="4"/>
  <c r="H5415" i="4"/>
  <c r="I5411" i="4"/>
  <c r="I5418" i="4" s="1"/>
  <c r="H5411" i="4"/>
  <c r="F5404" i="4"/>
  <c r="F5403" i="4"/>
  <c r="F5402" i="4"/>
  <c r="J5398" i="4"/>
  <c r="H5398" i="4"/>
  <c r="E5394" i="4"/>
  <c r="E5391" i="4"/>
  <c r="F5391" i="4" s="1"/>
  <c r="H5391" i="4" s="1"/>
  <c r="H5392" i="4" s="1"/>
  <c r="G5394" i="4" s="1"/>
  <c r="H5388" i="4"/>
  <c r="H5387" i="4"/>
  <c r="H5386" i="4"/>
  <c r="H5385" i="4"/>
  <c r="H5384" i="4"/>
  <c r="I5380" i="4"/>
  <c r="H5380" i="4"/>
  <c r="F5373" i="4"/>
  <c r="F5372" i="4"/>
  <c r="F5371" i="4"/>
  <c r="J5367" i="4"/>
  <c r="H5367" i="4"/>
  <c r="E5363" i="4"/>
  <c r="E5360" i="4"/>
  <c r="F5360" i="4" s="1"/>
  <c r="H5360" i="4" s="1"/>
  <c r="H5361" i="4" s="1"/>
  <c r="G5363" i="4" s="1"/>
  <c r="H5363" i="4" s="1"/>
  <c r="H5357" i="4"/>
  <c r="H5356" i="4"/>
  <c r="H5355" i="4"/>
  <c r="H5354" i="4"/>
  <c r="H5353" i="4"/>
  <c r="I5349" i="4"/>
  <c r="H5349" i="4"/>
  <c r="F5342" i="4"/>
  <c r="F5341" i="4"/>
  <c r="F5340" i="4"/>
  <c r="J5336" i="4"/>
  <c r="H5336" i="4"/>
  <c r="E5332" i="4"/>
  <c r="E5329" i="4"/>
  <c r="F5329" i="4" s="1"/>
  <c r="H5329" i="4" s="1"/>
  <c r="H5330" i="4" s="1"/>
  <c r="G5332" i="4" s="1"/>
  <c r="H5326" i="4"/>
  <c r="H5325" i="4"/>
  <c r="H5324" i="4"/>
  <c r="I5320" i="4"/>
  <c r="I5324" i="4" s="1"/>
  <c r="H5320" i="4"/>
  <c r="F5313" i="4"/>
  <c r="F5312" i="4"/>
  <c r="F5311" i="4"/>
  <c r="J5307" i="4"/>
  <c r="H5307" i="4"/>
  <c r="E5303" i="4"/>
  <c r="H5302" i="4"/>
  <c r="E5299" i="4"/>
  <c r="F5299" i="4" s="1"/>
  <c r="H5299" i="4" s="1"/>
  <c r="E5298" i="4"/>
  <c r="F5298" i="4" s="1"/>
  <c r="H5298" i="4" s="1"/>
  <c r="H5295" i="4"/>
  <c r="H5294" i="4"/>
  <c r="I5290" i="4"/>
  <c r="I5298" i="4" s="1"/>
  <c r="H5290" i="4"/>
  <c r="F5282" i="4"/>
  <c r="F5281" i="4"/>
  <c r="F5280" i="4"/>
  <c r="J5276" i="4"/>
  <c r="H5276" i="4"/>
  <c r="E5272" i="4"/>
  <c r="E5269" i="4"/>
  <c r="F5269" i="4" s="1"/>
  <c r="H5269" i="4" s="1"/>
  <c r="H5266" i="4"/>
  <c r="H5265" i="4"/>
  <c r="H5264" i="4"/>
  <c r="H5263" i="4"/>
  <c r="I5259" i="4"/>
  <c r="H5259" i="4"/>
  <c r="F5252" i="4"/>
  <c r="F5251" i="4"/>
  <c r="F5250" i="4"/>
  <c r="J5246" i="4"/>
  <c r="H5246" i="4"/>
  <c r="E5242" i="4"/>
  <c r="E5239" i="4"/>
  <c r="F5239" i="4" s="1"/>
  <c r="H5239" i="4" s="1"/>
  <c r="H5240" i="4" s="1"/>
  <c r="G5242" i="4" s="1"/>
  <c r="H5236" i="4"/>
  <c r="H5235" i="4"/>
  <c r="H5234" i="4"/>
  <c r="I5230" i="4"/>
  <c r="I5235" i="4" s="1"/>
  <c r="H5230" i="4"/>
  <c r="F5222" i="4"/>
  <c r="F5221" i="4"/>
  <c r="F5220" i="4"/>
  <c r="J5216" i="4"/>
  <c r="H5216" i="4"/>
  <c r="E5212" i="4"/>
  <c r="E5209" i="4"/>
  <c r="F5209" i="4" s="1"/>
  <c r="H5209" i="4" s="1"/>
  <c r="H5210" i="4" s="1"/>
  <c r="G5212" i="4" s="1"/>
  <c r="H5206" i="4"/>
  <c r="H5205" i="4"/>
  <c r="I5201" i="4"/>
  <c r="I5209" i="4" s="1"/>
  <c r="H5201" i="4"/>
  <c r="F5193" i="4"/>
  <c r="F5192" i="4"/>
  <c r="F5191" i="4"/>
  <c r="J5187" i="4"/>
  <c r="H5187" i="4"/>
  <c r="E5183" i="4"/>
  <c r="E5180" i="4"/>
  <c r="F5180" i="4" s="1"/>
  <c r="H5180" i="4" s="1"/>
  <c r="H5181" i="4" s="1"/>
  <c r="G5183" i="4" s="1"/>
  <c r="H5177" i="4"/>
  <c r="H5176" i="4"/>
  <c r="I5172" i="4"/>
  <c r="I5177" i="4" s="1"/>
  <c r="H5172" i="4"/>
  <c r="F5164" i="4"/>
  <c r="F5163" i="4"/>
  <c r="F5162" i="4"/>
  <c r="J5158" i="4"/>
  <c r="H5158" i="4"/>
  <c r="E5154" i="4"/>
  <c r="E5151" i="4"/>
  <c r="F5151" i="4" s="1"/>
  <c r="H5151" i="4" s="1"/>
  <c r="H5148" i="4"/>
  <c r="H5147" i="4"/>
  <c r="H5146" i="4"/>
  <c r="H5145" i="4"/>
  <c r="H5144" i="4"/>
  <c r="H5143" i="4"/>
  <c r="I5139" i="4"/>
  <c r="H5139" i="4"/>
  <c r="F5132" i="4"/>
  <c r="F5131" i="4"/>
  <c r="F5130" i="4"/>
  <c r="J5126" i="4"/>
  <c r="H5126" i="4"/>
  <c r="E5122" i="4"/>
  <c r="E5119" i="4"/>
  <c r="F5119" i="4" s="1"/>
  <c r="H5119" i="4" s="1"/>
  <c r="H5116" i="4"/>
  <c r="H5115" i="4"/>
  <c r="H5114" i="4"/>
  <c r="I5110" i="4"/>
  <c r="I5116" i="4" s="1"/>
  <c r="H5110" i="4"/>
  <c r="F5102" i="4"/>
  <c r="F5101" i="4"/>
  <c r="F5100" i="4"/>
  <c r="J5096" i="4"/>
  <c r="H5096" i="4"/>
  <c r="E5092" i="4"/>
  <c r="E5089" i="4"/>
  <c r="F5089" i="4" s="1"/>
  <c r="H5089" i="4" s="1"/>
  <c r="E5088" i="4"/>
  <c r="F5088" i="4" s="1"/>
  <c r="H5088" i="4" s="1"/>
  <c r="H5085" i="4"/>
  <c r="H5084" i="4"/>
  <c r="I5080" i="4"/>
  <c r="I5085" i="4" s="1"/>
  <c r="H5080" i="4"/>
  <c r="F5072" i="4"/>
  <c r="F5071" i="4"/>
  <c r="F5070" i="4"/>
  <c r="J5066" i="4"/>
  <c r="H5066" i="4"/>
  <c r="E5062" i="4"/>
  <c r="E5059" i="4"/>
  <c r="F5059" i="4" s="1"/>
  <c r="H5059" i="4" s="1"/>
  <c r="E5058" i="4"/>
  <c r="F5058" i="4" s="1"/>
  <c r="H5058" i="4" s="1"/>
  <c r="H5055" i="4"/>
  <c r="H5054" i="4"/>
  <c r="H5053" i="4"/>
  <c r="I5049" i="4"/>
  <c r="I5055" i="4" s="1"/>
  <c r="H5049" i="4"/>
  <c r="F5042" i="4"/>
  <c r="F5041" i="4"/>
  <c r="F5040" i="4"/>
  <c r="J5036" i="4"/>
  <c r="H5036" i="4"/>
  <c r="E5032" i="4"/>
  <c r="E5029" i="4"/>
  <c r="F5029" i="4" s="1"/>
  <c r="H5029" i="4" s="1"/>
  <c r="H5026" i="4"/>
  <c r="H5025" i="4"/>
  <c r="H5024" i="4"/>
  <c r="H5023" i="4"/>
  <c r="I5019" i="4"/>
  <c r="I5026" i="4" s="1"/>
  <c r="H5019" i="4"/>
  <c r="F5011" i="4"/>
  <c r="F5010" i="4"/>
  <c r="F5009" i="4"/>
  <c r="J5005" i="4"/>
  <c r="H5005" i="4"/>
  <c r="E5001" i="4"/>
  <c r="E4998" i="4"/>
  <c r="F4998" i="4" s="1"/>
  <c r="H4998" i="4" s="1"/>
  <c r="H4995" i="4"/>
  <c r="H4994" i="4"/>
  <c r="H4993" i="4"/>
  <c r="H4992" i="4"/>
  <c r="I4988" i="4"/>
  <c r="H4988" i="4"/>
  <c r="F4981" i="4"/>
  <c r="F4980" i="4"/>
  <c r="F4979" i="4"/>
  <c r="J4975" i="4"/>
  <c r="H4975" i="4"/>
  <c r="E4971" i="4"/>
  <c r="E4968" i="4"/>
  <c r="F4968" i="4" s="1"/>
  <c r="H4968" i="4" s="1"/>
  <c r="E4967" i="4"/>
  <c r="F4967" i="4" s="1"/>
  <c r="H4967" i="4" s="1"/>
  <c r="H4964" i="4"/>
  <c r="H4963" i="4"/>
  <c r="I4959" i="4"/>
  <c r="I4968" i="4" s="1"/>
  <c r="H4959" i="4"/>
  <c r="F4951" i="4"/>
  <c r="F4950" i="4"/>
  <c r="F4949" i="4"/>
  <c r="J4945" i="4"/>
  <c r="H4945" i="4"/>
  <c r="G4945" i="4"/>
  <c r="J4941" i="4"/>
  <c r="H4941" i="4"/>
  <c r="J4938" i="4"/>
  <c r="H4938" i="4"/>
  <c r="H4933" i="4"/>
  <c r="H4935" i="4" s="1"/>
  <c r="I4929" i="4"/>
  <c r="H4929" i="4"/>
  <c r="F4921" i="4"/>
  <c r="F4920" i="4"/>
  <c r="F4919" i="4"/>
  <c r="J4915" i="4"/>
  <c r="H4915" i="4"/>
  <c r="G4915" i="4"/>
  <c r="J4912" i="4"/>
  <c r="H4912" i="4"/>
  <c r="J4909" i="4"/>
  <c r="H4909" i="4"/>
  <c r="H4904" i="4"/>
  <c r="H4906" i="4" s="1"/>
  <c r="I4900" i="4"/>
  <c r="I4904" i="4" s="1"/>
  <c r="H4900" i="4"/>
  <c r="F4892" i="4"/>
  <c r="F4891" i="4"/>
  <c r="F4890" i="4"/>
  <c r="J4886" i="4"/>
  <c r="H4886" i="4"/>
  <c r="H4882" i="4"/>
  <c r="H4881" i="4"/>
  <c r="H4880" i="4"/>
  <c r="E4879" i="4"/>
  <c r="E4876" i="4"/>
  <c r="F4876" i="4" s="1"/>
  <c r="H4876" i="4" s="1"/>
  <c r="E4875" i="4"/>
  <c r="F4875" i="4" s="1"/>
  <c r="H4875" i="4" s="1"/>
  <c r="E4874" i="4"/>
  <c r="F4874" i="4" s="1"/>
  <c r="H4874" i="4" s="1"/>
  <c r="H4870" i="4"/>
  <c r="H4869" i="4"/>
  <c r="H4868" i="4"/>
  <c r="H4867" i="4"/>
  <c r="H4866" i="4"/>
  <c r="H4865" i="4"/>
  <c r="I4861" i="4"/>
  <c r="I4870" i="4" s="1"/>
  <c r="H4861" i="4"/>
  <c r="F4854" i="4"/>
  <c r="F4853" i="4"/>
  <c r="F4852" i="4"/>
  <c r="J4848" i="4"/>
  <c r="H4848" i="4"/>
  <c r="H4844" i="4"/>
  <c r="H4843" i="4"/>
  <c r="H4842" i="4"/>
  <c r="E4841" i="4"/>
  <c r="E4838" i="4"/>
  <c r="F4838" i="4" s="1"/>
  <c r="H4838" i="4" s="1"/>
  <c r="E4837" i="4"/>
  <c r="F4837" i="4" s="1"/>
  <c r="H4837" i="4" s="1"/>
  <c r="E4836" i="4"/>
  <c r="F4836" i="4" s="1"/>
  <c r="H4836" i="4" s="1"/>
  <c r="H4832" i="4"/>
  <c r="H4831" i="4"/>
  <c r="H4830" i="4"/>
  <c r="H4829" i="4"/>
  <c r="H4828" i="4"/>
  <c r="H4827" i="4"/>
  <c r="I4823" i="4"/>
  <c r="I4828" i="4" s="1"/>
  <c r="H4823" i="4"/>
  <c r="F4815" i="4"/>
  <c r="F4814" i="4"/>
  <c r="F4813" i="4"/>
  <c r="J4809" i="4"/>
  <c r="H4809" i="4"/>
  <c r="G4809" i="4"/>
  <c r="J4806" i="4"/>
  <c r="H4806" i="4"/>
  <c r="J4803" i="4"/>
  <c r="H4803" i="4"/>
  <c r="H4798" i="4"/>
  <c r="H4800" i="4" s="1"/>
  <c r="I4794" i="4"/>
  <c r="I4798" i="4" s="1"/>
  <c r="H4794" i="4"/>
  <c r="F4786" i="4"/>
  <c r="F4785" i="4"/>
  <c r="F4784" i="4"/>
  <c r="J4780" i="4"/>
  <c r="H4780" i="4"/>
  <c r="G4780" i="4"/>
  <c r="J4777" i="4"/>
  <c r="H4777" i="4"/>
  <c r="J4774" i="4"/>
  <c r="H4774" i="4"/>
  <c r="H4769" i="4"/>
  <c r="H4771" i="4" s="1"/>
  <c r="I4765" i="4"/>
  <c r="I4769" i="4" s="1"/>
  <c r="H4765" i="4"/>
  <c r="F4757" i="4"/>
  <c r="F4756" i="4"/>
  <c r="F4755" i="4"/>
  <c r="J4751" i="4"/>
  <c r="H4751" i="4"/>
  <c r="G4751" i="4"/>
  <c r="J4748" i="4"/>
  <c r="H4748" i="4"/>
  <c r="J4745" i="4"/>
  <c r="H4745" i="4"/>
  <c r="H4740" i="4"/>
  <c r="H4742" i="4" s="1"/>
  <c r="I4736" i="4"/>
  <c r="I4740" i="4" s="1"/>
  <c r="H4736" i="4"/>
  <c r="F4728" i="4"/>
  <c r="F4727" i="4"/>
  <c r="F4726" i="4"/>
  <c r="J4722" i="4"/>
  <c r="H4722" i="4"/>
  <c r="E4718" i="4"/>
  <c r="E4715" i="4"/>
  <c r="F4715" i="4" s="1"/>
  <c r="H4715" i="4" s="1"/>
  <c r="I4711" i="4"/>
  <c r="H4711" i="4"/>
  <c r="F4703" i="4"/>
  <c r="F4702" i="4"/>
  <c r="F4701" i="4"/>
  <c r="J4697" i="4"/>
  <c r="H4697" i="4"/>
  <c r="H4693" i="4"/>
  <c r="H4694" i="4" s="1"/>
  <c r="I4689" i="4"/>
  <c r="I4693" i="4" s="1"/>
  <c r="H4689" i="4"/>
  <c r="F4681" i="4"/>
  <c r="F4680" i="4"/>
  <c r="F4679" i="4"/>
  <c r="J4675" i="4"/>
  <c r="H4675" i="4"/>
  <c r="E4671" i="4"/>
  <c r="H4670" i="4"/>
  <c r="E4667" i="4"/>
  <c r="F4667" i="4" s="1"/>
  <c r="H4667" i="4" s="1"/>
  <c r="E4666" i="4"/>
  <c r="F4666" i="4" s="1"/>
  <c r="H4666" i="4" s="1"/>
  <c r="H4663" i="4"/>
  <c r="H4662" i="4"/>
  <c r="H4661" i="4"/>
  <c r="H4660" i="4"/>
  <c r="I4656" i="4"/>
  <c r="I4667" i="4" s="1"/>
  <c r="H4656" i="4"/>
  <c r="F4648" i="4"/>
  <c r="F4647" i="4"/>
  <c r="F4646" i="4"/>
  <c r="H4640" i="4"/>
  <c r="H4642" i="4" s="1"/>
  <c r="E4637" i="4"/>
  <c r="H4634" i="4"/>
  <c r="E4633" i="4"/>
  <c r="F4633" i="4" s="1"/>
  <c r="H4633" i="4" s="1"/>
  <c r="H4630" i="4"/>
  <c r="H4629" i="4"/>
  <c r="H4628" i="4"/>
  <c r="H4627" i="4"/>
  <c r="H4626" i="4"/>
  <c r="H4625" i="4"/>
  <c r="H4624" i="4"/>
  <c r="I4620" i="4"/>
  <c r="H4620" i="4"/>
  <c r="F4612" i="4"/>
  <c r="F4611" i="4"/>
  <c r="F4610" i="4"/>
  <c r="J4606" i="4"/>
  <c r="H4606" i="4"/>
  <c r="G4606" i="4"/>
  <c r="J4603" i="4"/>
  <c r="H4603" i="4"/>
  <c r="J4600" i="4"/>
  <c r="H4600" i="4"/>
  <c r="H4595" i="4"/>
  <c r="H4597" i="4" s="1"/>
  <c r="I4591" i="4"/>
  <c r="I4595" i="4" s="1"/>
  <c r="H4591" i="4"/>
  <c r="F4583" i="4"/>
  <c r="F4582" i="4"/>
  <c r="F4581" i="4"/>
  <c r="J4577" i="4"/>
  <c r="H4577" i="4"/>
  <c r="E4573" i="4"/>
  <c r="E4570" i="4"/>
  <c r="F4570" i="4" s="1"/>
  <c r="H4570" i="4" s="1"/>
  <c r="H4567" i="4"/>
  <c r="I4563" i="4"/>
  <c r="I4567" i="4" s="1"/>
  <c r="H4563" i="4"/>
  <c r="F4555" i="4"/>
  <c r="F4554" i="4"/>
  <c r="F4553" i="4"/>
  <c r="J4549" i="4"/>
  <c r="H4549" i="4"/>
  <c r="E4545" i="4"/>
  <c r="E4542" i="4"/>
  <c r="F4542" i="4" s="1"/>
  <c r="H4542" i="4" s="1"/>
  <c r="H4539" i="4"/>
  <c r="I4535" i="4"/>
  <c r="I4539" i="4" s="1"/>
  <c r="H4535" i="4"/>
  <c r="F4527" i="4"/>
  <c r="F4526" i="4"/>
  <c r="F4525" i="4"/>
  <c r="J4521" i="4"/>
  <c r="H4521" i="4"/>
  <c r="E4517" i="4"/>
  <c r="E4514" i="4"/>
  <c r="F4514" i="4" s="1"/>
  <c r="H4514" i="4" s="1"/>
  <c r="H4515" i="4" s="1"/>
  <c r="G4517" i="4" s="1"/>
  <c r="H4511" i="4"/>
  <c r="I4507" i="4"/>
  <c r="I4514" i="4" s="1"/>
  <c r="H4507" i="4"/>
  <c r="F4500" i="4"/>
  <c r="F4499" i="4"/>
  <c r="F4498" i="4"/>
  <c r="J4494" i="4"/>
  <c r="H4494" i="4"/>
  <c r="E4490" i="4"/>
  <c r="E4487" i="4"/>
  <c r="F4487" i="4" s="1"/>
  <c r="H4487" i="4" s="1"/>
  <c r="H4483" i="4"/>
  <c r="I4479" i="4"/>
  <c r="H4479" i="4"/>
  <c r="F4472" i="4"/>
  <c r="F4471" i="4"/>
  <c r="F4470" i="4"/>
  <c r="J4466" i="4"/>
  <c r="H4466" i="4"/>
  <c r="G4466" i="4"/>
  <c r="E4461" i="4"/>
  <c r="E4457" i="4"/>
  <c r="F4457" i="4" s="1"/>
  <c r="H4457" i="4" s="1"/>
  <c r="H4453" i="4"/>
  <c r="I4449" i="4"/>
  <c r="I4457" i="4" s="1"/>
  <c r="H4449" i="4"/>
  <c r="F4442" i="4"/>
  <c r="F4441" i="4"/>
  <c r="F4440" i="4"/>
  <c r="J4436" i="4"/>
  <c r="H4436" i="4"/>
  <c r="E4432" i="4"/>
  <c r="E4429" i="4"/>
  <c r="F4429" i="4" s="1"/>
  <c r="H4429" i="4" s="1"/>
  <c r="E4428" i="4"/>
  <c r="F4428" i="4" s="1"/>
  <c r="H4428" i="4" s="1"/>
  <c r="H4425" i="4"/>
  <c r="H4424" i="4"/>
  <c r="H4423" i="4"/>
  <c r="H4422" i="4"/>
  <c r="H4421" i="4"/>
  <c r="H4420" i="4"/>
  <c r="H4419" i="4"/>
  <c r="H4418" i="4"/>
  <c r="H4417" i="4"/>
  <c r="I4413" i="4"/>
  <c r="H4413" i="4"/>
  <c r="F4406" i="4"/>
  <c r="F4405" i="4"/>
  <c r="F4404" i="4"/>
  <c r="J4400" i="4"/>
  <c r="H4400" i="4"/>
  <c r="E4396" i="4"/>
  <c r="E4393" i="4"/>
  <c r="F4393" i="4" s="1"/>
  <c r="H4393" i="4" s="1"/>
  <c r="H4390" i="4"/>
  <c r="H4389" i="4"/>
  <c r="H4388" i="4"/>
  <c r="H4387" i="4"/>
  <c r="H4386" i="4"/>
  <c r="H4385" i="4"/>
  <c r="H4384" i="4"/>
  <c r="I4380" i="4"/>
  <c r="I4386" i="4" s="1"/>
  <c r="H4380" i="4"/>
  <c r="F4372" i="4"/>
  <c r="F4371" i="4"/>
  <c r="F4370" i="4"/>
  <c r="J4366" i="4"/>
  <c r="H4366" i="4"/>
  <c r="E4362" i="4"/>
  <c r="E4359" i="4"/>
  <c r="F4359" i="4" s="1"/>
  <c r="H4359" i="4" s="1"/>
  <c r="H4356" i="4"/>
  <c r="H4355" i="4"/>
  <c r="I4351" i="4"/>
  <c r="I4359" i="4" s="1"/>
  <c r="H4351" i="4"/>
  <c r="F4344" i="4"/>
  <c r="F4343" i="4"/>
  <c r="F4342" i="4"/>
  <c r="J4338" i="4"/>
  <c r="H4338" i="4"/>
  <c r="G4338" i="4"/>
  <c r="E4333" i="4"/>
  <c r="E4329" i="4"/>
  <c r="F4329" i="4" s="1"/>
  <c r="H4329" i="4" s="1"/>
  <c r="H4325" i="4"/>
  <c r="H4324" i="4"/>
  <c r="I4320" i="4"/>
  <c r="H4320" i="4"/>
  <c r="F4313" i="4"/>
  <c r="F4312" i="4"/>
  <c r="F4311" i="4"/>
  <c r="J4307" i="4"/>
  <c r="H4307" i="4"/>
  <c r="G4307" i="4"/>
  <c r="E4302" i="4"/>
  <c r="E4298" i="4"/>
  <c r="F4298" i="4" s="1"/>
  <c r="H4298" i="4" s="1"/>
  <c r="H4294" i="4"/>
  <c r="I4290" i="4"/>
  <c r="I4294" i="4" s="1"/>
  <c r="H4290" i="4"/>
  <c r="F4283" i="4"/>
  <c r="F4282" i="4"/>
  <c r="F4281" i="4"/>
  <c r="J4277" i="4"/>
  <c r="H4277" i="4"/>
  <c r="E4273" i="4"/>
  <c r="E4270" i="4"/>
  <c r="F4270" i="4" s="1"/>
  <c r="H4270" i="4" s="1"/>
  <c r="H4267" i="4"/>
  <c r="H4268" i="4" s="1"/>
  <c r="I4263" i="4"/>
  <c r="H4263" i="4"/>
  <c r="F4256" i="4"/>
  <c r="F4255" i="4"/>
  <c r="F4254" i="4"/>
  <c r="J4250" i="4"/>
  <c r="H4250" i="4"/>
  <c r="E4246" i="4"/>
  <c r="E4243" i="4"/>
  <c r="F4243" i="4" s="1"/>
  <c r="H4243" i="4" s="1"/>
  <c r="E4242" i="4"/>
  <c r="F4242" i="4" s="1"/>
  <c r="H4242" i="4" s="1"/>
  <c r="H4239" i="4"/>
  <c r="H4238" i="4"/>
  <c r="H4237" i="4"/>
  <c r="H4236" i="4"/>
  <c r="H4235" i="4"/>
  <c r="H4234" i="4"/>
  <c r="H4233" i="4"/>
  <c r="H4232" i="4"/>
  <c r="I4228" i="4"/>
  <c r="I4243" i="4" s="1"/>
  <c r="H4228" i="4"/>
  <c r="F4221" i="4"/>
  <c r="F4220" i="4"/>
  <c r="F4219" i="4"/>
  <c r="J4215" i="4"/>
  <c r="H4215" i="4"/>
  <c r="E4211" i="4"/>
  <c r="E4208" i="4"/>
  <c r="F4208" i="4" s="1"/>
  <c r="H4208" i="4" s="1"/>
  <c r="E4207" i="4"/>
  <c r="F4207" i="4" s="1"/>
  <c r="H4207" i="4" s="1"/>
  <c r="H4204" i="4"/>
  <c r="H4203" i="4"/>
  <c r="H4202" i="4"/>
  <c r="H4201" i="4"/>
  <c r="H4200" i="4"/>
  <c r="H4199" i="4"/>
  <c r="I4195" i="4"/>
  <c r="I4201" i="4" s="1"/>
  <c r="H4195" i="4"/>
  <c r="F4187" i="4"/>
  <c r="F4186" i="4"/>
  <c r="F4185" i="4"/>
  <c r="J4181" i="4"/>
  <c r="H4181" i="4"/>
  <c r="E4177" i="4"/>
  <c r="H4176" i="4"/>
  <c r="E4173" i="4"/>
  <c r="F4173" i="4" s="1"/>
  <c r="H4173" i="4" s="1"/>
  <c r="H4170" i="4"/>
  <c r="H4169" i="4"/>
  <c r="H4168" i="4"/>
  <c r="I4164" i="4"/>
  <c r="I4169" i="4" s="1"/>
  <c r="H4164" i="4"/>
  <c r="F4156" i="4"/>
  <c r="F4155" i="4"/>
  <c r="F4154" i="4"/>
  <c r="J4150" i="4"/>
  <c r="H4150" i="4"/>
  <c r="H4146" i="4"/>
  <c r="H4145" i="4"/>
  <c r="H4144" i="4"/>
  <c r="E4143" i="4"/>
  <c r="E4140" i="4"/>
  <c r="F4140" i="4" s="1"/>
  <c r="H4140" i="4" s="1"/>
  <c r="H4137" i="4"/>
  <c r="I4133" i="4"/>
  <c r="I4146" i="4" s="1"/>
  <c r="H4133" i="4"/>
  <c r="F4126" i="4"/>
  <c r="F4125" i="4"/>
  <c r="F4124" i="4"/>
  <c r="J4120" i="4"/>
  <c r="H4120" i="4"/>
  <c r="H4116" i="4"/>
  <c r="E4115" i="4"/>
  <c r="E4112" i="4"/>
  <c r="F4112" i="4" s="1"/>
  <c r="H4112" i="4" s="1"/>
  <c r="H4109" i="4"/>
  <c r="H4108" i="4"/>
  <c r="H4107" i="4"/>
  <c r="H4106" i="4"/>
  <c r="H4105" i="4"/>
  <c r="I4101" i="4"/>
  <c r="I4109" i="4" s="1"/>
  <c r="H4101" i="4"/>
  <c r="F4094" i="4"/>
  <c r="F4093" i="4"/>
  <c r="F4092" i="4"/>
  <c r="J4088" i="4"/>
  <c r="H4088" i="4"/>
  <c r="H4084" i="4"/>
  <c r="E4083" i="4"/>
  <c r="E4080" i="4"/>
  <c r="F4080" i="4" s="1"/>
  <c r="H4080" i="4" s="1"/>
  <c r="H4077" i="4"/>
  <c r="H4076" i="4"/>
  <c r="H4075" i="4"/>
  <c r="H4074" i="4"/>
  <c r="H4073" i="4"/>
  <c r="I4069" i="4"/>
  <c r="I4084" i="4" s="1"/>
  <c r="H4069" i="4"/>
  <c r="F4061" i="4"/>
  <c r="F4060" i="4"/>
  <c r="F4059" i="4"/>
  <c r="J4055" i="4"/>
  <c r="H4055" i="4"/>
  <c r="I4051" i="4"/>
  <c r="H4051" i="4"/>
  <c r="J4051" i="4" s="1"/>
  <c r="E4050" i="4"/>
  <c r="I4047" i="4"/>
  <c r="E4047" i="4"/>
  <c r="F4047" i="4" s="1"/>
  <c r="H4047" i="4" s="1"/>
  <c r="J4047" i="4" s="1"/>
  <c r="I4046" i="4"/>
  <c r="E4046" i="4"/>
  <c r="F4046" i="4" s="1"/>
  <c r="H4046" i="4" s="1"/>
  <c r="J4046" i="4" s="1"/>
  <c r="I4043" i="4"/>
  <c r="H4043" i="4"/>
  <c r="J4043" i="4" s="1"/>
  <c r="I4042" i="4"/>
  <c r="H4042" i="4"/>
  <c r="J4042" i="4" s="1"/>
  <c r="I4041" i="4"/>
  <c r="H4041" i="4"/>
  <c r="J4041" i="4" s="1"/>
  <c r="I4040" i="4"/>
  <c r="H4040" i="4"/>
  <c r="J4040" i="4" s="1"/>
  <c r="I4039" i="4"/>
  <c r="H4039" i="4"/>
  <c r="J4039" i="4" s="1"/>
  <c r="I4038" i="4"/>
  <c r="H4038" i="4"/>
  <c r="I4037" i="4"/>
  <c r="H4037" i="4"/>
  <c r="J4037" i="4" s="1"/>
  <c r="F4026" i="4"/>
  <c r="F4025" i="4"/>
  <c r="F4024" i="4"/>
  <c r="J4020" i="4"/>
  <c r="H4020" i="4"/>
  <c r="H4016" i="4"/>
  <c r="H4015" i="4"/>
  <c r="E4014" i="4"/>
  <c r="E4011" i="4"/>
  <c r="F4011" i="4" s="1"/>
  <c r="H4011" i="4" s="1"/>
  <c r="H4012" i="4" s="1"/>
  <c r="G4014" i="4" s="1"/>
  <c r="H4014" i="4" s="1"/>
  <c r="H4008" i="4"/>
  <c r="H4007" i="4"/>
  <c r="H4009" i="4" s="1"/>
  <c r="I4003" i="4"/>
  <c r="H4003" i="4"/>
  <c r="F3996" i="4"/>
  <c r="F3995" i="4"/>
  <c r="F3994" i="4"/>
  <c r="J3990" i="4"/>
  <c r="H3990" i="4"/>
  <c r="H3986" i="4"/>
  <c r="H3985" i="4"/>
  <c r="E3984" i="4"/>
  <c r="E3981" i="4"/>
  <c r="F3981" i="4" s="1"/>
  <c r="H3981" i="4" s="1"/>
  <c r="E3980" i="4"/>
  <c r="F3980" i="4" s="1"/>
  <c r="H3980" i="4" s="1"/>
  <c r="E3979" i="4"/>
  <c r="F3979" i="4" s="1"/>
  <c r="H3979" i="4" s="1"/>
  <c r="E3978" i="4"/>
  <c r="F3978" i="4" s="1"/>
  <c r="H3978" i="4" s="1"/>
  <c r="H3975" i="4"/>
  <c r="H3974" i="4"/>
  <c r="H3973" i="4"/>
  <c r="H3972" i="4"/>
  <c r="H3971" i="4"/>
  <c r="H3970" i="4"/>
  <c r="H3969" i="4"/>
  <c r="I3965" i="4"/>
  <c r="H3965" i="4"/>
  <c r="F3958" i="4"/>
  <c r="F3957" i="4"/>
  <c r="F3956" i="4"/>
  <c r="J3952" i="4"/>
  <c r="H3952" i="4"/>
  <c r="H3948" i="4"/>
  <c r="E3947" i="4"/>
  <c r="E3944" i="4"/>
  <c r="F3944" i="4" s="1"/>
  <c r="H3944" i="4" s="1"/>
  <c r="E3943" i="4"/>
  <c r="F3943" i="4" s="1"/>
  <c r="H3943" i="4" s="1"/>
  <c r="H3940" i="4"/>
  <c r="H3939" i="4"/>
  <c r="H3938" i="4"/>
  <c r="H3937" i="4"/>
  <c r="H3936" i="4"/>
  <c r="H3935" i="4"/>
  <c r="H3934" i="4"/>
  <c r="H3933" i="4"/>
  <c r="H3932" i="4"/>
  <c r="H3931" i="4"/>
  <c r="H3930" i="4"/>
  <c r="H3929" i="4"/>
  <c r="H3928" i="4"/>
  <c r="H3927" i="4"/>
  <c r="H3926" i="4"/>
  <c r="I3922" i="4"/>
  <c r="I3936" i="4" s="1"/>
  <c r="H3922" i="4"/>
  <c r="F3914" i="4"/>
  <c r="F3913" i="4"/>
  <c r="F3912" i="4"/>
  <c r="J3908" i="4"/>
  <c r="H3908" i="4"/>
  <c r="E3904" i="4"/>
  <c r="E3901" i="4"/>
  <c r="F3901" i="4" s="1"/>
  <c r="H3901" i="4" s="1"/>
  <c r="H3898" i="4"/>
  <c r="H3899" i="4" s="1"/>
  <c r="I3894" i="4"/>
  <c r="H3894" i="4"/>
  <c r="F3887" i="4"/>
  <c r="F3886" i="4"/>
  <c r="F3885" i="4"/>
  <c r="J3881" i="4"/>
  <c r="H3881" i="4"/>
  <c r="E3877" i="4"/>
  <c r="E3874" i="4"/>
  <c r="F3874" i="4" s="1"/>
  <c r="H3874" i="4" s="1"/>
  <c r="H3875" i="4" s="1"/>
  <c r="G3877" i="4" s="1"/>
  <c r="H3871" i="4"/>
  <c r="H3872" i="4" s="1"/>
  <c r="I3867" i="4"/>
  <c r="I3871" i="4" s="1"/>
  <c r="H3867" i="4"/>
  <c r="F3859" i="4"/>
  <c r="F3858" i="4"/>
  <c r="F3857" i="4"/>
  <c r="J3853" i="4"/>
  <c r="H3853" i="4"/>
  <c r="E3849" i="4"/>
  <c r="E3846" i="4"/>
  <c r="F3846" i="4" s="1"/>
  <c r="H3846" i="4" s="1"/>
  <c r="H3847" i="4" s="1"/>
  <c r="G3849" i="4" s="1"/>
  <c r="H3843" i="4"/>
  <c r="H3842" i="4"/>
  <c r="H3841" i="4"/>
  <c r="H3840" i="4"/>
  <c r="H3839" i="4"/>
  <c r="I3835" i="4"/>
  <c r="H3835" i="4"/>
  <c r="F3828" i="4"/>
  <c r="F3827" i="4"/>
  <c r="F3826" i="4"/>
  <c r="J3822" i="4"/>
  <c r="H3822" i="4"/>
  <c r="E3818" i="4"/>
  <c r="H3817" i="4"/>
  <c r="H3816" i="4"/>
  <c r="H3815" i="4"/>
  <c r="E3812" i="4"/>
  <c r="F3812" i="4" s="1"/>
  <c r="H3812" i="4" s="1"/>
  <c r="H3809" i="4"/>
  <c r="H3808" i="4"/>
  <c r="H3807" i="4"/>
  <c r="H3806" i="4"/>
  <c r="I3802" i="4"/>
  <c r="H3802" i="4"/>
  <c r="F3794" i="4"/>
  <c r="F3793" i="4"/>
  <c r="F3792" i="4"/>
  <c r="J3788" i="4"/>
  <c r="H3788" i="4"/>
  <c r="E3784" i="4"/>
  <c r="E3781" i="4"/>
  <c r="F3781" i="4" s="1"/>
  <c r="H3781" i="4" s="1"/>
  <c r="H3782" i="4" s="1"/>
  <c r="G3784" i="4" s="1"/>
  <c r="H3778" i="4"/>
  <c r="H3777" i="4"/>
  <c r="I3773" i="4"/>
  <c r="I3778" i="4" s="1"/>
  <c r="H3773" i="4"/>
  <c r="F3765" i="4"/>
  <c r="F3764" i="4"/>
  <c r="F3763" i="4"/>
  <c r="J3759" i="4"/>
  <c r="H3759" i="4"/>
  <c r="E3755" i="4"/>
  <c r="I3752" i="4"/>
  <c r="E3752" i="4"/>
  <c r="F3752" i="4" s="1"/>
  <c r="H3752" i="4" s="1"/>
  <c r="I3749" i="4"/>
  <c r="H3749" i="4"/>
  <c r="J3749" i="4" s="1"/>
  <c r="I3748" i="4"/>
  <c r="H3748" i="4"/>
  <c r="J3748" i="4" s="1"/>
  <c r="F3737" i="4"/>
  <c r="F3736" i="4"/>
  <c r="F3735" i="4"/>
  <c r="J3731" i="4"/>
  <c r="H3731" i="4"/>
  <c r="E3727" i="4"/>
  <c r="H3726" i="4"/>
  <c r="E3723" i="4"/>
  <c r="F3723" i="4" s="1"/>
  <c r="H3723" i="4" s="1"/>
  <c r="H3720" i="4"/>
  <c r="H3719" i="4"/>
  <c r="H3718" i="4"/>
  <c r="H3717" i="4"/>
  <c r="H3716" i="4"/>
  <c r="H3715" i="4"/>
  <c r="H3714" i="4"/>
  <c r="I3710" i="4"/>
  <c r="I3718" i="4" s="1"/>
  <c r="H3710" i="4"/>
  <c r="F3703" i="4"/>
  <c r="F3702" i="4"/>
  <c r="F3701" i="4"/>
  <c r="J3697" i="4"/>
  <c r="H3697" i="4"/>
  <c r="E3693" i="4"/>
  <c r="H3692" i="4"/>
  <c r="E3689" i="4"/>
  <c r="F3689" i="4" s="1"/>
  <c r="H3689" i="4" s="1"/>
  <c r="H3686" i="4"/>
  <c r="H3685" i="4"/>
  <c r="H3684" i="4"/>
  <c r="H3683" i="4"/>
  <c r="H3682" i="4"/>
  <c r="I3678" i="4"/>
  <c r="I3684" i="4" s="1"/>
  <c r="H3678" i="4"/>
  <c r="F3670" i="4"/>
  <c r="F3669" i="4"/>
  <c r="F3668" i="4"/>
  <c r="J3664" i="4"/>
  <c r="H3664" i="4"/>
  <c r="E3660" i="4"/>
  <c r="E3657" i="4"/>
  <c r="F3657" i="4" s="1"/>
  <c r="H3657" i="4" s="1"/>
  <c r="E3656" i="4"/>
  <c r="F3656" i="4" s="1"/>
  <c r="H3656" i="4" s="1"/>
  <c r="H3652" i="4"/>
  <c r="H3651" i="4"/>
  <c r="H3650" i="4"/>
  <c r="H3649" i="4"/>
  <c r="H3648" i="4"/>
  <c r="H3647" i="4"/>
  <c r="I3643" i="4"/>
  <c r="I3651" i="4" s="1"/>
  <c r="H3643" i="4"/>
  <c r="F3636" i="4"/>
  <c r="F3635" i="4"/>
  <c r="F3634" i="4"/>
  <c r="J3630" i="4"/>
  <c r="H3630" i="4"/>
  <c r="E3626" i="4"/>
  <c r="E3623" i="4"/>
  <c r="F3623" i="4" s="1"/>
  <c r="H3623" i="4" s="1"/>
  <c r="I3616" i="4"/>
  <c r="I3623" i="4" s="1"/>
  <c r="H3616" i="4"/>
  <c r="F3609" i="4"/>
  <c r="F3608" i="4"/>
  <c r="F3607" i="4"/>
  <c r="J3603" i="4"/>
  <c r="H3603" i="4"/>
  <c r="E3599" i="4"/>
  <c r="E3596" i="4"/>
  <c r="F3596" i="4" s="1"/>
  <c r="H3596" i="4" s="1"/>
  <c r="H3593" i="4"/>
  <c r="H3592" i="4"/>
  <c r="I3588" i="4"/>
  <c r="H3588" i="4"/>
  <c r="F3580" i="4"/>
  <c r="F3579" i="4"/>
  <c r="F3578" i="4"/>
  <c r="J3574" i="4"/>
  <c r="H3574" i="4"/>
  <c r="E3570" i="4"/>
  <c r="E3567" i="4"/>
  <c r="F3567" i="4" s="1"/>
  <c r="H3567" i="4" s="1"/>
  <c r="H3568" i="4" s="1"/>
  <c r="G3570" i="4" s="1"/>
  <c r="H3570" i="4" s="1"/>
  <c r="H3571" i="4" s="1"/>
  <c r="H3563" i="4"/>
  <c r="H3562" i="4"/>
  <c r="I3558" i="4"/>
  <c r="H3558" i="4"/>
  <c r="F3550" i="4"/>
  <c r="F3549" i="4"/>
  <c r="F3548" i="4"/>
  <c r="J3544" i="4"/>
  <c r="H3544" i="4"/>
  <c r="H3540" i="4"/>
  <c r="E3539" i="4"/>
  <c r="H3538" i="4"/>
  <c r="H3537" i="4"/>
  <c r="H3536" i="4"/>
  <c r="E3533" i="4"/>
  <c r="F3533" i="4" s="1"/>
  <c r="H3533" i="4" s="1"/>
  <c r="E3532" i="4"/>
  <c r="F3532" i="4" s="1"/>
  <c r="H3532" i="4" s="1"/>
  <c r="H3529" i="4"/>
  <c r="H3528" i="4"/>
  <c r="H3527" i="4"/>
  <c r="H3526" i="4"/>
  <c r="I3522" i="4"/>
  <c r="J3537" i="4" s="1"/>
  <c r="H3522" i="4"/>
  <c r="F3514" i="4"/>
  <c r="F3513" i="4"/>
  <c r="F3512" i="4"/>
  <c r="J3508" i="4"/>
  <c r="H3508" i="4"/>
  <c r="G3508" i="4"/>
  <c r="J3505" i="4"/>
  <c r="H3505" i="4"/>
  <c r="J3502" i="4"/>
  <c r="H3502" i="4"/>
  <c r="H3497" i="4"/>
  <c r="H3499" i="4" s="1"/>
  <c r="I3493" i="4"/>
  <c r="H3493" i="4"/>
  <c r="F3485" i="4"/>
  <c r="F3484" i="4"/>
  <c r="F3483" i="4"/>
  <c r="J3479" i="4"/>
  <c r="H3479" i="4"/>
  <c r="E3475" i="4"/>
  <c r="H3474" i="4"/>
  <c r="E3471" i="4"/>
  <c r="F3471" i="4" s="1"/>
  <c r="H3471" i="4" s="1"/>
  <c r="E3470" i="4"/>
  <c r="F3470" i="4" s="1"/>
  <c r="H3470" i="4" s="1"/>
  <c r="H3467" i="4"/>
  <c r="H3466" i="4"/>
  <c r="H3465" i="4"/>
  <c r="H3464" i="4"/>
  <c r="H3463" i="4"/>
  <c r="H3462" i="4"/>
  <c r="H3461" i="4"/>
  <c r="H3460" i="4"/>
  <c r="I3456" i="4"/>
  <c r="I3465" i="4" s="1"/>
  <c r="H3456" i="4"/>
  <c r="F3448" i="4"/>
  <c r="F3447" i="4"/>
  <c r="F3446" i="4"/>
  <c r="J3442" i="4"/>
  <c r="H3442" i="4"/>
  <c r="E3438" i="4"/>
  <c r="E3435" i="4"/>
  <c r="F3435" i="4" s="1"/>
  <c r="H3435" i="4" s="1"/>
  <c r="H3436" i="4" s="1"/>
  <c r="G3438" i="4" s="1"/>
  <c r="H3432" i="4"/>
  <c r="H3431" i="4"/>
  <c r="H3430" i="4"/>
  <c r="H3429" i="4"/>
  <c r="I3425" i="4"/>
  <c r="H3425" i="4"/>
  <c r="F3418" i="4"/>
  <c r="F3417" i="4"/>
  <c r="F3416" i="4"/>
  <c r="J3412" i="4"/>
  <c r="H3412" i="4"/>
  <c r="H3408" i="4"/>
  <c r="E3407" i="4"/>
  <c r="E3404" i="4"/>
  <c r="F3404" i="4" s="1"/>
  <c r="H3404" i="4" s="1"/>
  <c r="H3405" i="4" s="1"/>
  <c r="G3407" i="4" s="1"/>
  <c r="I3400" i="4"/>
  <c r="H3400" i="4"/>
  <c r="F3393" i="4"/>
  <c r="F3392" i="4"/>
  <c r="F3391" i="4"/>
  <c r="J3387" i="4"/>
  <c r="H3387" i="4"/>
  <c r="H3383" i="4"/>
  <c r="E3382" i="4"/>
  <c r="E3379" i="4"/>
  <c r="F3379" i="4" s="1"/>
  <c r="H3379" i="4" s="1"/>
  <c r="I3372" i="4"/>
  <c r="I3379" i="4" s="1"/>
  <c r="H3372" i="4"/>
  <c r="F3364" i="4"/>
  <c r="F3363" i="4"/>
  <c r="F3362" i="4"/>
  <c r="J3358" i="4"/>
  <c r="H3358" i="4"/>
  <c r="H3354" i="4"/>
  <c r="E3353" i="4"/>
  <c r="E3350" i="4"/>
  <c r="F3350" i="4" s="1"/>
  <c r="H3350" i="4" s="1"/>
  <c r="H3346" i="4"/>
  <c r="I3342" i="4"/>
  <c r="H3342" i="4"/>
  <c r="F3334" i="4"/>
  <c r="F3333" i="4"/>
  <c r="F3332" i="4"/>
  <c r="J3328" i="4"/>
  <c r="H3328" i="4"/>
  <c r="E3324" i="4"/>
  <c r="E3321" i="4"/>
  <c r="F3321" i="4" s="1"/>
  <c r="H3321" i="4" s="1"/>
  <c r="H3322" i="4" s="1"/>
  <c r="G3324" i="4" s="1"/>
  <c r="H3317" i="4"/>
  <c r="H3316" i="4"/>
  <c r="H3315" i="4"/>
  <c r="H3314" i="4"/>
  <c r="H3313" i="4"/>
  <c r="H3312" i="4"/>
  <c r="I3308" i="4"/>
  <c r="H3308" i="4"/>
  <c r="F3300" i="4"/>
  <c r="F3299" i="4"/>
  <c r="F3298" i="4"/>
  <c r="J3294" i="4"/>
  <c r="H3294" i="4"/>
  <c r="E3290" i="4"/>
  <c r="E3287" i="4"/>
  <c r="F3287" i="4" s="1"/>
  <c r="H3287" i="4" s="1"/>
  <c r="E3286" i="4"/>
  <c r="F3286" i="4" s="1"/>
  <c r="H3286" i="4" s="1"/>
  <c r="H3283" i="4"/>
  <c r="H3282" i="4"/>
  <c r="H3281" i="4"/>
  <c r="H3280" i="4"/>
  <c r="H3279" i="4"/>
  <c r="H3278" i="4"/>
  <c r="H3277" i="4"/>
  <c r="H3276" i="4"/>
  <c r="I3272" i="4"/>
  <c r="I3282" i="4" s="1"/>
  <c r="H3272" i="4"/>
  <c r="F3264" i="4"/>
  <c r="F3263" i="4"/>
  <c r="F3262" i="4"/>
  <c r="J3258" i="4"/>
  <c r="H3258" i="4"/>
  <c r="E3254" i="4"/>
  <c r="E3251" i="4"/>
  <c r="F3251" i="4" s="1"/>
  <c r="H3251" i="4" s="1"/>
  <c r="H3252" i="4" s="1"/>
  <c r="G3254" i="4" s="1"/>
  <c r="H3254" i="4" s="1"/>
  <c r="H3255" i="4" s="1"/>
  <c r="H3247" i="4"/>
  <c r="H3246" i="4"/>
  <c r="H3245" i="4"/>
  <c r="H3244" i="4"/>
  <c r="H3243" i="4"/>
  <c r="I3239" i="4"/>
  <c r="I3248" i="4" s="1"/>
  <c r="H3239" i="4"/>
  <c r="F3231" i="4"/>
  <c r="F3230" i="4"/>
  <c r="F3229" i="4"/>
  <c r="J3225" i="4"/>
  <c r="H3225" i="4"/>
  <c r="G3225" i="4"/>
  <c r="E3220" i="4"/>
  <c r="E3216" i="4"/>
  <c r="F3216" i="4" s="1"/>
  <c r="H3216" i="4" s="1"/>
  <c r="H3218" i="4" s="1"/>
  <c r="G3220" i="4" s="1"/>
  <c r="H3213" i="4"/>
  <c r="H3212" i="4"/>
  <c r="I3208" i="4"/>
  <c r="H3208" i="4"/>
  <c r="F3200" i="4"/>
  <c r="F3199" i="4"/>
  <c r="F3198" i="4"/>
  <c r="J3194" i="4"/>
  <c r="H3194" i="4"/>
  <c r="E3190" i="4"/>
  <c r="E3187" i="4"/>
  <c r="F3187" i="4" s="1"/>
  <c r="H3187" i="4" s="1"/>
  <c r="H3183" i="4"/>
  <c r="H3182" i="4"/>
  <c r="H3181" i="4"/>
  <c r="H3180" i="4"/>
  <c r="H3179" i="4"/>
  <c r="H3178" i="4"/>
  <c r="I3174" i="4"/>
  <c r="I3178" i="4" s="1"/>
  <c r="H3174" i="4"/>
  <c r="F3163" i="4"/>
  <c r="F3162" i="4"/>
  <c r="F3161" i="4"/>
  <c r="J3157" i="4"/>
  <c r="H3157" i="4"/>
  <c r="E3153" i="4"/>
  <c r="H3150" i="4"/>
  <c r="E3149" i="4"/>
  <c r="F3149" i="4" s="1"/>
  <c r="H3149" i="4" s="1"/>
  <c r="H3146" i="4"/>
  <c r="H3145" i="4"/>
  <c r="H3144" i="4"/>
  <c r="H3143" i="4"/>
  <c r="H3142" i="4"/>
  <c r="I3138" i="4"/>
  <c r="I3142" i="4" s="1"/>
  <c r="H3138" i="4"/>
  <c r="F3131" i="4"/>
  <c r="F3130" i="4"/>
  <c r="F3129" i="4"/>
  <c r="J3125" i="4"/>
  <c r="H3125" i="4"/>
  <c r="E3121" i="4"/>
  <c r="H3118" i="4"/>
  <c r="E3117" i="4"/>
  <c r="F3117" i="4" s="1"/>
  <c r="H3117" i="4" s="1"/>
  <c r="H3114" i="4"/>
  <c r="H3113" i="4"/>
  <c r="H3112" i="4"/>
  <c r="H3111" i="4"/>
  <c r="H3110" i="4"/>
  <c r="I3106" i="4"/>
  <c r="I3113" i="4" s="1"/>
  <c r="H3106" i="4"/>
  <c r="F3097" i="4"/>
  <c r="F3096" i="4"/>
  <c r="F3095" i="4"/>
  <c r="J3091" i="4"/>
  <c r="H3091" i="4"/>
  <c r="E3087" i="4"/>
  <c r="H3086" i="4"/>
  <c r="E3083" i="4"/>
  <c r="F3083" i="4" s="1"/>
  <c r="H3083" i="4" s="1"/>
  <c r="E3082" i="4"/>
  <c r="F3082" i="4" s="1"/>
  <c r="H3082" i="4" s="1"/>
  <c r="H3079" i="4"/>
  <c r="H3078" i="4"/>
  <c r="H3077" i="4"/>
  <c r="H3076" i="4"/>
  <c r="H3075" i="4"/>
  <c r="I3071" i="4"/>
  <c r="I3079" i="4" s="1"/>
  <c r="H3071" i="4"/>
  <c r="F3064" i="4"/>
  <c r="F3063" i="4"/>
  <c r="F3062" i="4"/>
  <c r="J3058" i="4"/>
  <c r="H3058" i="4"/>
  <c r="H3054" i="4"/>
  <c r="E3053" i="4"/>
  <c r="E3050" i="4"/>
  <c r="F3050" i="4" s="1"/>
  <c r="H3050" i="4" s="1"/>
  <c r="H3046" i="4"/>
  <c r="I3042" i="4"/>
  <c r="H3042" i="4"/>
  <c r="F3035" i="4"/>
  <c r="F3034" i="4"/>
  <c r="F3033" i="4"/>
  <c r="J3029" i="4"/>
  <c r="H3029" i="4"/>
  <c r="H3025" i="4"/>
  <c r="E3024" i="4"/>
  <c r="E3021" i="4"/>
  <c r="F3021" i="4" s="1"/>
  <c r="H3021" i="4" s="1"/>
  <c r="H3017" i="4"/>
  <c r="I3013" i="4"/>
  <c r="I3025" i="4" s="1"/>
  <c r="H3013" i="4"/>
  <c r="F3005" i="4"/>
  <c r="F3004" i="4"/>
  <c r="F3003" i="4"/>
  <c r="J2999" i="4"/>
  <c r="H2999" i="4"/>
  <c r="H2995" i="4"/>
  <c r="E2994" i="4"/>
  <c r="E2991" i="4"/>
  <c r="F2991" i="4" s="1"/>
  <c r="H2991" i="4" s="1"/>
  <c r="H2987" i="4"/>
  <c r="H2986" i="4"/>
  <c r="H2985" i="4"/>
  <c r="H2983" i="4"/>
  <c r="H2982" i="4"/>
  <c r="I2978" i="4"/>
  <c r="I2991" i="4" s="1"/>
  <c r="H2978" i="4"/>
  <c r="F2970" i="4"/>
  <c r="F2969" i="4"/>
  <c r="F2968" i="4"/>
  <c r="J2964" i="4"/>
  <c r="H2964" i="4"/>
  <c r="H2960" i="4"/>
  <c r="E2959" i="4"/>
  <c r="E2956" i="4"/>
  <c r="F2956" i="4" s="1"/>
  <c r="H2956" i="4" s="1"/>
  <c r="H2953" i="4"/>
  <c r="H2952" i="4"/>
  <c r="H2951" i="4"/>
  <c r="H2950" i="4"/>
  <c r="H2949" i="4"/>
  <c r="G2948" i="4"/>
  <c r="H2948" i="4" s="1"/>
  <c r="I2947" i="4"/>
  <c r="H2947" i="4"/>
  <c r="J2947" i="4" s="1"/>
  <c r="H2946" i="4"/>
  <c r="I2942" i="4"/>
  <c r="I2949" i="4" s="1"/>
  <c r="H2942" i="4"/>
  <c r="F2935" i="4"/>
  <c r="F2934" i="4"/>
  <c r="F2933" i="4"/>
  <c r="J2929" i="4"/>
  <c r="H2929" i="4"/>
  <c r="E2925" i="4"/>
  <c r="E2922" i="4"/>
  <c r="F2922" i="4" s="1"/>
  <c r="H2922" i="4" s="1"/>
  <c r="H2923" i="4" s="1"/>
  <c r="G2925" i="4" s="1"/>
  <c r="H2919" i="4"/>
  <c r="H2918" i="4"/>
  <c r="H2917" i="4"/>
  <c r="I2913" i="4"/>
  <c r="H2913" i="4"/>
  <c r="F2905" i="4"/>
  <c r="F2904" i="4"/>
  <c r="F2903" i="4"/>
  <c r="J2899" i="4"/>
  <c r="H2899" i="4"/>
  <c r="H2895" i="4"/>
  <c r="H2894" i="4"/>
  <c r="E2893" i="4"/>
  <c r="E2890" i="4"/>
  <c r="F2890" i="4" s="1"/>
  <c r="H2890" i="4" s="1"/>
  <c r="E2889" i="4"/>
  <c r="F2889" i="4" s="1"/>
  <c r="H2889" i="4" s="1"/>
  <c r="E2888" i="4"/>
  <c r="F2888" i="4" s="1"/>
  <c r="H2888" i="4" s="1"/>
  <c r="H2885" i="4"/>
  <c r="H2884" i="4"/>
  <c r="H2883" i="4"/>
  <c r="H2882" i="4"/>
  <c r="I2878" i="4"/>
  <c r="H2878" i="4"/>
  <c r="F2871" i="4"/>
  <c r="F2870" i="4"/>
  <c r="F2869" i="4"/>
  <c r="J2865" i="4"/>
  <c r="H2865" i="4"/>
  <c r="E2861" i="4"/>
  <c r="E2858" i="4"/>
  <c r="F2858" i="4" s="1"/>
  <c r="H2858" i="4" s="1"/>
  <c r="H2855" i="4"/>
  <c r="I2851" i="4"/>
  <c r="I2858" i="4" s="1"/>
  <c r="H2851" i="4"/>
  <c r="F2844" i="4"/>
  <c r="F2843" i="4"/>
  <c r="F2842" i="4"/>
  <c r="J2838" i="4"/>
  <c r="H2838" i="4"/>
  <c r="E2834" i="4"/>
  <c r="E2831" i="4"/>
  <c r="F2831" i="4" s="1"/>
  <c r="H2831" i="4" s="1"/>
  <c r="H2828" i="4"/>
  <c r="H2827" i="4"/>
  <c r="I2823" i="4"/>
  <c r="I2827" i="4" s="1"/>
  <c r="H2823" i="4"/>
  <c r="F2816" i="4"/>
  <c r="F2815" i="4"/>
  <c r="F2814" i="4"/>
  <c r="J2810" i="4"/>
  <c r="H2810" i="4"/>
  <c r="E2806" i="4"/>
  <c r="E2803" i="4"/>
  <c r="F2803" i="4" s="1"/>
  <c r="H2803" i="4" s="1"/>
  <c r="H2804" i="4" s="1"/>
  <c r="G2806" i="4" s="1"/>
  <c r="H2800" i="4"/>
  <c r="H2799" i="4"/>
  <c r="I2795" i="4"/>
  <c r="H2795" i="4"/>
  <c r="F2788" i="4"/>
  <c r="F2787" i="4"/>
  <c r="F2786" i="4"/>
  <c r="J2782" i="4"/>
  <c r="H2782" i="4"/>
  <c r="E2778" i="4"/>
  <c r="H2777" i="4"/>
  <c r="E2774" i="4"/>
  <c r="F2774" i="4" s="1"/>
  <c r="H2774" i="4" s="1"/>
  <c r="E2773" i="4"/>
  <c r="F2773" i="4" s="1"/>
  <c r="H2773" i="4" s="1"/>
  <c r="H2770" i="4"/>
  <c r="H2769" i="4"/>
  <c r="H2768" i="4"/>
  <c r="I2764" i="4"/>
  <c r="H2764" i="4"/>
  <c r="F2756" i="4"/>
  <c r="F2755" i="4"/>
  <c r="F2754" i="4"/>
  <c r="J2750" i="4"/>
  <c r="H2750" i="4"/>
  <c r="H2746" i="4"/>
  <c r="E2745" i="4"/>
  <c r="H2744" i="4"/>
  <c r="H2743" i="4"/>
  <c r="E2740" i="4"/>
  <c r="F2740" i="4" s="1"/>
  <c r="H2740" i="4" s="1"/>
  <c r="H2741" i="4" s="1"/>
  <c r="G2745" i="4" s="1"/>
  <c r="H2737" i="4"/>
  <c r="H2736" i="4"/>
  <c r="H2735" i="4"/>
  <c r="H2734" i="4"/>
  <c r="H2733" i="4"/>
  <c r="I2729" i="4"/>
  <c r="J2744" i="4" s="1"/>
  <c r="H2729" i="4"/>
  <c r="F2722" i="4"/>
  <c r="F2721" i="4"/>
  <c r="F2720" i="4"/>
  <c r="J2716" i="4"/>
  <c r="H2716" i="4"/>
  <c r="E2712" i="4"/>
  <c r="H2711" i="4"/>
  <c r="E2708" i="4"/>
  <c r="F2708" i="4" s="1"/>
  <c r="H2708" i="4" s="1"/>
  <c r="E2707" i="4"/>
  <c r="F2707" i="4" s="1"/>
  <c r="H2707" i="4" s="1"/>
  <c r="H2704" i="4"/>
  <c r="H2703" i="4"/>
  <c r="H2702" i="4"/>
  <c r="H2701" i="4"/>
  <c r="H2700" i="4"/>
  <c r="I2696" i="4"/>
  <c r="I2711" i="4" s="1"/>
  <c r="H2696" i="4"/>
  <c r="F2689" i="4"/>
  <c r="F2688" i="4"/>
  <c r="F2687" i="4"/>
  <c r="J2683" i="4"/>
  <c r="H2683" i="4"/>
  <c r="H2679" i="4"/>
  <c r="E2678" i="4"/>
  <c r="E2675" i="4"/>
  <c r="F2675" i="4" s="1"/>
  <c r="H2675" i="4" s="1"/>
  <c r="E2674" i="4"/>
  <c r="F2674" i="4" s="1"/>
  <c r="H2674" i="4" s="1"/>
  <c r="H2671" i="4"/>
  <c r="H2670" i="4"/>
  <c r="I2666" i="4"/>
  <c r="H2666" i="4"/>
  <c r="F2659" i="4"/>
  <c r="F2658" i="4"/>
  <c r="F2657" i="4"/>
  <c r="J2653" i="4"/>
  <c r="H2653" i="4"/>
  <c r="H2649" i="4"/>
  <c r="H2648" i="4"/>
  <c r="E2647" i="4"/>
  <c r="H2646" i="4"/>
  <c r="H2645" i="4"/>
  <c r="H2642" i="4"/>
  <c r="E2641" i="4"/>
  <c r="F2641" i="4" s="1"/>
  <c r="H2641" i="4" s="1"/>
  <c r="E2640" i="4"/>
  <c r="F2640" i="4" s="1"/>
  <c r="H2640" i="4" s="1"/>
  <c r="E2639" i="4"/>
  <c r="F2639" i="4" s="1"/>
  <c r="H2639" i="4" s="1"/>
  <c r="H2636" i="4"/>
  <c r="H2635" i="4"/>
  <c r="H2634" i="4"/>
  <c r="H2633" i="4"/>
  <c r="I2629" i="4"/>
  <c r="J2642" i="4" s="1"/>
  <c r="H2629" i="4"/>
  <c r="F2622" i="4"/>
  <c r="F2621" i="4"/>
  <c r="F2620" i="4"/>
  <c r="J2616" i="4"/>
  <c r="H2616" i="4"/>
  <c r="H2612" i="4"/>
  <c r="H2611" i="4"/>
  <c r="E2610" i="4"/>
  <c r="H2609" i="4"/>
  <c r="H2608" i="4"/>
  <c r="H2605" i="4"/>
  <c r="E2604" i="4"/>
  <c r="F2604" i="4" s="1"/>
  <c r="H2604" i="4" s="1"/>
  <c r="E2603" i="4"/>
  <c r="F2603" i="4" s="1"/>
  <c r="H2603" i="4" s="1"/>
  <c r="E2602" i="4"/>
  <c r="F2602" i="4" s="1"/>
  <c r="H2602" i="4" s="1"/>
  <c r="H2599" i="4"/>
  <c r="H2598" i="4"/>
  <c r="H2597" i="4"/>
  <c r="H2596" i="4"/>
  <c r="I2592" i="4"/>
  <c r="H2592" i="4"/>
  <c r="F2584" i="4"/>
  <c r="F2583" i="4"/>
  <c r="F2582" i="4"/>
  <c r="J2578" i="4"/>
  <c r="H2578" i="4"/>
  <c r="H2574" i="4"/>
  <c r="H2575" i="4" s="1"/>
  <c r="I2570" i="4"/>
  <c r="I2574" i="4" s="1"/>
  <c r="H2570" i="4"/>
  <c r="F2562" i="4"/>
  <c r="F2561" i="4"/>
  <c r="F2560" i="4"/>
  <c r="J2556" i="4"/>
  <c r="H2556" i="4"/>
  <c r="E2552" i="4"/>
  <c r="H2551" i="4"/>
  <c r="H2550" i="4"/>
  <c r="H2549" i="4"/>
  <c r="H2548" i="4"/>
  <c r="H2547" i="4"/>
  <c r="H2546" i="4"/>
  <c r="H2545" i="4"/>
  <c r="E2542" i="4"/>
  <c r="F2542" i="4" s="1"/>
  <c r="H2542" i="4" s="1"/>
  <c r="E2541" i="4"/>
  <c r="F2541" i="4" s="1"/>
  <c r="H2541" i="4" s="1"/>
  <c r="H2538" i="4"/>
  <c r="H2537" i="4"/>
  <c r="H2536" i="4"/>
  <c r="H2535" i="4"/>
  <c r="H2534" i="4"/>
  <c r="H2533" i="4"/>
  <c r="H2532" i="4"/>
  <c r="H2531" i="4"/>
  <c r="H2530" i="4"/>
  <c r="H2529" i="4"/>
  <c r="H2528" i="4"/>
  <c r="H2527" i="4"/>
  <c r="H2526" i="4"/>
  <c r="H2525" i="4"/>
  <c r="H2524" i="4"/>
  <c r="I2520" i="4"/>
  <c r="I2542" i="4" s="1"/>
  <c r="H2520" i="4"/>
  <c r="F2512" i="4"/>
  <c r="F2511" i="4"/>
  <c r="F2510" i="4"/>
  <c r="J2506" i="4"/>
  <c r="H2506" i="4"/>
  <c r="H2502" i="4"/>
  <c r="E2501" i="4"/>
  <c r="H2500" i="4"/>
  <c r="E2497" i="4"/>
  <c r="F2497" i="4" s="1"/>
  <c r="H2497" i="4" s="1"/>
  <c r="H2498" i="4" s="1"/>
  <c r="G2501" i="4" s="1"/>
  <c r="H2493" i="4"/>
  <c r="H2492" i="4"/>
  <c r="I2488" i="4"/>
  <c r="H2488" i="4"/>
  <c r="F2480" i="4"/>
  <c r="F2479" i="4"/>
  <c r="F2478" i="4"/>
  <c r="J2474" i="4"/>
  <c r="H2474" i="4"/>
  <c r="E2470" i="4"/>
  <c r="H2469" i="4"/>
  <c r="E2466" i="4"/>
  <c r="F2466" i="4" s="1"/>
  <c r="H2466" i="4" s="1"/>
  <c r="H2462" i="4"/>
  <c r="H2461" i="4"/>
  <c r="H2460" i="4"/>
  <c r="H2459" i="4"/>
  <c r="H2458" i="4"/>
  <c r="I2454" i="4"/>
  <c r="I2469" i="4" s="1"/>
  <c r="H2454" i="4"/>
  <c r="F2446" i="4"/>
  <c r="F2445" i="4"/>
  <c r="F2444" i="4"/>
  <c r="J2440" i="4"/>
  <c r="H2440" i="4"/>
  <c r="H2436" i="4"/>
  <c r="H2435" i="4"/>
  <c r="H2434" i="4"/>
  <c r="H2433" i="4"/>
  <c r="E2432" i="4"/>
  <c r="H2431" i="4"/>
  <c r="E2428" i="4"/>
  <c r="F2428" i="4" s="1"/>
  <c r="H2428" i="4" s="1"/>
  <c r="H2425" i="4"/>
  <c r="H2424" i="4"/>
  <c r="I2420" i="4"/>
  <c r="I2428" i="4" s="1"/>
  <c r="H2420" i="4"/>
  <c r="F2413" i="4"/>
  <c r="F2412" i="4"/>
  <c r="F2411" i="4"/>
  <c r="J2407" i="4"/>
  <c r="H2407" i="4"/>
  <c r="E2403" i="4"/>
  <c r="H2402" i="4"/>
  <c r="H2401" i="4"/>
  <c r="E2398" i="4"/>
  <c r="F2398" i="4" s="1"/>
  <c r="H2398" i="4" s="1"/>
  <c r="H2399" i="4" s="1"/>
  <c r="G2403" i="4" s="1"/>
  <c r="H2395" i="4"/>
  <c r="H2394" i="4"/>
  <c r="H2393" i="4"/>
  <c r="I2389" i="4"/>
  <c r="H2389" i="4"/>
  <c r="F2382" i="4"/>
  <c r="F2381" i="4"/>
  <c r="F2380" i="4"/>
  <c r="J2376" i="4"/>
  <c r="H2376" i="4"/>
  <c r="H2372" i="4"/>
  <c r="E2371" i="4"/>
  <c r="H2370" i="4"/>
  <c r="H2369" i="4"/>
  <c r="E2366" i="4"/>
  <c r="F2366" i="4" s="1"/>
  <c r="H2366" i="4" s="1"/>
  <c r="H2363" i="4"/>
  <c r="H2362" i="4"/>
  <c r="I2358" i="4"/>
  <c r="I2366" i="4" s="1"/>
  <c r="H2358" i="4"/>
  <c r="F2350" i="4"/>
  <c r="F2349" i="4"/>
  <c r="F2348" i="4"/>
  <c r="J2344" i="4"/>
  <c r="H2344" i="4"/>
  <c r="H2340" i="4"/>
  <c r="H2339" i="4"/>
  <c r="E2338" i="4"/>
  <c r="H2337" i="4"/>
  <c r="H2336" i="4"/>
  <c r="E2333" i="4"/>
  <c r="F2333" i="4" s="1"/>
  <c r="H2333" i="4" s="1"/>
  <c r="H2334" i="4" s="1"/>
  <c r="G2338" i="4" s="1"/>
  <c r="H2330" i="4"/>
  <c r="H2329" i="4"/>
  <c r="H2328" i="4"/>
  <c r="H2327" i="4"/>
  <c r="I2323" i="4"/>
  <c r="I2337" i="4" s="1"/>
  <c r="H2323" i="4"/>
  <c r="F2315" i="4"/>
  <c r="F2314" i="4"/>
  <c r="F2313" i="4"/>
  <c r="J2309" i="4"/>
  <c r="H2309" i="4"/>
  <c r="H2305" i="4"/>
  <c r="H2304" i="4"/>
  <c r="E2303" i="4"/>
  <c r="H2302" i="4"/>
  <c r="E2299" i="4"/>
  <c r="F2299" i="4" s="1"/>
  <c r="H2299" i="4" s="1"/>
  <c r="H2300" i="4" s="1"/>
  <c r="G2303" i="4" s="1"/>
  <c r="H2296" i="4"/>
  <c r="H2295" i="4"/>
  <c r="I2291" i="4"/>
  <c r="I2304" i="4" s="1"/>
  <c r="H2291" i="4"/>
  <c r="F2283" i="4"/>
  <c r="F2282" i="4"/>
  <c r="F2281" i="4"/>
  <c r="J2277" i="4"/>
  <c r="H2277" i="4"/>
  <c r="E2272" i="4"/>
  <c r="E2269" i="4"/>
  <c r="F2269" i="4" s="1"/>
  <c r="H2269" i="4" s="1"/>
  <c r="H2266" i="4"/>
  <c r="H2265" i="4"/>
  <c r="H2264" i="4"/>
  <c r="H2267" i="4" s="1"/>
  <c r="I2260" i="4"/>
  <c r="I2266" i="4" s="1"/>
  <c r="H2260" i="4"/>
  <c r="F2252" i="4"/>
  <c r="F2251" i="4"/>
  <c r="F2250" i="4"/>
  <c r="J2246" i="4"/>
  <c r="H2246" i="4"/>
  <c r="H2242" i="4"/>
  <c r="I2238" i="4"/>
  <c r="I2242" i="4" s="1"/>
  <c r="H2238" i="4"/>
  <c r="F2230" i="4"/>
  <c r="F2229" i="4"/>
  <c r="F2228" i="4"/>
  <c r="J2224" i="4"/>
  <c r="H2224" i="4"/>
  <c r="H2220" i="4"/>
  <c r="E2219" i="4"/>
  <c r="H2218" i="4"/>
  <c r="E2217" i="4"/>
  <c r="E2214" i="4"/>
  <c r="F2214" i="4" s="1"/>
  <c r="H2214" i="4" s="1"/>
  <c r="H2211" i="4"/>
  <c r="H2210" i="4"/>
  <c r="I2206" i="4"/>
  <c r="I2211" i="4" s="1"/>
  <c r="H2206" i="4"/>
  <c r="F2198" i="4"/>
  <c r="F2197" i="4"/>
  <c r="F2196" i="4"/>
  <c r="J2192" i="4"/>
  <c r="H2192" i="4"/>
  <c r="E2188" i="4"/>
  <c r="H2187" i="4"/>
  <c r="H2186" i="4"/>
  <c r="E2183" i="4"/>
  <c r="F2183" i="4" s="1"/>
  <c r="H2183" i="4" s="1"/>
  <c r="H2180" i="4"/>
  <c r="H2181" i="4" s="1"/>
  <c r="I2176" i="4"/>
  <c r="I2186" i="4" s="1"/>
  <c r="H2176" i="4"/>
  <c r="F2168" i="4"/>
  <c r="F2167" i="4"/>
  <c r="F2166" i="4"/>
  <c r="J2162" i="4"/>
  <c r="H2162" i="4"/>
  <c r="E2158" i="4"/>
  <c r="H2157" i="4"/>
  <c r="H2156" i="4"/>
  <c r="E2153" i="4"/>
  <c r="F2153" i="4" s="1"/>
  <c r="H2153" i="4" s="1"/>
  <c r="H2150" i="4"/>
  <c r="H2149" i="4"/>
  <c r="I2145" i="4"/>
  <c r="I2157" i="4" s="1"/>
  <c r="H2145" i="4"/>
  <c r="F2138" i="4"/>
  <c r="F2137" i="4"/>
  <c r="F2136" i="4"/>
  <c r="E2131" i="4"/>
  <c r="I2128" i="4"/>
  <c r="E2128" i="4"/>
  <c r="F2128" i="4" s="1"/>
  <c r="H2128" i="4" s="1"/>
  <c r="I2125" i="4"/>
  <c r="F2114" i="4"/>
  <c r="F2113" i="4"/>
  <c r="F2112" i="4"/>
  <c r="J2108" i="4"/>
  <c r="H2108" i="4"/>
  <c r="E2103" i="4"/>
  <c r="E2100" i="4"/>
  <c r="F2100" i="4" s="1"/>
  <c r="H2100" i="4" s="1"/>
  <c r="H2097" i="4"/>
  <c r="H2096" i="4"/>
  <c r="H2095" i="4"/>
  <c r="I2091" i="4"/>
  <c r="I2097" i="4" s="1"/>
  <c r="H2091" i="4"/>
  <c r="F2083" i="4"/>
  <c r="F2082" i="4"/>
  <c r="F2081" i="4"/>
  <c r="J2077" i="4"/>
  <c r="H2077" i="4"/>
  <c r="E2073" i="4"/>
  <c r="I2070" i="4"/>
  <c r="E2070" i="4"/>
  <c r="F2070" i="4" s="1"/>
  <c r="H2070" i="4" s="1"/>
  <c r="I2067" i="4"/>
  <c r="H2067" i="4"/>
  <c r="J2067" i="4" s="1"/>
  <c r="J2068" i="4" s="1"/>
  <c r="H2063" i="4"/>
  <c r="F2055" i="4"/>
  <c r="F2054" i="4"/>
  <c r="F2053" i="4"/>
  <c r="J2049" i="4"/>
  <c r="H2049" i="4"/>
  <c r="E2045" i="4"/>
  <c r="H2044" i="4"/>
  <c r="E2041" i="4"/>
  <c r="F2041" i="4" s="1"/>
  <c r="H2041" i="4" s="1"/>
  <c r="E2040" i="4"/>
  <c r="F2040" i="4" s="1"/>
  <c r="H2040" i="4" s="1"/>
  <c r="H2037" i="4"/>
  <c r="H2036" i="4"/>
  <c r="H2035" i="4"/>
  <c r="I2031" i="4"/>
  <c r="I2044" i="4" s="1"/>
  <c r="H2031" i="4"/>
  <c r="F2023" i="4"/>
  <c r="F2022" i="4"/>
  <c r="F2021" i="4"/>
  <c r="J2017" i="4"/>
  <c r="H2017" i="4"/>
  <c r="H2013" i="4"/>
  <c r="E2012" i="4"/>
  <c r="H2011" i="4"/>
  <c r="E2008" i="4"/>
  <c r="F2008" i="4" s="1"/>
  <c r="H2008" i="4" s="1"/>
  <c r="H2004" i="4"/>
  <c r="H2003" i="4"/>
  <c r="H2002" i="4"/>
  <c r="H2001" i="4"/>
  <c r="H2000" i="4"/>
  <c r="I1996" i="4"/>
  <c r="I2005" i="4" s="1"/>
  <c r="H1996" i="4"/>
  <c r="F1989" i="4"/>
  <c r="F1988" i="4"/>
  <c r="F1987" i="4"/>
  <c r="J1983" i="4"/>
  <c r="H1983" i="4"/>
  <c r="E1979" i="4"/>
  <c r="H1978" i="4"/>
  <c r="E1975" i="4"/>
  <c r="F1975" i="4" s="1"/>
  <c r="H1975" i="4" s="1"/>
  <c r="I1971" i="4"/>
  <c r="I1975" i="4" s="1"/>
  <c r="H1971" i="4"/>
  <c r="F1963" i="4"/>
  <c r="F1962" i="4"/>
  <c r="F1961" i="4"/>
  <c r="J1957" i="4"/>
  <c r="H1957" i="4"/>
  <c r="E1953" i="4"/>
  <c r="H1952" i="4"/>
  <c r="E1949" i="4"/>
  <c r="F1949" i="4" s="1"/>
  <c r="H1949" i="4" s="1"/>
  <c r="E1948" i="4"/>
  <c r="F1948" i="4" s="1"/>
  <c r="H1948" i="4" s="1"/>
  <c r="H1945" i="4"/>
  <c r="H1944" i="4"/>
  <c r="H1943" i="4"/>
  <c r="I1939" i="4"/>
  <c r="I1945" i="4" s="1"/>
  <c r="H1939" i="4"/>
  <c r="F1931" i="4"/>
  <c r="F1930" i="4"/>
  <c r="F1929" i="4"/>
  <c r="J1925" i="4"/>
  <c r="H1925" i="4"/>
  <c r="H1921" i="4"/>
  <c r="H1920" i="4"/>
  <c r="E1919" i="4"/>
  <c r="H1918" i="4"/>
  <c r="H1917" i="4"/>
  <c r="E1914" i="4"/>
  <c r="F1914" i="4" s="1"/>
  <c r="H1914" i="4" s="1"/>
  <c r="H1910" i="4"/>
  <c r="H1909" i="4"/>
  <c r="H1908" i="4"/>
  <c r="H1907" i="4"/>
  <c r="H1906" i="4"/>
  <c r="H1905" i="4"/>
  <c r="H1904" i="4"/>
  <c r="I1900" i="4"/>
  <c r="I1921" i="4" s="1"/>
  <c r="H1900" i="4"/>
  <c r="F1893" i="4"/>
  <c r="F1892" i="4"/>
  <c r="F1891" i="4"/>
  <c r="J1887" i="4"/>
  <c r="H1887" i="4"/>
  <c r="E1883" i="4"/>
  <c r="H1882" i="4"/>
  <c r="E1879" i="4"/>
  <c r="F1879" i="4" s="1"/>
  <c r="H1879" i="4" s="1"/>
  <c r="I1875" i="4"/>
  <c r="I1879" i="4" s="1"/>
  <c r="H1875" i="4"/>
  <c r="F1867" i="4"/>
  <c r="F1866" i="4"/>
  <c r="F1865" i="4"/>
  <c r="J1861" i="4"/>
  <c r="H1861" i="4"/>
  <c r="E1856" i="4"/>
  <c r="E1853" i="4"/>
  <c r="F1853" i="4" s="1"/>
  <c r="H1853" i="4" s="1"/>
  <c r="H1854" i="4" s="1"/>
  <c r="G1856" i="4" s="1"/>
  <c r="H1850" i="4"/>
  <c r="H1849" i="4"/>
  <c r="H1848" i="4"/>
  <c r="I1844" i="4"/>
  <c r="H1844" i="4"/>
  <c r="F1836" i="4"/>
  <c r="F1835" i="4"/>
  <c r="F1834" i="4"/>
  <c r="J1830" i="4"/>
  <c r="H1830" i="4"/>
  <c r="E1826" i="4"/>
  <c r="I1823" i="4"/>
  <c r="E1823" i="4"/>
  <c r="F1823" i="4" s="1"/>
  <c r="H1823" i="4" s="1"/>
  <c r="I1820" i="4"/>
  <c r="H1820" i="4"/>
  <c r="H1821" i="4" s="1"/>
  <c r="H1816" i="4"/>
  <c r="F1809" i="4"/>
  <c r="F1808" i="4"/>
  <c r="F1807" i="4"/>
  <c r="J1803" i="4"/>
  <c r="H1803" i="4"/>
  <c r="E1799" i="4"/>
  <c r="H1798" i="4"/>
  <c r="E1795" i="4"/>
  <c r="F1795" i="4" s="1"/>
  <c r="H1795" i="4" s="1"/>
  <c r="E1794" i="4"/>
  <c r="F1794" i="4" s="1"/>
  <c r="H1794" i="4" s="1"/>
  <c r="H1791" i="4"/>
  <c r="H1790" i="4"/>
  <c r="H1789" i="4"/>
  <c r="I1785" i="4"/>
  <c r="H1785" i="4"/>
  <c r="F1778" i="4"/>
  <c r="F1777" i="4"/>
  <c r="F1776" i="4"/>
  <c r="J1772" i="4"/>
  <c r="H1772" i="4"/>
  <c r="E1768" i="4"/>
  <c r="H1767" i="4"/>
  <c r="E1764" i="4"/>
  <c r="F1764" i="4" s="1"/>
  <c r="H1764" i="4" s="1"/>
  <c r="I1760" i="4"/>
  <c r="H1760" i="4"/>
  <c r="F1752" i="4"/>
  <c r="F1751" i="4"/>
  <c r="F1750" i="4"/>
  <c r="E1745" i="4"/>
  <c r="E1742" i="4"/>
  <c r="F1742" i="4" s="1"/>
  <c r="H1742" i="4" s="1"/>
  <c r="H1738" i="4"/>
  <c r="I1734" i="4"/>
  <c r="H1734" i="4"/>
  <c r="F1727" i="4"/>
  <c r="F1726" i="4"/>
  <c r="F1725" i="4"/>
  <c r="J1721" i="4"/>
  <c r="H1721" i="4"/>
  <c r="E1717" i="4"/>
  <c r="H1716" i="4"/>
  <c r="E1713" i="4"/>
  <c r="F1713" i="4" s="1"/>
  <c r="H1713" i="4" s="1"/>
  <c r="E1712" i="4"/>
  <c r="F1712" i="4" s="1"/>
  <c r="H1712" i="4" s="1"/>
  <c r="H1709" i="4"/>
  <c r="H1708" i="4"/>
  <c r="H1707" i="4"/>
  <c r="I1703" i="4"/>
  <c r="I1712" i="4" s="1"/>
  <c r="H1703" i="4"/>
  <c r="F1695" i="4"/>
  <c r="F1694" i="4"/>
  <c r="F1693" i="4"/>
  <c r="J1689" i="4"/>
  <c r="H1689" i="4"/>
  <c r="H1685" i="4"/>
  <c r="E1684" i="4"/>
  <c r="E1681" i="4"/>
  <c r="F1681" i="4" s="1"/>
  <c r="H1681" i="4" s="1"/>
  <c r="H1682" i="4" s="1"/>
  <c r="G2217" i="4" s="1"/>
  <c r="H1677" i="4"/>
  <c r="H1676" i="4"/>
  <c r="H1675" i="4"/>
  <c r="I1671" i="4"/>
  <c r="H1671" i="4"/>
  <c r="F1663" i="4"/>
  <c r="F1662" i="4"/>
  <c r="F1661" i="4"/>
  <c r="J1657" i="4"/>
  <c r="H1657" i="4"/>
  <c r="E1653" i="4"/>
  <c r="E1650" i="4"/>
  <c r="F1650" i="4" s="1"/>
  <c r="H1650" i="4" s="1"/>
  <c r="I1643" i="4"/>
  <c r="I1647" i="4" s="1"/>
  <c r="H1643" i="4"/>
  <c r="F1636" i="4"/>
  <c r="F1635" i="4"/>
  <c r="F1634" i="4"/>
  <c r="J1630" i="4"/>
  <c r="H1630" i="4"/>
  <c r="E1626" i="4"/>
  <c r="H1625" i="4"/>
  <c r="E1622" i="4"/>
  <c r="F1622" i="4" s="1"/>
  <c r="H1622" i="4" s="1"/>
  <c r="E1621" i="4"/>
  <c r="F1621" i="4" s="1"/>
  <c r="H1621" i="4" s="1"/>
  <c r="H1618" i="4"/>
  <c r="H1617" i="4"/>
  <c r="H1616" i="4"/>
  <c r="I1612" i="4"/>
  <c r="H1612" i="4"/>
  <c r="F1604" i="4"/>
  <c r="F1603" i="4"/>
  <c r="F1602" i="4"/>
  <c r="J1598" i="4"/>
  <c r="H1598" i="4"/>
  <c r="E1594" i="4"/>
  <c r="E1591" i="4"/>
  <c r="F1591" i="4" s="1"/>
  <c r="H1591" i="4" s="1"/>
  <c r="H1588" i="4"/>
  <c r="H1587" i="4"/>
  <c r="H1586" i="4"/>
  <c r="H1585" i="4"/>
  <c r="I1581" i="4"/>
  <c r="H1581" i="4"/>
  <c r="F1574" i="4"/>
  <c r="F1573" i="4"/>
  <c r="F1572" i="4"/>
  <c r="J1568" i="4"/>
  <c r="H1568" i="4"/>
  <c r="E1564" i="4"/>
  <c r="H1563" i="4"/>
  <c r="E1560" i="4"/>
  <c r="F1560" i="4" s="1"/>
  <c r="H1560" i="4" s="1"/>
  <c r="I1556" i="4"/>
  <c r="I1560" i="4" s="1"/>
  <c r="H1556" i="4"/>
  <c r="F1549" i="4"/>
  <c r="F1548" i="4"/>
  <c r="F1547" i="4"/>
  <c r="J1543" i="4"/>
  <c r="H1543" i="4"/>
  <c r="E1538" i="4"/>
  <c r="E1535" i="4"/>
  <c r="F1535" i="4" s="1"/>
  <c r="H1535" i="4" s="1"/>
  <c r="H1532" i="4"/>
  <c r="H1531" i="4"/>
  <c r="H1530" i="4"/>
  <c r="I1526" i="4"/>
  <c r="H1526" i="4"/>
  <c r="F1518" i="4"/>
  <c r="F1517" i="4"/>
  <c r="F1516" i="4"/>
  <c r="J1512" i="4"/>
  <c r="H1512" i="4"/>
  <c r="E1508" i="4"/>
  <c r="E1505" i="4"/>
  <c r="F1505" i="4" s="1"/>
  <c r="H1505" i="4" s="1"/>
  <c r="H1502" i="4"/>
  <c r="H1501" i="4"/>
  <c r="I1497" i="4"/>
  <c r="I1505" i="4" s="1"/>
  <c r="H1497" i="4"/>
  <c r="F1490" i="4"/>
  <c r="F1489" i="4"/>
  <c r="F1488" i="4"/>
  <c r="J1484" i="4"/>
  <c r="H1484" i="4"/>
  <c r="H1480" i="4"/>
  <c r="E1477" i="4"/>
  <c r="F1477" i="4" s="1"/>
  <c r="H1477" i="4" s="1"/>
  <c r="H1474" i="4"/>
  <c r="H1475" i="4" s="1"/>
  <c r="I1470" i="4"/>
  <c r="I1474" i="4" s="1"/>
  <c r="H1470" i="4"/>
  <c r="C1466" i="4"/>
  <c r="C1464" i="4"/>
  <c r="F1463" i="4"/>
  <c r="F1462" i="4"/>
  <c r="F1461" i="4"/>
  <c r="J1457" i="4"/>
  <c r="H1457" i="4"/>
  <c r="H1453" i="4"/>
  <c r="H1454" i="4" s="1"/>
  <c r="I1449" i="4"/>
  <c r="I1453" i="4" s="1"/>
  <c r="H1449" i="4"/>
  <c r="F1441" i="4"/>
  <c r="F1440" i="4"/>
  <c r="F1439" i="4"/>
  <c r="J1435" i="4"/>
  <c r="H1435" i="4"/>
  <c r="E1431" i="4"/>
  <c r="H1430" i="4"/>
  <c r="H1429" i="4"/>
  <c r="H1428" i="4"/>
  <c r="E1425" i="4"/>
  <c r="F1425" i="4" s="1"/>
  <c r="H1425" i="4" s="1"/>
  <c r="H1422" i="4"/>
  <c r="I1418" i="4"/>
  <c r="H1418" i="4"/>
  <c r="F1410" i="4"/>
  <c r="F1409" i="4"/>
  <c r="F1408" i="4"/>
  <c r="J1404" i="4"/>
  <c r="H1404" i="4"/>
  <c r="E1400" i="4"/>
  <c r="I1399" i="4"/>
  <c r="H1399" i="4"/>
  <c r="J1399" i="4" s="1"/>
  <c r="I1398" i="4"/>
  <c r="H1398" i="4"/>
  <c r="J1398" i="4" s="1"/>
  <c r="I1397" i="4"/>
  <c r="H1397" i="4"/>
  <c r="J1397" i="4" s="1"/>
  <c r="I1394" i="4"/>
  <c r="E1394" i="4"/>
  <c r="F1394" i="4" s="1"/>
  <c r="H1394" i="4" s="1"/>
  <c r="J1394" i="4" s="1"/>
  <c r="J1395" i="4" s="1"/>
  <c r="I1391" i="4"/>
  <c r="H1391" i="4"/>
  <c r="H1392" i="4" s="1"/>
  <c r="H1387" i="4"/>
  <c r="F1380" i="4"/>
  <c r="F1379" i="4"/>
  <c r="F1378" i="4"/>
  <c r="J1374" i="4"/>
  <c r="H1374" i="4"/>
  <c r="E1370" i="4"/>
  <c r="I1369" i="4"/>
  <c r="H1369" i="4"/>
  <c r="J1369" i="4" s="1"/>
  <c r="I1366" i="4"/>
  <c r="E1366" i="4"/>
  <c r="F1366" i="4" s="1"/>
  <c r="H1366" i="4" s="1"/>
  <c r="I1363" i="4"/>
  <c r="H1363" i="4"/>
  <c r="J1363" i="4" s="1"/>
  <c r="I1362" i="4"/>
  <c r="H1362" i="4"/>
  <c r="J1362" i="4" s="1"/>
  <c r="I1361" i="4"/>
  <c r="H1361" i="4"/>
  <c r="H1357" i="4"/>
  <c r="F1349" i="4"/>
  <c r="F1348" i="4"/>
  <c r="F1347" i="4"/>
  <c r="J1343" i="4"/>
  <c r="H1343" i="4"/>
  <c r="G1343" i="4"/>
  <c r="H1338" i="4"/>
  <c r="H1340" i="4" s="1"/>
  <c r="J1336" i="4"/>
  <c r="H1336" i="4"/>
  <c r="J1333" i="4"/>
  <c r="H1333" i="4"/>
  <c r="I1328" i="4"/>
  <c r="H1328" i="4"/>
  <c r="F1319" i="4"/>
  <c r="F1318" i="4"/>
  <c r="F1317" i="4"/>
  <c r="J1313" i="4"/>
  <c r="H1313" i="4"/>
  <c r="E1309" i="4"/>
  <c r="H1308" i="4"/>
  <c r="E1305" i="4"/>
  <c r="F1305" i="4" s="1"/>
  <c r="H1305" i="4" s="1"/>
  <c r="H1306" i="4" s="1"/>
  <c r="G1309" i="4" s="1"/>
  <c r="I1301" i="4"/>
  <c r="H1301" i="4"/>
  <c r="F1294" i="4"/>
  <c r="F1293" i="4"/>
  <c r="F1292" i="4"/>
  <c r="J1288" i="4"/>
  <c r="H1288" i="4"/>
  <c r="E1284" i="4"/>
  <c r="E1281" i="4"/>
  <c r="F1281" i="4" s="1"/>
  <c r="H1281" i="4" s="1"/>
  <c r="I1277" i="4"/>
  <c r="I1281" i="4" s="1"/>
  <c r="H1277" i="4"/>
  <c r="F1270" i="4"/>
  <c r="F1269" i="4"/>
  <c r="F1268" i="4"/>
  <c r="J1264" i="4"/>
  <c r="H1264" i="4"/>
  <c r="E1260" i="4"/>
  <c r="H1259" i="4"/>
  <c r="E1256" i="4"/>
  <c r="F1256" i="4" s="1"/>
  <c r="H1256" i="4" s="1"/>
  <c r="I1252" i="4"/>
  <c r="I1259" i="4" s="1"/>
  <c r="H1252" i="4"/>
  <c r="F1245" i="4"/>
  <c r="F1244" i="4"/>
  <c r="F1243" i="4"/>
  <c r="J1239" i="4"/>
  <c r="H1239" i="4"/>
  <c r="E1235" i="4"/>
  <c r="E1232" i="4"/>
  <c r="F1232" i="4" s="1"/>
  <c r="H1232" i="4" s="1"/>
  <c r="I1228" i="4"/>
  <c r="I1232" i="4" s="1"/>
  <c r="H1228" i="4"/>
  <c r="F1220" i="4"/>
  <c r="F1219" i="4"/>
  <c r="F1218" i="4"/>
  <c r="J1214" i="4"/>
  <c r="H1214" i="4"/>
  <c r="H1210" i="4"/>
  <c r="H1211" i="4" s="1"/>
  <c r="E1207" i="4"/>
  <c r="F1207" i="4" s="1"/>
  <c r="H1207" i="4" s="1"/>
  <c r="I1203" i="4"/>
  <c r="I1207" i="4" s="1"/>
  <c r="H1203" i="4"/>
  <c r="F1195" i="4"/>
  <c r="F1194" i="4"/>
  <c r="F1193" i="4"/>
  <c r="G1189" i="4"/>
  <c r="H1187" i="4"/>
  <c r="H1189" i="4" s="1"/>
  <c r="J1185" i="4"/>
  <c r="H1185" i="4"/>
  <c r="J1182" i="4"/>
  <c r="H1182" i="4"/>
  <c r="J1179" i="4"/>
  <c r="H1179" i="4"/>
  <c r="I1174" i="4"/>
  <c r="I1187" i="4" s="1"/>
  <c r="H1174" i="4"/>
  <c r="F1166" i="4"/>
  <c r="F1165" i="4"/>
  <c r="F1164" i="4"/>
  <c r="J1160" i="4"/>
  <c r="H1160" i="4"/>
  <c r="G1160" i="4"/>
  <c r="I1155" i="4"/>
  <c r="H1155" i="4"/>
  <c r="H1157" i="4" s="1"/>
  <c r="J1153" i="4"/>
  <c r="H1153" i="4"/>
  <c r="J1150" i="4"/>
  <c r="H1150" i="4"/>
  <c r="H1145" i="4"/>
  <c r="F1137" i="4"/>
  <c r="F1136" i="4"/>
  <c r="F1135" i="4"/>
  <c r="J1131" i="4"/>
  <c r="H1131" i="4"/>
  <c r="E1127" i="4"/>
  <c r="I1126" i="4"/>
  <c r="H1126" i="4"/>
  <c r="J1126" i="4" s="1"/>
  <c r="I1123" i="4"/>
  <c r="E1123" i="4"/>
  <c r="F1123" i="4" s="1"/>
  <c r="H1123" i="4" s="1"/>
  <c r="J1123" i="4" s="1"/>
  <c r="J1124" i="4" s="1"/>
  <c r="H1119" i="4"/>
  <c r="F1112" i="4"/>
  <c r="F1111" i="4"/>
  <c r="F1110" i="4"/>
  <c r="J1106" i="4"/>
  <c r="H1106" i="4"/>
  <c r="E1102" i="4"/>
  <c r="E1099" i="4"/>
  <c r="F1099" i="4" s="1"/>
  <c r="H1099" i="4" s="1"/>
  <c r="I1095" i="4"/>
  <c r="I1099" i="4" s="1"/>
  <c r="H1095" i="4"/>
  <c r="F1088" i="4"/>
  <c r="F1087" i="4"/>
  <c r="F1086" i="4"/>
  <c r="J1082" i="4"/>
  <c r="H1082" i="4"/>
  <c r="E1078" i="4"/>
  <c r="I1075" i="4"/>
  <c r="E1075" i="4"/>
  <c r="F1075" i="4" s="1"/>
  <c r="H1075" i="4" s="1"/>
  <c r="H1071" i="4"/>
  <c r="F1064" i="4"/>
  <c r="F1063" i="4"/>
  <c r="F1062" i="4"/>
  <c r="J1058" i="4"/>
  <c r="H1058" i="4"/>
  <c r="E1054" i="4"/>
  <c r="E1051" i="4"/>
  <c r="F1051" i="4" s="1"/>
  <c r="H1051" i="4" s="1"/>
  <c r="I1047" i="4"/>
  <c r="I1051" i="4" s="1"/>
  <c r="H1047" i="4"/>
  <c r="F1040" i="4"/>
  <c r="F1039" i="4"/>
  <c r="F1038" i="4"/>
  <c r="J1034" i="4"/>
  <c r="H1034" i="4"/>
  <c r="E1030" i="4"/>
  <c r="E1027" i="4"/>
  <c r="F1027" i="4" s="1"/>
  <c r="H1027" i="4" s="1"/>
  <c r="I1023" i="4"/>
  <c r="H1023" i="4"/>
  <c r="F1016" i="4"/>
  <c r="F1015" i="4"/>
  <c r="F1014" i="4"/>
  <c r="J1010" i="4"/>
  <c r="H1010" i="4"/>
  <c r="E1006" i="4"/>
  <c r="E1003" i="4"/>
  <c r="F1003" i="4" s="1"/>
  <c r="H1003" i="4" s="1"/>
  <c r="I999" i="4"/>
  <c r="I1003" i="4" s="1"/>
  <c r="H999" i="4"/>
  <c r="F992" i="4"/>
  <c r="F991" i="4"/>
  <c r="F990" i="4"/>
  <c r="J986" i="4"/>
  <c r="H986" i="4"/>
  <c r="E982" i="4"/>
  <c r="E979" i="4"/>
  <c r="F979" i="4" s="1"/>
  <c r="H979" i="4" s="1"/>
  <c r="I975" i="4"/>
  <c r="I979" i="4" s="1"/>
  <c r="H975" i="4"/>
  <c r="F968" i="4"/>
  <c r="F967" i="4"/>
  <c r="F966" i="4"/>
  <c r="J962" i="4"/>
  <c r="H962" i="4"/>
  <c r="E958" i="4"/>
  <c r="E955" i="4"/>
  <c r="F955" i="4" s="1"/>
  <c r="H955" i="4" s="1"/>
  <c r="I951" i="4"/>
  <c r="I955" i="4" s="1"/>
  <c r="H951" i="4"/>
  <c r="F944" i="4"/>
  <c r="F943" i="4"/>
  <c r="F942" i="4"/>
  <c r="J938" i="4"/>
  <c r="H938" i="4"/>
  <c r="E934" i="4"/>
  <c r="H933" i="4"/>
  <c r="E930" i="4"/>
  <c r="F930" i="4" s="1"/>
  <c r="H930" i="4" s="1"/>
  <c r="I926" i="4"/>
  <c r="I933" i="4" s="1"/>
  <c r="H926" i="4"/>
  <c r="F919" i="4"/>
  <c r="F918" i="4"/>
  <c r="F917" i="4"/>
  <c r="J913" i="4"/>
  <c r="H913" i="4"/>
  <c r="E909" i="4"/>
  <c r="H908" i="4"/>
  <c r="E905" i="4"/>
  <c r="F905" i="4" s="1"/>
  <c r="H905" i="4" s="1"/>
  <c r="I901" i="4"/>
  <c r="I908" i="4" s="1"/>
  <c r="H901" i="4"/>
  <c r="F894" i="4"/>
  <c r="F893" i="4"/>
  <c r="F892" i="4"/>
  <c r="J888" i="4"/>
  <c r="H888" i="4"/>
  <c r="E884" i="4"/>
  <c r="E881" i="4"/>
  <c r="F881" i="4" s="1"/>
  <c r="H881" i="4" s="1"/>
  <c r="I877" i="4"/>
  <c r="I881" i="4" s="1"/>
  <c r="H877" i="4"/>
  <c r="F870" i="4"/>
  <c r="F869" i="4"/>
  <c r="F868" i="4"/>
  <c r="J864" i="4"/>
  <c r="H864" i="4"/>
  <c r="E860" i="4"/>
  <c r="E857" i="4"/>
  <c r="F857" i="4" s="1"/>
  <c r="H857" i="4" s="1"/>
  <c r="I853" i="4"/>
  <c r="I857" i="4" s="1"/>
  <c r="H853" i="4"/>
  <c r="F846" i="4"/>
  <c r="F845" i="4"/>
  <c r="F844" i="4"/>
  <c r="J840" i="4"/>
  <c r="H840" i="4"/>
  <c r="E836" i="4"/>
  <c r="E833" i="4"/>
  <c r="F833" i="4" s="1"/>
  <c r="H833" i="4" s="1"/>
  <c r="H834" i="4" s="1"/>
  <c r="G836" i="4" s="1"/>
  <c r="I829" i="4"/>
  <c r="I833" i="4" s="1"/>
  <c r="H829" i="4"/>
  <c r="F822" i="4"/>
  <c r="F821" i="4"/>
  <c r="F820" i="4"/>
  <c r="J816" i="4"/>
  <c r="H816" i="4"/>
  <c r="E812" i="4"/>
  <c r="H811" i="4"/>
  <c r="H810" i="4"/>
  <c r="E807" i="4"/>
  <c r="F807" i="4" s="1"/>
  <c r="H807" i="4" s="1"/>
  <c r="I803" i="4"/>
  <c r="I811" i="4" s="1"/>
  <c r="H803" i="4"/>
  <c r="F796" i="4"/>
  <c r="F795" i="4"/>
  <c r="F794" i="4"/>
  <c r="J790" i="4"/>
  <c r="H790" i="4"/>
  <c r="H786" i="4"/>
  <c r="E785" i="4"/>
  <c r="E782" i="4"/>
  <c r="F782" i="4" s="1"/>
  <c r="H782" i="4" s="1"/>
  <c r="I778" i="4"/>
  <c r="I786" i="4" s="1"/>
  <c r="H778" i="4"/>
  <c r="F771" i="4"/>
  <c r="F770" i="4"/>
  <c r="F769" i="4"/>
  <c r="J765" i="4"/>
  <c r="H765" i="4"/>
  <c r="E761" i="4"/>
  <c r="H760" i="4"/>
  <c r="E757" i="4"/>
  <c r="F757" i="4" s="1"/>
  <c r="H757" i="4" s="1"/>
  <c r="I753" i="4"/>
  <c r="I760" i="4" s="1"/>
  <c r="H753" i="4"/>
  <c r="F746" i="4"/>
  <c r="F745" i="4"/>
  <c r="F744" i="4"/>
  <c r="J740" i="4"/>
  <c r="H740" i="4"/>
  <c r="E736" i="4"/>
  <c r="H735" i="4"/>
  <c r="E732" i="4"/>
  <c r="F732" i="4" s="1"/>
  <c r="H732" i="4" s="1"/>
  <c r="I728" i="4"/>
  <c r="I732" i="4" s="1"/>
  <c r="H728" i="4"/>
  <c r="F721" i="4"/>
  <c r="F720" i="4"/>
  <c r="F719" i="4"/>
  <c r="J715" i="4"/>
  <c r="H715" i="4"/>
  <c r="E711" i="4"/>
  <c r="E708" i="4"/>
  <c r="F708" i="4" s="1"/>
  <c r="H708" i="4" s="1"/>
  <c r="H709" i="4" s="1"/>
  <c r="G711" i="4" s="1"/>
  <c r="H711" i="4" s="1"/>
  <c r="H705" i="4"/>
  <c r="I701" i="4"/>
  <c r="I708" i="4" s="1"/>
  <c r="H701" i="4"/>
  <c r="F694" i="4"/>
  <c r="F693" i="4"/>
  <c r="F692" i="4"/>
  <c r="J688" i="4"/>
  <c r="H688" i="4"/>
  <c r="E684" i="4"/>
  <c r="E681" i="4"/>
  <c r="F681" i="4" s="1"/>
  <c r="H681" i="4" s="1"/>
  <c r="H682" i="4" s="1"/>
  <c r="G684" i="4" s="1"/>
  <c r="H684" i="4" s="1"/>
  <c r="I677" i="4"/>
  <c r="I681" i="4" s="1"/>
  <c r="H677" i="4"/>
  <c r="F670" i="4"/>
  <c r="F669" i="4"/>
  <c r="F668" i="4"/>
  <c r="J664" i="4"/>
  <c r="H664" i="4"/>
  <c r="E660" i="4"/>
  <c r="E657" i="4"/>
  <c r="F657" i="4" s="1"/>
  <c r="H657" i="4" s="1"/>
  <c r="I653" i="4"/>
  <c r="I657" i="4" s="1"/>
  <c r="H653" i="4"/>
  <c r="F646" i="4"/>
  <c r="F645" i="4"/>
  <c r="F644" i="4"/>
  <c r="J640" i="4"/>
  <c r="H640" i="4"/>
  <c r="H636" i="4"/>
  <c r="H635" i="4"/>
  <c r="E634" i="4"/>
  <c r="H633" i="4"/>
  <c r="E630" i="4"/>
  <c r="F630" i="4" s="1"/>
  <c r="H630" i="4" s="1"/>
  <c r="E629" i="4"/>
  <c r="F629" i="4" s="1"/>
  <c r="H629" i="4" s="1"/>
  <c r="E628" i="4"/>
  <c r="F628" i="4" s="1"/>
  <c r="H628" i="4" s="1"/>
  <c r="I624" i="4"/>
  <c r="I633" i="4" s="1"/>
  <c r="H624" i="4"/>
  <c r="F617" i="4"/>
  <c r="F616" i="4"/>
  <c r="F615" i="4"/>
  <c r="J611" i="4"/>
  <c r="H611" i="4"/>
  <c r="E607" i="4"/>
  <c r="E604" i="4"/>
  <c r="F604" i="4" s="1"/>
  <c r="H604" i="4" s="1"/>
  <c r="I600" i="4"/>
  <c r="I604" i="4" s="1"/>
  <c r="H600" i="4"/>
  <c r="F593" i="4"/>
  <c r="F592" i="4"/>
  <c r="F591" i="4"/>
  <c r="J587" i="4"/>
  <c r="H587" i="4"/>
  <c r="H583" i="4"/>
  <c r="E582" i="4"/>
  <c r="E579" i="4"/>
  <c r="F579" i="4" s="1"/>
  <c r="H579" i="4" s="1"/>
  <c r="I575" i="4"/>
  <c r="H575" i="4"/>
  <c r="F568" i="4"/>
  <c r="F567" i="4"/>
  <c r="F566" i="4"/>
  <c r="J562" i="4"/>
  <c r="H562" i="4"/>
  <c r="E558" i="4"/>
  <c r="E555" i="4"/>
  <c r="F555" i="4" s="1"/>
  <c r="H555" i="4" s="1"/>
  <c r="I551" i="4"/>
  <c r="I555" i="4" s="1"/>
  <c r="H551" i="4"/>
  <c r="F544" i="4"/>
  <c r="F543" i="4"/>
  <c r="F542" i="4"/>
  <c r="J538" i="4"/>
  <c r="H538" i="4"/>
  <c r="E534" i="4"/>
  <c r="E531" i="4"/>
  <c r="F531" i="4" s="1"/>
  <c r="H531" i="4" s="1"/>
  <c r="H532" i="4" s="1"/>
  <c r="G534" i="4" s="1"/>
  <c r="I527" i="4"/>
  <c r="H527" i="4"/>
  <c r="F520" i="4"/>
  <c r="F519" i="4"/>
  <c r="F518" i="4"/>
  <c r="J514" i="4"/>
  <c r="H514" i="4"/>
  <c r="E510" i="4"/>
  <c r="E507" i="4"/>
  <c r="F507" i="4" s="1"/>
  <c r="H507" i="4" s="1"/>
  <c r="I503" i="4"/>
  <c r="I507" i="4" s="1"/>
  <c r="H503" i="4"/>
  <c r="F496" i="4"/>
  <c r="F495" i="4"/>
  <c r="F494" i="4"/>
  <c r="J490" i="4"/>
  <c r="H490" i="4"/>
  <c r="E486" i="4"/>
  <c r="E483" i="4"/>
  <c r="F483" i="4" s="1"/>
  <c r="H483" i="4" s="1"/>
  <c r="I479" i="4"/>
  <c r="H479" i="4"/>
  <c r="F472" i="4"/>
  <c r="F471" i="4"/>
  <c r="F470" i="4"/>
  <c r="J466" i="4"/>
  <c r="H466" i="4"/>
  <c r="H462" i="4"/>
  <c r="E461" i="4"/>
  <c r="E458" i="4"/>
  <c r="F458" i="4" s="1"/>
  <c r="H458" i="4" s="1"/>
  <c r="E457" i="4"/>
  <c r="F457" i="4" s="1"/>
  <c r="H457" i="4" s="1"/>
  <c r="I453" i="4"/>
  <c r="I457" i="4" s="1"/>
  <c r="H453" i="4"/>
  <c r="F446" i="4"/>
  <c r="F445" i="4"/>
  <c r="F444" i="4"/>
  <c r="J440" i="4"/>
  <c r="H440" i="4"/>
  <c r="H436" i="4"/>
  <c r="E435" i="4"/>
  <c r="E432" i="4"/>
  <c r="F432" i="4" s="1"/>
  <c r="H432" i="4" s="1"/>
  <c r="I428" i="4"/>
  <c r="I432" i="4" s="1"/>
  <c r="H428" i="4"/>
  <c r="F421" i="4"/>
  <c r="F420" i="4"/>
  <c r="F419" i="4"/>
  <c r="J415" i="4"/>
  <c r="H415" i="4"/>
  <c r="I411" i="4"/>
  <c r="H411" i="4"/>
  <c r="J411" i="4" s="1"/>
  <c r="E410" i="4"/>
  <c r="I407" i="4"/>
  <c r="E407" i="4"/>
  <c r="F407" i="4" s="1"/>
  <c r="H407" i="4" s="1"/>
  <c r="J407" i="4" s="1"/>
  <c r="J408" i="4" s="1"/>
  <c r="F396" i="4"/>
  <c r="F395" i="4"/>
  <c r="F394" i="4"/>
  <c r="J390" i="4"/>
  <c r="H390" i="4"/>
  <c r="H386" i="4"/>
  <c r="H385" i="4"/>
  <c r="H384" i="4"/>
  <c r="H383" i="4"/>
  <c r="I379" i="4"/>
  <c r="I384" i="4" s="1"/>
  <c r="H379" i="4"/>
  <c r="F372" i="4"/>
  <c r="F371" i="4"/>
  <c r="F370" i="4"/>
  <c r="J366" i="4"/>
  <c r="H366" i="4"/>
  <c r="E362" i="4"/>
  <c r="E359" i="4"/>
  <c r="F359" i="4" s="1"/>
  <c r="H359" i="4" s="1"/>
  <c r="E358" i="4"/>
  <c r="F358" i="4" s="1"/>
  <c r="H358" i="4" s="1"/>
  <c r="H355" i="4"/>
  <c r="H354" i="4"/>
  <c r="H353" i="4"/>
  <c r="H352" i="4"/>
  <c r="I348" i="4"/>
  <c r="I353" i="4" s="1"/>
  <c r="H348" i="4"/>
  <c r="F341" i="4"/>
  <c r="F340" i="4"/>
  <c r="F339" i="4"/>
  <c r="J335" i="4"/>
  <c r="H335" i="4"/>
  <c r="E331" i="4"/>
  <c r="E328" i="4"/>
  <c r="F328" i="4" s="1"/>
  <c r="H328" i="4" s="1"/>
  <c r="H325" i="4"/>
  <c r="H324" i="4"/>
  <c r="H323" i="4"/>
  <c r="H322" i="4"/>
  <c r="I318" i="4"/>
  <c r="I325" i="4" s="1"/>
  <c r="H318" i="4"/>
  <c r="F310" i="4"/>
  <c r="F309" i="4"/>
  <c r="F308" i="4"/>
  <c r="J304" i="4"/>
  <c r="H304" i="4"/>
  <c r="E300" i="4"/>
  <c r="E297" i="4"/>
  <c r="F297" i="4" s="1"/>
  <c r="H297" i="4" s="1"/>
  <c r="H298" i="4" s="1"/>
  <c r="G300" i="4" s="1"/>
  <c r="H294" i="4"/>
  <c r="H293" i="4"/>
  <c r="H292" i="4"/>
  <c r="I288" i="4"/>
  <c r="I294" i="4" s="1"/>
  <c r="H288" i="4"/>
  <c r="F280" i="4"/>
  <c r="F279" i="4"/>
  <c r="F278" i="4"/>
  <c r="J274" i="4"/>
  <c r="H274" i="4"/>
  <c r="E270" i="4"/>
  <c r="E267" i="4"/>
  <c r="F267" i="4" s="1"/>
  <c r="H267" i="4" s="1"/>
  <c r="E266" i="4"/>
  <c r="F266" i="4" s="1"/>
  <c r="H266" i="4" s="1"/>
  <c r="H263" i="4"/>
  <c r="H262" i="4"/>
  <c r="H261" i="4"/>
  <c r="H260" i="4"/>
  <c r="H259" i="4"/>
  <c r="H258" i="4"/>
  <c r="I254" i="4"/>
  <c r="I262" i="4" s="1"/>
  <c r="H254" i="4"/>
  <c r="F247" i="4"/>
  <c r="F246" i="4"/>
  <c r="F245" i="4"/>
  <c r="J241" i="4"/>
  <c r="H241" i="4"/>
  <c r="E237" i="4"/>
  <c r="E234" i="4"/>
  <c r="F234" i="4" s="1"/>
  <c r="H234" i="4" s="1"/>
  <c r="H231" i="4"/>
  <c r="H230" i="4"/>
  <c r="H229" i="4"/>
  <c r="H228" i="4"/>
  <c r="H227" i="4"/>
  <c r="H226" i="4"/>
  <c r="I222" i="4"/>
  <c r="I230" i="4" s="1"/>
  <c r="H222" i="4"/>
  <c r="J215" i="4"/>
  <c r="H215" i="4"/>
  <c r="E211" i="4"/>
  <c r="H210" i="4"/>
  <c r="H209" i="4"/>
  <c r="E206" i="4"/>
  <c r="F206" i="4" s="1"/>
  <c r="H206" i="4" s="1"/>
  <c r="E205" i="4"/>
  <c r="F205" i="4" s="1"/>
  <c r="H205" i="4" s="1"/>
  <c r="H202" i="4"/>
  <c r="H201" i="4"/>
  <c r="H200" i="4"/>
  <c r="H199" i="4"/>
  <c r="H198" i="4"/>
  <c r="H197" i="4"/>
  <c r="J186" i="4"/>
  <c r="H186" i="4"/>
  <c r="E182" i="4"/>
  <c r="H181" i="4"/>
  <c r="E178" i="4"/>
  <c r="F178" i="4" s="1"/>
  <c r="H178" i="4" s="1"/>
  <c r="H175" i="4"/>
  <c r="H174" i="4"/>
  <c r="H173" i="4"/>
  <c r="H172" i="4"/>
  <c r="H171" i="4"/>
  <c r="H170" i="4"/>
  <c r="J159" i="4"/>
  <c r="H159" i="4"/>
  <c r="E155" i="4"/>
  <c r="E152" i="4"/>
  <c r="F152" i="4" s="1"/>
  <c r="H152" i="4" s="1"/>
  <c r="H149" i="4"/>
  <c r="H148" i="4"/>
  <c r="H147" i="4"/>
  <c r="J136" i="4"/>
  <c r="H136" i="4"/>
  <c r="E132" i="4"/>
  <c r="E129" i="4"/>
  <c r="F129" i="4" s="1"/>
  <c r="H129" i="4" s="1"/>
  <c r="H126" i="4"/>
  <c r="H125" i="4"/>
  <c r="H124" i="4"/>
  <c r="J113" i="4"/>
  <c r="H113" i="4"/>
  <c r="E109" i="4"/>
  <c r="H108" i="4"/>
  <c r="E105" i="4"/>
  <c r="F105" i="4" s="1"/>
  <c r="H105" i="4" s="1"/>
  <c r="E104" i="4"/>
  <c r="F104" i="4" s="1"/>
  <c r="H104" i="4" s="1"/>
  <c r="H101" i="4"/>
  <c r="H100" i="4"/>
  <c r="H99" i="4"/>
  <c r="H98" i="4"/>
  <c r="H97" i="4"/>
  <c r="H96" i="4"/>
  <c r="J85" i="4"/>
  <c r="H85" i="4"/>
  <c r="E81" i="4"/>
  <c r="H80" i="4"/>
  <c r="E77" i="4"/>
  <c r="F77" i="4" s="1"/>
  <c r="H77" i="4" s="1"/>
  <c r="E76" i="4"/>
  <c r="F76" i="4" s="1"/>
  <c r="H76" i="4" s="1"/>
  <c r="H73" i="4"/>
  <c r="H72" i="4"/>
  <c r="H71" i="4"/>
  <c r="H70" i="4"/>
  <c r="H69" i="4"/>
  <c r="H68" i="4"/>
  <c r="J57" i="4"/>
  <c r="H57" i="4"/>
  <c r="E53" i="4"/>
  <c r="H52" i="4"/>
  <c r="E49" i="4"/>
  <c r="F49" i="4" s="1"/>
  <c r="H49" i="4" s="1"/>
  <c r="E48" i="4"/>
  <c r="F48" i="4" s="1"/>
  <c r="H48" i="4" s="1"/>
  <c r="H45" i="4"/>
  <c r="H44" i="4"/>
  <c r="H43" i="4"/>
  <c r="H42" i="4"/>
  <c r="H41" i="4"/>
  <c r="H40" i="4"/>
  <c r="J29" i="4"/>
  <c r="H29" i="4"/>
  <c r="E25" i="4"/>
  <c r="H24" i="4"/>
  <c r="E21" i="4"/>
  <c r="F21" i="4" s="1"/>
  <c r="H21" i="4" s="1"/>
  <c r="E20" i="4"/>
  <c r="F20" i="4" s="1"/>
  <c r="H20" i="4" s="1"/>
  <c r="H17" i="4"/>
  <c r="H16" i="4"/>
  <c r="H15" i="4"/>
  <c r="H6" i="4"/>
  <c r="C6" i="4"/>
  <c r="C4" i="4"/>
  <c r="I3" i="4"/>
  <c r="F497" i="4" s="1"/>
  <c r="A2" i="4"/>
  <c r="F1" i="4"/>
  <c r="H1" i="4"/>
  <c r="H2038" i="4" l="1"/>
  <c r="H4327" i="4"/>
  <c r="H360" i="4"/>
  <c r="G362" i="4" s="1"/>
  <c r="H362" i="4" s="1"/>
  <c r="H1856" i="4"/>
  <c r="H3849" i="4"/>
  <c r="H3850" i="4" s="1"/>
  <c r="H6968" i="4"/>
  <c r="H127" i="4"/>
  <c r="J2777" i="4"/>
  <c r="J2779" i="4" s="1"/>
  <c r="H3438" i="4"/>
  <c r="J4933" i="4"/>
  <c r="J4935" i="4" s="1"/>
  <c r="J6730" i="4"/>
  <c r="J1305" i="4"/>
  <c r="I1315" i="4" s="1"/>
  <c r="H2217" i="4"/>
  <c r="H2364" i="4"/>
  <c r="H2403" i="4"/>
  <c r="H3407" i="4"/>
  <c r="H4664" i="4"/>
  <c r="J5266" i="4"/>
  <c r="H5935" i="4"/>
  <c r="H6015" i="4"/>
  <c r="J5084" i="4"/>
  <c r="J5086" i="4" s="1"/>
  <c r="H5718" i="4"/>
  <c r="H295" i="4"/>
  <c r="H1589" i="4"/>
  <c r="H2098" i="4"/>
  <c r="J4429" i="4"/>
  <c r="H3324" i="4"/>
  <c r="J5506" i="4"/>
  <c r="H4430" i="4"/>
  <c r="G4432" i="4" s="1"/>
  <c r="H4432" i="4" s="1"/>
  <c r="J4432" i="4" s="1"/>
  <c r="J4433" i="4" s="1"/>
  <c r="H5394" i="4"/>
  <c r="J5119" i="4"/>
  <c r="J5120" i="4" s="1"/>
  <c r="H1367" i="4"/>
  <c r="G1370" i="4" s="1"/>
  <c r="J1366" i="4"/>
  <c r="J1367" i="4" s="1"/>
  <c r="H2212" i="4"/>
  <c r="I2403" i="4"/>
  <c r="J2608" i="4"/>
  <c r="J2613" i="4" s="1"/>
  <c r="J3898" i="4"/>
  <c r="J3910" i="4" s="1"/>
  <c r="H4872" i="4"/>
  <c r="J3321" i="4"/>
  <c r="J3322" i="4" s="1"/>
  <c r="J4325" i="4"/>
  <c r="J4995" i="4"/>
  <c r="H5508" i="4"/>
  <c r="G5581" i="4"/>
  <c r="H1309" i="4"/>
  <c r="J1309" i="4" s="1"/>
  <c r="J1625" i="4"/>
  <c r="J1627" i="4" s="1"/>
  <c r="G2580" i="4"/>
  <c r="H2738" i="4"/>
  <c r="H2643" i="4"/>
  <c r="G2647" i="4" s="1"/>
  <c r="H2647" i="4" s="1"/>
  <c r="H4834" i="4"/>
  <c r="J5679" i="4"/>
  <c r="H356" i="4"/>
  <c r="J3216" i="4"/>
  <c r="J3218" i="4" s="1"/>
  <c r="J5356" i="4"/>
  <c r="H232" i="4"/>
  <c r="G1459" i="4"/>
  <c r="J3808" i="4"/>
  <c r="J3846" i="4"/>
  <c r="J3847" i="4" s="1"/>
  <c r="J5088" i="4"/>
  <c r="J5090" i="4" s="1"/>
  <c r="H5332" i="4"/>
  <c r="H6355" i="4"/>
  <c r="G6360" i="4" s="1"/>
  <c r="H6360" i="4" s="1"/>
  <c r="J3978" i="4"/>
  <c r="J3982" i="4" s="1"/>
  <c r="H326" i="4"/>
  <c r="H1533" i="4"/>
  <c r="H5207" i="4"/>
  <c r="J5449" i="4"/>
  <c r="H5986" i="4"/>
  <c r="J6449" i="4"/>
  <c r="J6452" i="4" s="1"/>
  <c r="J4084" i="4"/>
  <c r="J1949" i="4"/>
  <c r="J1952" i="4"/>
  <c r="J1954" i="4" s="1"/>
  <c r="J4662" i="4"/>
  <c r="J5236" i="4"/>
  <c r="J1904" i="4"/>
  <c r="J1912" i="4" s="1"/>
  <c r="J4828" i="4"/>
  <c r="J2858" i="4"/>
  <c r="J2859" i="4" s="1"/>
  <c r="I2982" i="4"/>
  <c r="J4670" i="4"/>
  <c r="J4672" i="4" s="1"/>
  <c r="I2210" i="4"/>
  <c r="J6792" i="4"/>
  <c r="I2983" i="4"/>
  <c r="J2985" i="4"/>
  <c r="J4511" i="4"/>
  <c r="I4523" i="4" s="1"/>
  <c r="J4660" i="4"/>
  <c r="J4677" i="4" s="1"/>
  <c r="I4868" i="4"/>
  <c r="J3017" i="4"/>
  <c r="I3031" i="4" s="1"/>
  <c r="I4453" i="4"/>
  <c r="J2774" i="4"/>
  <c r="J5024" i="4"/>
  <c r="J5026" i="4"/>
  <c r="J258" i="4"/>
  <c r="J264" i="4" s="1"/>
  <c r="J4077" i="4"/>
  <c r="J3684" i="4"/>
  <c r="J1531" i="4"/>
  <c r="J3114" i="4"/>
  <c r="J4837" i="4"/>
  <c r="I2013" i="4"/>
  <c r="J3657" i="4"/>
  <c r="J5085" i="4"/>
  <c r="J2431" i="4"/>
  <c r="J2437" i="4" s="1"/>
  <c r="I6475" i="4"/>
  <c r="J324" i="4"/>
  <c r="J5147" i="4"/>
  <c r="J5299" i="4"/>
  <c r="J4968" i="4"/>
  <c r="J6477" i="4"/>
  <c r="I5265" i="4"/>
  <c r="J4869" i="4"/>
  <c r="I6075" i="4"/>
  <c r="J436" i="4"/>
  <c r="J2266" i="4"/>
  <c r="I4355" i="4"/>
  <c r="J5563" i="4"/>
  <c r="I5596" i="4"/>
  <c r="J6679" i="4"/>
  <c r="J635" i="4"/>
  <c r="J2269" i="4"/>
  <c r="J2270" i="4" s="1"/>
  <c r="J3142" i="4"/>
  <c r="J3159" i="4" s="1"/>
  <c r="J3777" i="4"/>
  <c r="J3779" i="4" s="1"/>
  <c r="I4356" i="4"/>
  <c r="J3111" i="4"/>
  <c r="J4146" i="4"/>
  <c r="J4390" i="4"/>
  <c r="J5089" i="4"/>
  <c r="J5422" i="4"/>
  <c r="J5423" i="4" s="1"/>
  <c r="J2889" i="4"/>
  <c r="I3533" i="4"/>
  <c r="I3781" i="4"/>
  <c r="I6013" i="4"/>
  <c r="J3470" i="4"/>
  <c r="J3472" i="4" s="1"/>
  <c r="J807" i="4"/>
  <c r="I818" i="4" s="1"/>
  <c r="J1616" i="4"/>
  <c r="I1632" i="4" s="1"/>
  <c r="J3471" i="4"/>
  <c r="I3536" i="4"/>
  <c r="J1502" i="4"/>
  <c r="J4011" i="4"/>
  <c r="J4012" i="4" s="1"/>
  <c r="J4798" i="4"/>
  <c r="J4800" i="4" s="1"/>
  <c r="J292" i="4"/>
  <c r="I306" i="4" s="1"/>
  <c r="I930" i="4"/>
  <c r="I6266" i="4"/>
  <c r="J6359" i="4"/>
  <c r="J260" i="4"/>
  <c r="J325" i="4"/>
  <c r="J1618" i="4"/>
  <c r="J2424" i="4"/>
  <c r="J2426" i="4" s="1"/>
  <c r="J6442" i="4"/>
  <c r="I260" i="4"/>
  <c r="J933" i="4"/>
  <c r="J935" i="4" s="1"/>
  <c r="J2097" i="4"/>
  <c r="I2424" i="4"/>
  <c r="J3076" i="4"/>
  <c r="J4876" i="4"/>
  <c r="I5088" i="4"/>
  <c r="J5294" i="4"/>
  <c r="J5296" i="4" s="1"/>
  <c r="J6270" i="4"/>
  <c r="J261" i="4"/>
  <c r="J1621" i="4"/>
  <c r="J1623" i="4" s="1"/>
  <c r="J2425" i="4"/>
  <c r="J3244" i="4"/>
  <c r="I3538" i="4"/>
  <c r="J3929" i="4"/>
  <c r="I5023" i="4"/>
  <c r="I5234" i="4"/>
  <c r="I5263" i="4"/>
  <c r="I5294" i="4"/>
  <c r="J5325" i="4"/>
  <c r="I5536" i="4"/>
  <c r="I6270" i="4"/>
  <c r="J1622" i="4"/>
  <c r="J2330" i="4"/>
  <c r="J5234" i="4"/>
  <c r="I5248" i="4" s="1"/>
  <c r="J5264" i="4"/>
  <c r="I5325" i="4"/>
  <c r="I2330" i="4"/>
  <c r="J2428" i="4"/>
  <c r="J2429" i="4" s="1"/>
  <c r="J2493" i="4"/>
  <c r="J3078" i="4"/>
  <c r="J3143" i="4"/>
  <c r="J3212" i="4"/>
  <c r="I3227" i="4" s="1"/>
  <c r="J3246" i="4"/>
  <c r="J4881" i="4"/>
  <c r="I5089" i="4"/>
  <c r="J5265" i="4"/>
  <c r="I3246" i="4"/>
  <c r="J3932" i="4"/>
  <c r="J267" i="4"/>
  <c r="I2333" i="4"/>
  <c r="I2984" i="4"/>
  <c r="I11" i="4" s="1"/>
  <c r="J16" i="4" s="1"/>
  <c r="I3144" i="4"/>
  <c r="J3247" i="4"/>
  <c r="J3526" i="4"/>
  <c r="J3530" i="4" s="1"/>
  <c r="J4201" i="4"/>
  <c r="I5236" i="4"/>
  <c r="J1259" i="4"/>
  <c r="J1261" i="4" s="1"/>
  <c r="J3144" i="4"/>
  <c r="J3463" i="4"/>
  <c r="I5266" i="4"/>
  <c r="I5302" i="4"/>
  <c r="I6732" i="4"/>
  <c r="J1563" i="4"/>
  <c r="J1565" i="4" s="1"/>
  <c r="J2502" i="4"/>
  <c r="J2770" i="4"/>
  <c r="J3083" i="4"/>
  <c r="J3251" i="4"/>
  <c r="J3252" i="4" s="1"/>
  <c r="I3463" i="4"/>
  <c r="J3528" i="4"/>
  <c r="I4963" i="4"/>
  <c r="I5239" i="4"/>
  <c r="J5302" i="4"/>
  <c r="J5304" i="4" s="1"/>
  <c r="I2770" i="4"/>
  <c r="I2986" i="4"/>
  <c r="J3146" i="4"/>
  <c r="J3807" i="4"/>
  <c r="J1713" i="4"/>
  <c r="J3465" i="4"/>
  <c r="I4137" i="4"/>
  <c r="J6738" i="4"/>
  <c r="J6740" i="4" s="1"/>
  <c r="I2988" i="4"/>
  <c r="I3438" i="4"/>
  <c r="J4387" i="4"/>
  <c r="J4483" i="4"/>
  <c r="I4496" i="4" s="1"/>
  <c r="J6072" i="4"/>
  <c r="I6738" i="4"/>
  <c r="I322" i="4"/>
  <c r="J3467" i="4"/>
  <c r="J3533" i="4"/>
  <c r="J3682" i="4"/>
  <c r="I3699" i="4" s="1"/>
  <c r="J4419" i="4"/>
  <c r="I6151" i="4"/>
  <c r="I6262" i="4"/>
  <c r="J323" i="4"/>
  <c r="I2773" i="4"/>
  <c r="J3940" i="4"/>
  <c r="I5534" i="4"/>
  <c r="J6349" i="4"/>
  <c r="I6601" i="4"/>
  <c r="I258" i="4"/>
  <c r="I383" i="4"/>
  <c r="J2211" i="4"/>
  <c r="J2337" i="4"/>
  <c r="I2431" i="4"/>
  <c r="J2700" i="4"/>
  <c r="J2705" i="4" s="1"/>
  <c r="J2987" i="4"/>
  <c r="I3929" i="4"/>
  <c r="I3940" i="4"/>
  <c r="I4073" i="4"/>
  <c r="I4170" i="4"/>
  <c r="J4202" i="4"/>
  <c r="J4424" i="4"/>
  <c r="J4666" i="4"/>
  <c r="J4668" i="4" s="1"/>
  <c r="I5029" i="4"/>
  <c r="J5205" i="4"/>
  <c r="J5207" i="4" s="1"/>
  <c r="J5535" i="4"/>
  <c r="I6350" i="4"/>
  <c r="J6602" i="4"/>
  <c r="J353" i="4"/>
  <c r="I905" i="4"/>
  <c r="J1588" i="4"/>
  <c r="I2700" i="4"/>
  <c r="I3280" i="4"/>
  <c r="J3313" i="4"/>
  <c r="J229" i="4"/>
  <c r="J259" i="4"/>
  <c r="J384" i="4"/>
  <c r="J908" i="4"/>
  <c r="J910" i="4" s="1"/>
  <c r="J2433" i="4"/>
  <c r="J2462" i="4"/>
  <c r="J2647" i="4"/>
  <c r="J2701" i="4"/>
  <c r="I2774" i="4"/>
  <c r="I3313" i="4"/>
  <c r="J4108" i="4"/>
  <c r="J4176" i="4"/>
  <c r="J4178" i="4" s="1"/>
  <c r="I4203" i="4"/>
  <c r="J4667" i="4"/>
  <c r="J5176" i="4"/>
  <c r="J5178" i="4" s="1"/>
  <c r="J5360" i="4"/>
  <c r="J5361" i="4" s="1"/>
  <c r="J6353" i="4"/>
  <c r="J6355" i="4" s="1"/>
  <c r="J6504" i="4"/>
  <c r="J6507" i="4" s="1"/>
  <c r="I2000" i="4"/>
  <c r="J2339" i="4"/>
  <c r="I2433" i="4"/>
  <c r="J2918" i="4"/>
  <c r="I3807" i="4"/>
  <c r="I3943" i="4"/>
  <c r="J4109" i="4"/>
  <c r="J4203" i="4"/>
  <c r="J4428" i="4"/>
  <c r="J4430" i="4" s="1"/>
  <c r="I4842" i="4"/>
  <c r="J5177" i="4"/>
  <c r="J5539" i="4"/>
  <c r="J5540" i="4" s="1"/>
  <c r="I6877" i="4"/>
  <c r="J355" i="4"/>
  <c r="J2001" i="4"/>
  <c r="I2150" i="4"/>
  <c r="J2186" i="4"/>
  <c r="J2189" i="4" s="1"/>
  <c r="I2218" i="4"/>
  <c r="J2372" i="4"/>
  <c r="J2532" i="4"/>
  <c r="J2948" i="4"/>
  <c r="J3315" i="4"/>
  <c r="J3648" i="4"/>
  <c r="I6078" i="4"/>
  <c r="I6652" i="4"/>
  <c r="J6797" i="4"/>
  <c r="J6798" i="4" s="1"/>
  <c r="I231" i="4"/>
  <c r="J2002" i="4"/>
  <c r="J2187" i="4"/>
  <c r="J2435" i="4"/>
  <c r="J2995" i="4"/>
  <c r="I3150" i="4"/>
  <c r="I3315" i="4"/>
  <c r="I3474" i="4"/>
  <c r="J3715" i="4"/>
  <c r="I3932" i="4"/>
  <c r="J4204" i="4"/>
  <c r="I4542" i="4"/>
  <c r="J5145" i="4"/>
  <c r="I261" i="4"/>
  <c r="I807" i="4"/>
  <c r="J2736" i="4"/>
  <c r="I2995" i="4"/>
  <c r="J3716" i="4"/>
  <c r="J3809" i="4"/>
  <c r="I3874" i="4"/>
  <c r="J3948" i="4"/>
  <c r="J4207" i="4"/>
  <c r="J4209" i="4" s="1"/>
  <c r="I4511" i="4"/>
  <c r="J6013" i="4"/>
  <c r="I6026" i="4" s="1"/>
  <c r="J6358" i="4"/>
  <c r="J262" i="4"/>
  <c r="J359" i="4"/>
  <c r="J1712" i="4"/>
  <c r="J1714" i="4" s="1"/>
  <c r="J2004" i="4"/>
  <c r="J2037" i="4"/>
  <c r="J2264" i="4"/>
  <c r="I2279" i="4" s="1"/>
  <c r="J2737" i="4"/>
  <c r="I2768" i="4"/>
  <c r="J3651" i="4"/>
  <c r="J263" i="4"/>
  <c r="J628" i="4"/>
  <c r="J631" i="4" s="1"/>
  <c r="J811" i="4"/>
  <c r="I2264" i="4"/>
  <c r="J2328" i="4"/>
  <c r="J2768" i="4"/>
  <c r="J2771" i="4" s="1"/>
  <c r="I3317" i="4"/>
  <c r="I3461" i="4"/>
  <c r="I3620" i="4"/>
  <c r="I3934" i="4"/>
  <c r="J4208" i="4"/>
  <c r="I263" i="4"/>
  <c r="J2011" i="4"/>
  <c r="J2014" i="4" s="1"/>
  <c r="J2041" i="4"/>
  <c r="J2952" i="4"/>
  <c r="J2982" i="4"/>
  <c r="J2989" i="4" s="1"/>
  <c r="I3318" i="4"/>
  <c r="J3935" i="4"/>
  <c r="I4208" i="4"/>
  <c r="J4355" i="4"/>
  <c r="J4357" i="4" s="1"/>
  <c r="J4595" i="4"/>
  <c r="I4608" i="4" s="1"/>
  <c r="J5053" i="4"/>
  <c r="J5056" i="4" s="1"/>
  <c r="J5116" i="4"/>
  <c r="J6596" i="4"/>
  <c r="J6599" i="4" s="1"/>
  <c r="F397" i="4"/>
  <c r="J629" i="4"/>
  <c r="I2011" i="4"/>
  <c r="J2265" i="4"/>
  <c r="J3431" i="4"/>
  <c r="I3719" i="4"/>
  <c r="I5767" i="4"/>
  <c r="I5984" i="4"/>
  <c r="I6361" i="4"/>
  <c r="J6597" i="4"/>
  <c r="I3321" i="4"/>
  <c r="J5417" i="4"/>
  <c r="J5768" i="4"/>
  <c r="I6597" i="4"/>
  <c r="I267" i="4"/>
  <c r="J633" i="4"/>
  <c r="J637" i="4" s="1"/>
  <c r="J2831" i="4"/>
  <c r="J2832" i="4" s="1"/>
  <c r="J3527" i="4"/>
  <c r="I3926" i="4"/>
  <c r="J3937" i="4"/>
  <c r="I4199" i="4"/>
  <c r="J4243" i="4"/>
  <c r="J5025" i="4"/>
  <c r="J5450" i="4"/>
  <c r="J5985" i="4"/>
  <c r="J6598" i="4"/>
  <c r="I436" i="4"/>
  <c r="J4169" i="4"/>
  <c r="J4199" i="4"/>
  <c r="J4217" i="4" s="1"/>
  <c r="J4356" i="4"/>
  <c r="I4662" i="4"/>
  <c r="J4963" i="4"/>
  <c r="J4977" i="4" s="1"/>
  <c r="J4993" i="4"/>
  <c r="I5025" i="4"/>
  <c r="I5356" i="4"/>
  <c r="I5769" i="4"/>
  <c r="J6347" i="4"/>
  <c r="J6367" i="4" s="1"/>
  <c r="J6451" i="4"/>
  <c r="I6938" i="4"/>
  <c r="J2242" i="4"/>
  <c r="J2243" i="4" s="1"/>
  <c r="I2269" i="4"/>
  <c r="I2305" i="4"/>
  <c r="J2363" i="4"/>
  <c r="J2603" i="4"/>
  <c r="J2773" i="4"/>
  <c r="J2775" i="4" s="1"/>
  <c r="J2986" i="4"/>
  <c r="J3213" i="4"/>
  <c r="J3278" i="4"/>
  <c r="J4422" i="4"/>
  <c r="J6938" i="4"/>
  <c r="J6939" i="4" s="1"/>
  <c r="H882" i="4"/>
  <c r="G884" i="4" s="1"/>
  <c r="J881" i="4"/>
  <c r="I890" i="4" s="1"/>
  <c r="J1256" i="4"/>
  <c r="J1266" i="4" s="1"/>
  <c r="H1257" i="4"/>
  <c r="G1260" i="4" s="1"/>
  <c r="J1794" i="4"/>
  <c r="J1796" i="4" s="1"/>
  <c r="H1796" i="4"/>
  <c r="G1799" i="4" s="1"/>
  <c r="H1799" i="4" s="1"/>
  <c r="H1208" i="4"/>
  <c r="J1207" i="4"/>
  <c r="J1216" i="4" s="1"/>
  <c r="H508" i="4"/>
  <c r="G510" i="4" s="1"/>
  <c r="J507" i="4"/>
  <c r="J516" i="4" s="1"/>
  <c r="J757" i="4"/>
  <c r="J767" i="4" s="1"/>
  <c r="H758" i="4"/>
  <c r="G761" i="4" s="1"/>
  <c r="H761" i="4" s="1"/>
  <c r="H1858" i="4"/>
  <c r="J1856" i="4"/>
  <c r="J1858" i="4" s="1"/>
  <c r="J2128" i="4"/>
  <c r="J2129" i="4" s="1"/>
  <c r="H2129" i="4"/>
  <c r="G2131" i="4" s="1"/>
  <c r="I227" i="4"/>
  <c r="I229" i="4"/>
  <c r="J231" i="4"/>
  <c r="I293" i="4"/>
  <c r="I297" i="4"/>
  <c r="I324" i="4"/>
  <c r="J352" i="4"/>
  <c r="I368" i="4" s="1"/>
  <c r="J385" i="4"/>
  <c r="I628" i="4"/>
  <c r="I629" i="4"/>
  <c r="J636" i="4"/>
  <c r="H1124" i="4"/>
  <c r="G1127" i="4" s="1"/>
  <c r="I1256" i="4"/>
  <c r="J1308" i="4"/>
  <c r="J1310" i="4" s="1"/>
  <c r="J1430" i="4"/>
  <c r="J1453" i="4"/>
  <c r="J1459" i="4" s="1"/>
  <c r="I1480" i="4"/>
  <c r="J1882" i="4"/>
  <c r="J1884" i="4" s="1"/>
  <c r="J1905" i="4"/>
  <c r="I1943" i="4"/>
  <c r="J1978" i="4"/>
  <c r="J1980" i="4" s="1"/>
  <c r="I2002" i="4"/>
  <c r="I2004" i="4"/>
  <c r="I2037" i="4"/>
  <c r="I2153" i="4"/>
  <c r="I2180" i="4"/>
  <c r="J2218" i="4"/>
  <c r="I2220" i="4"/>
  <c r="H2243" i="4"/>
  <c r="G2248" i="4" s="1"/>
  <c r="I2265" i="4"/>
  <c r="I2295" i="4"/>
  <c r="J2302" i="4"/>
  <c r="J2306" i="4" s="1"/>
  <c r="J2305" i="4"/>
  <c r="I2328" i="4"/>
  <c r="I2339" i="4"/>
  <c r="I2434" i="4"/>
  <c r="I2436" i="4"/>
  <c r="H2501" i="4"/>
  <c r="J2501" i="4" s="1"/>
  <c r="I2525" i="4"/>
  <c r="J2531" i="4"/>
  <c r="J2536" i="4"/>
  <c r="J2547" i="4"/>
  <c r="J3050" i="4"/>
  <c r="J3051" i="4" s="1"/>
  <c r="H3051" i="4"/>
  <c r="G3053" i="4" s="1"/>
  <c r="H3053" i="4" s="1"/>
  <c r="I3053" i="4" s="1"/>
  <c r="J4080" i="4"/>
  <c r="J4081" i="4" s="1"/>
  <c r="H4081" i="4"/>
  <c r="G4083" i="4" s="1"/>
  <c r="J228" i="4"/>
  <c r="J230" i="4"/>
  <c r="F281" i="4"/>
  <c r="I292" i="4"/>
  <c r="J294" i="4"/>
  <c r="I323" i="4"/>
  <c r="J328" i="4"/>
  <c r="J329" i="4" s="1"/>
  <c r="J630" i="4"/>
  <c r="I636" i="4"/>
  <c r="F671" i="4"/>
  <c r="I705" i="4"/>
  <c r="J1210" i="4"/>
  <c r="J1211" i="4" s="1"/>
  <c r="I1949" i="4"/>
  <c r="I2001" i="4"/>
  <c r="J2003" i="4"/>
  <c r="I2008" i="4"/>
  <c r="H2068" i="4"/>
  <c r="J2180" i="4"/>
  <c r="I2194" i="4" s="1"/>
  <c r="I2183" i="4"/>
  <c r="J2220" i="4"/>
  <c r="J2526" i="4"/>
  <c r="J2542" i="4"/>
  <c r="J2548" i="4"/>
  <c r="J2707" i="4"/>
  <c r="J2709" i="4" s="1"/>
  <c r="H2709" i="4"/>
  <c r="G2712" i="4" s="1"/>
  <c r="H2712" i="4" s="1"/>
  <c r="J2712" i="4" s="1"/>
  <c r="I3046" i="4"/>
  <c r="H3813" i="4"/>
  <c r="G3818" i="4" s="1"/>
  <c r="H3818" i="4" s="1"/>
  <c r="J3812" i="4"/>
  <c r="J3813" i="4" s="1"/>
  <c r="I4267" i="4"/>
  <c r="I4270" i="4"/>
  <c r="J4267" i="4"/>
  <c r="J4279" i="4" s="1"/>
  <c r="I228" i="4"/>
  <c r="I259" i="4"/>
  <c r="I328" i="4"/>
  <c r="J531" i="4"/>
  <c r="I540" i="4" s="1"/>
  <c r="H534" i="4"/>
  <c r="I630" i="4"/>
  <c r="I635" i="4"/>
  <c r="I757" i="4"/>
  <c r="J786" i="4"/>
  <c r="I810" i="4"/>
  <c r="H836" i="4"/>
  <c r="J836" i="4" s="1"/>
  <c r="J837" i="4" s="1"/>
  <c r="I1210" i="4"/>
  <c r="I1305" i="4"/>
  <c r="J1391" i="4"/>
  <c r="J1392" i="4" s="1"/>
  <c r="I1477" i="4"/>
  <c r="J1944" i="4"/>
  <c r="I2003" i="4"/>
  <c r="J2013" i="4"/>
  <c r="I2036" i="4"/>
  <c r="J2157" i="4"/>
  <c r="I2187" i="4"/>
  <c r="I2214" i="4"/>
  <c r="J2304" i="4"/>
  <c r="I2327" i="4"/>
  <c r="J2329" i="4"/>
  <c r="H2338" i="4"/>
  <c r="J2338" i="4" s="1"/>
  <c r="J2340" i="4"/>
  <c r="J2370" i="4"/>
  <c r="H2429" i="4"/>
  <c r="G2432" i="4" s="1"/>
  <c r="I2435" i="4"/>
  <c r="J2497" i="4"/>
  <c r="J2498" i="4" s="1"/>
  <c r="I2526" i="4"/>
  <c r="J2530" i="4"/>
  <c r="I2537" i="4"/>
  <c r="I2541" i="4"/>
  <c r="J2574" i="4"/>
  <c r="J2575" i="4" s="1"/>
  <c r="I2799" i="4"/>
  <c r="I2800" i="4"/>
  <c r="H2859" i="4"/>
  <c r="G2861" i="4" s="1"/>
  <c r="H2861" i="4" s="1"/>
  <c r="I2861" i="4" s="1"/>
  <c r="I2888" i="4"/>
  <c r="I2895" i="4"/>
  <c r="J2885" i="4"/>
  <c r="I3497" i="4"/>
  <c r="J3497" i="4"/>
  <c r="J462" i="4"/>
  <c r="H1370" i="4"/>
  <c r="J1370" i="4" s="1"/>
  <c r="J1371" i="4" s="1"/>
  <c r="H1395" i="4"/>
  <c r="G1400" i="4" s="1"/>
  <c r="H1400" i="4" s="1"/>
  <c r="H1401" i="4" s="1"/>
  <c r="G1406" i="4" s="1"/>
  <c r="J1530" i="4"/>
  <c r="I1545" i="4" s="1"/>
  <c r="J1795" i="4"/>
  <c r="J1820" i="4"/>
  <c r="J1943" i="4"/>
  <c r="I1959" i="4" s="1"/>
  <c r="J1945" i="4"/>
  <c r="J2040" i="4"/>
  <c r="J2042" i="4" s="1"/>
  <c r="I2299" i="4"/>
  <c r="I2329" i="4"/>
  <c r="I2336" i="4"/>
  <c r="I2340" i="4"/>
  <c r="I2370" i="4"/>
  <c r="I2425" i="4"/>
  <c r="J2434" i="4"/>
  <c r="J2436" i="4"/>
  <c r="J2525" i="4"/>
  <c r="J2533" i="4"/>
  <c r="I2536" i="4"/>
  <c r="J2550" i="4"/>
  <c r="H2606" i="4"/>
  <c r="G2610" i="4" s="1"/>
  <c r="J2602" i="4"/>
  <c r="J2606" i="4" s="1"/>
  <c r="I2960" i="4"/>
  <c r="J2949" i="4"/>
  <c r="I3281" i="4"/>
  <c r="I3286" i="4"/>
  <c r="J3281" i="4"/>
  <c r="I3276" i="4"/>
  <c r="I3278" i="4"/>
  <c r="J3287" i="4"/>
  <c r="H3468" i="4"/>
  <c r="H3687" i="4"/>
  <c r="J4038" i="4"/>
  <c r="H4044" i="4"/>
  <c r="H4459" i="4"/>
  <c r="G4461" i="4" s="1"/>
  <c r="H4461" i="4" s="1"/>
  <c r="J4457" i="4"/>
  <c r="J4459" i="4" s="1"/>
  <c r="J4627" i="4"/>
  <c r="I4633" i="4"/>
  <c r="I4630" i="4"/>
  <c r="I4625" i="4"/>
  <c r="I4640" i="4"/>
  <c r="I4629" i="4"/>
  <c r="I4627" i="4"/>
  <c r="I4624" i="4"/>
  <c r="J4628" i="4"/>
  <c r="J4630" i="4"/>
  <c r="I4634" i="4"/>
  <c r="H5183" i="4"/>
  <c r="H5184" i="4" s="1"/>
  <c r="I5710" i="4"/>
  <c r="I5711" i="4"/>
  <c r="I5709" i="4"/>
  <c r="I5717" i="4"/>
  <c r="J5711" i="4"/>
  <c r="H5773" i="4"/>
  <c r="G5775" i="4" s="1"/>
  <c r="H5775" i="4" s="1"/>
  <c r="J5772" i="4"/>
  <c r="J5773" i="4" s="1"/>
  <c r="H6047" i="4"/>
  <c r="G6049" i="4" s="1"/>
  <c r="H6049" i="4" s="1"/>
  <c r="H6050" i="4" s="1"/>
  <c r="J6046" i="4"/>
  <c r="J6047" i="4" s="1"/>
  <c r="J6183" i="4"/>
  <c r="J6185" i="4" s="1"/>
  <c r="H6185" i="4"/>
  <c r="H6190" i="4" s="1"/>
  <c r="I6210" i="4"/>
  <c r="I6212" i="4"/>
  <c r="I6211" i="4"/>
  <c r="I6206" i="4"/>
  <c r="H6264" i="4"/>
  <c r="J6263" i="4"/>
  <c r="H6387" i="4"/>
  <c r="G6390" i="4" s="1"/>
  <c r="H6390" i="4" s="1"/>
  <c r="J6386" i="4"/>
  <c r="J6387" i="4" s="1"/>
  <c r="J2703" i="4"/>
  <c r="J2769" i="4"/>
  <c r="H2925" i="4"/>
  <c r="J2953" i="4"/>
  <c r="I3018" i="4"/>
  <c r="J3025" i="4"/>
  <c r="I3078" i="4"/>
  <c r="J3145" i="4"/>
  <c r="J3179" i="4"/>
  <c r="J3182" i="4"/>
  <c r="I3244" i="4"/>
  <c r="I3251" i="4"/>
  <c r="I3247" i="4"/>
  <c r="I3245" i="4"/>
  <c r="I3243" i="4"/>
  <c r="J3245" i="4"/>
  <c r="J3276" i="4"/>
  <c r="J3284" i="4" s="1"/>
  <c r="I3354" i="4"/>
  <c r="I3347" i="4"/>
  <c r="I3350" i="4"/>
  <c r="J3432" i="4"/>
  <c r="I3435" i="4"/>
  <c r="I3526" i="4"/>
  <c r="J3567" i="4"/>
  <c r="J3568" i="4" s="1"/>
  <c r="J3685" i="4"/>
  <c r="J3689" i="4"/>
  <c r="J3690" i="4" s="1"/>
  <c r="J3778" i="4"/>
  <c r="I3817" i="4"/>
  <c r="I3815" i="4"/>
  <c r="I3806" i="4"/>
  <c r="I3812" i="4"/>
  <c r="I3816" i="4"/>
  <c r="J3871" i="4"/>
  <c r="J3883" i="4" s="1"/>
  <c r="H3945" i="4"/>
  <c r="G3947" i="4" s="1"/>
  <c r="J3943" i="4"/>
  <c r="J3945" i="4" s="1"/>
  <c r="J4233" i="4"/>
  <c r="J4236" i="4"/>
  <c r="J4417" i="4"/>
  <c r="J4426" i="4" s="1"/>
  <c r="J4420" i="4"/>
  <c r="J4425" i="4"/>
  <c r="J4453" i="4"/>
  <c r="I4468" i="4" s="1"/>
  <c r="H4455" i="4"/>
  <c r="I4570" i="4"/>
  <c r="I4626" i="4"/>
  <c r="I4628" i="4"/>
  <c r="J4838" i="4"/>
  <c r="I5180" i="4"/>
  <c r="I5176" i="4"/>
  <c r="J5239" i="4"/>
  <c r="J5240" i="4" s="1"/>
  <c r="J5416" i="4"/>
  <c r="J5419" i="4"/>
  <c r="J5446" i="4"/>
  <c r="I5718" i="4"/>
  <c r="I5743" i="4"/>
  <c r="I5739" i="4"/>
  <c r="I5822" i="4"/>
  <c r="J5880" i="4"/>
  <c r="J5882" i="4" s="1"/>
  <c r="J5935" i="4"/>
  <c r="I5940" i="4" s="1"/>
  <c r="J6042" i="4"/>
  <c r="J6055" i="4" s="1"/>
  <c r="I6046" i="4"/>
  <c r="J6294" i="4"/>
  <c r="J6295" i="4" s="1"/>
  <c r="H6295" i="4"/>
  <c r="I2639" i="4"/>
  <c r="I2701" i="4"/>
  <c r="I2703" i="4"/>
  <c r="I2769" i="4"/>
  <c r="I2777" i="4"/>
  <c r="H2806" i="4"/>
  <c r="I2806" i="4" s="1"/>
  <c r="J2828" i="4"/>
  <c r="I2831" i="4"/>
  <c r="J2922" i="4"/>
  <c r="J2923" i="4" s="1"/>
  <c r="J3279" i="4"/>
  <c r="J3286" i="4"/>
  <c r="J3288" i="4" s="1"/>
  <c r="H3288" i="4"/>
  <c r="G3290" i="4" s="1"/>
  <c r="I3383" i="4"/>
  <c r="I3376" i="4"/>
  <c r="J3540" i="4"/>
  <c r="I3683" i="4"/>
  <c r="I3685" i="4"/>
  <c r="J4048" i="4"/>
  <c r="J4234" i="4"/>
  <c r="J4237" i="4"/>
  <c r="I4487" i="4"/>
  <c r="I4483" i="4"/>
  <c r="I4484" i="4"/>
  <c r="J4624" i="4"/>
  <c r="J4644" i="4" s="1"/>
  <c r="J4626" i="4"/>
  <c r="J4740" i="4"/>
  <c r="J4843" i="4"/>
  <c r="I4843" i="4"/>
  <c r="I4830" i="4"/>
  <c r="I4827" i="4"/>
  <c r="I4837" i="4"/>
  <c r="I4832" i="4"/>
  <c r="I4831" i="4"/>
  <c r="H4999" i="4"/>
  <c r="G5001" i="4" s="1"/>
  <c r="H5001" i="4" s="1"/>
  <c r="J4998" i="4"/>
  <c r="J4999" i="4" s="1"/>
  <c r="I5603" i="4"/>
  <c r="J5598" i="4"/>
  <c r="I5714" i="4"/>
  <c r="J5718" i="4"/>
  <c r="H5747" i="4"/>
  <c r="J5746" i="4"/>
  <c r="J5747" i="4" s="1"/>
  <c r="J5826" i="4"/>
  <c r="J5827" i="4" s="1"/>
  <c r="H5827" i="4"/>
  <c r="J6211" i="4"/>
  <c r="H6971" i="4"/>
  <c r="G6974" i="4" s="1"/>
  <c r="H6974" i="4" s="1"/>
  <c r="J6970" i="4"/>
  <c r="J6971" i="4" s="1"/>
  <c r="I3017" i="4"/>
  <c r="I3021" i="4"/>
  <c r="J3077" i="4"/>
  <c r="J3079" i="4"/>
  <c r="I3184" i="4"/>
  <c r="J3277" i="4"/>
  <c r="J3280" i="4"/>
  <c r="J3282" i="4"/>
  <c r="I3346" i="4"/>
  <c r="I3464" i="4"/>
  <c r="I3462" i="4"/>
  <c r="I3460" i="4"/>
  <c r="I3537" i="4"/>
  <c r="I3528" i="4"/>
  <c r="I3527" i="4"/>
  <c r="I3529" i="4"/>
  <c r="J3686" i="4"/>
  <c r="J3874" i="4"/>
  <c r="J3875" i="4" s="1"/>
  <c r="J4112" i="4"/>
  <c r="J4113" i="4" s="1"/>
  <c r="H4113" i="4"/>
  <c r="G4115" i="4" s="1"/>
  <c r="H4115" i="4" s="1"/>
  <c r="J4115" i="4" s="1"/>
  <c r="J4117" i="4" s="1"/>
  <c r="I4173" i="4"/>
  <c r="I4168" i="4"/>
  <c r="I4176" i="4"/>
  <c r="I4432" i="4"/>
  <c r="I4425" i="4"/>
  <c r="I4423" i="4"/>
  <c r="I4419" i="4"/>
  <c r="I4417" i="4"/>
  <c r="I4421" i="4"/>
  <c r="I4428" i="4"/>
  <c r="J4625" i="4"/>
  <c r="J4629" i="4"/>
  <c r="J4640" i="4"/>
  <c r="J4642" i="4" s="1"/>
  <c r="G4699" i="4"/>
  <c r="J4827" i="4"/>
  <c r="I4850" i="4" s="1"/>
  <c r="I4829" i="4"/>
  <c r="J4831" i="4"/>
  <c r="I4844" i="4"/>
  <c r="I4994" i="4"/>
  <c r="I4993" i="4"/>
  <c r="J4994" i="4"/>
  <c r="I5058" i="4"/>
  <c r="I5422" i="4"/>
  <c r="I5419" i="4"/>
  <c r="I5417" i="4"/>
  <c r="I5415" i="4"/>
  <c r="H5423" i="4"/>
  <c r="G5425" i="4" s="1"/>
  <c r="H5425" i="4" s="1"/>
  <c r="I5449" i="4"/>
  <c r="I5446" i="4"/>
  <c r="I5481" i="4"/>
  <c r="J5507" i="4"/>
  <c r="J5677" i="4"/>
  <c r="J5710" i="4"/>
  <c r="J5714" i="4"/>
  <c r="J5715" i="4" s="1"/>
  <c r="I5746" i="4"/>
  <c r="I5959" i="4"/>
  <c r="I5956" i="4"/>
  <c r="J5956" i="4"/>
  <c r="J5968" i="4" s="1"/>
  <c r="J3719" i="4"/>
  <c r="H3784" i="4"/>
  <c r="H3785" i="4" s="1"/>
  <c r="J3944" i="4"/>
  <c r="J3971" i="4"/>
  <c r="I4074" i="4"/>
  <c r="I4077" i="4"/>
  <c r="I4116" i="4"/>
  <c r="J4170" i="4"/>
  <c r="I4200" i="4"/>
  <c r="I4204" i="4"/>
  <c r="J4514" i="4"/>
  <c r="J4515" i="4" s="1"/>
  <c r="J4634" i="4"/>
  <c r="I4663" i="4"/>
  <c r="J4829" i="4"/>
  <c r="J4842" i="4"/>
  <c r="J4844" i="4"/>
  <c r="J4868" i="4"/>
  <c r="J5055" i="4"/>
  <c r="J5146" i="4"/>
  <c r="H5242" i="4"/>
  <c r="H5243" i="4" s="1"/>
  <c r="I5269" i="4"/>
  <c r="J5295" i="4"/>
  <c r="J5418" i="4"/>
  <c r="J5536" i="4"/>
  <c r="J5740" i="4"/>
  <c r="J5769" i="4"/>
  <c r="I5985" i="4"/>
  <c r="I6014" i="4"/>
  <c r="I6072" i="4"/>
  <c r="J6154" i="4"/>
  <c r="J6156" i="4" s="1"/>
  <c r="J6348" i="4"/>
  <c r="J6354" i="4"/>
  <c r="I6389" i="4"/>
  <c r="I6449" i="4"/>
  <c r="J6476" i="4"/>
  <c r="I6480" i="4"/>
  <c r="I6534" i="4"/>
  <c r="I64" i="4" s="1"/>
  <c r="J71" i="4" s="1"/>
  <c r="J6540" i="4"/>
  <c r="J6543" i="4" s="1"/>
  <c r="J6542" i="4"/>
  <c r="J6627" i="4"/>
  <c r="J6636" i="4" s="1"/>
  <c r="J6762" i="4"/>
  <c r="I6792" i="4"/>
  <c r="J6881" i="4"/>
  <c r="J6882" i="4" s="1"/>
  <c r="J6907" i="4"/>
  <c r="J6910" i="4"/>
  <c r="J6413" i="4"/>
  <c r="I6417" i="4"/>
  <c r="I6443" i="4"/>
  <c r="H6739" i="4"/>
  <c r="I6762" i="4"/>
  <c r="I6824" i="4"/>
  <c r="I6822" i="4"/>
  <c r="J6824" i="4"/>
  <c r="J6908" i="4"/>
  <c r="J5984" i="4"/>
  <c r="H6044" i="4"/>
  <c r="J6210" i="4"/>
  <c r="I6263" i="4"/>
  <c r="I6347" i="4"/>
  <c r="I6349" i="4"/>
  <c r="I6357" i="4"/>
  <c r="I6414" i="4"/>
  <c r="I36" i="4" s="1"/>
  <c r="J45" i="4" s="1"/>
  <c r="J6441" i="4"/>
  <c r="J6444" i="4" s="1"/>
  <c r="I6679" i="4"/>
  <c r="I6678" i="4"/>
  <c r="J6735" i="4"/>
  <c r="J6736" i="4" s="1"/>
  <c r="J6761" i="4"/>
  <c r="J6775" i="4" s="1"/>
  <c r="H6763" i="4"/>
  <c r="J6793" i="4"/>
  <c r="J6822" i="4"/>
  <c r="J6836" i="4" s="1"/>
  <c r="H6825" i="4"/>
  <c r="J6905" i="4"/>
  <c r="J6911" i="4" s="1"/>
  <c r="J6909" i="4"/>
  <c r="H2801" i="4"/>
  <c r="J2884" i="4"/>
  <c r="J2950" i="4"/>
  <c r="J2960" i="4"/>
  <c r="J2983" i="4"/>
  <c r="I2987" i="4"/>
  <c r="J3054" i="4"/>
  <c r="J3150" i="4"/>
  <c r="J3283" i="4"/>
  <c r="J3316" i="4"/>
  <c r="J3354" i="4"/>
  <c r="J3538" i="4"/>
  <c r="J3649" i="4"/>
  <c r="J3692" i="4"/>
  <c r="J3694" i="4" s="1"/>
  <c r="H3721" i="4"/>
  <c r="J3815" i="4"/>
  <c r="J3819" i="4" s="1"/>
  <c r="J3817" i="4"/>
  <c r="H3819" i="4"/>
  <c r="J3936" i="4"/>
  <c r="I3938" i="4"/>
  <c r="J4116" i="4"/>
  <c r="I4202" i="4"/>
  <c r="J4324" i="4"/>
  <c r="J4327" i="4" s="1"/>
  <c r="J4423" i="4"/>
  <c r="I4661" i="4"/>
  <c r="J4663" i="4"/>
  <c r="J4832" i="4"/>
  <c r="J5059" i="4"/>
  <c r="I5206" i="4"/>
  <c r="I5264" i="4"/>
  <c r="J5391" i="4"/>
  <c r="J5392" i="4" s="1"/>
  <c r="J5387" i="4"/>
  <c r="J5478" i="4"/>
  <c r="I5535" i="4"/>
  <c r="I5768" i="4"/>
  <c r="G5940" i="4"/>
  <c r="J6014" i="4"/>
  <c r="H6240" i="4"/>
  <c r="H6241" i="4" s="1"/>
  <c r="I6476" i="4"/>
  <c r="I6533" i="4"/>
  <c r="I6540" i="4"/>
  <c r="I6542" i="4"/>
  <c r="I6761" i="4"/>
  <c r="H6884" i="4"/>
  <c r="H6885" i="4" s="1"/>
  <c r="H6916" i="4"/>
  <c r="I6916" i="4" s="1"/>
  <c r="J6794" i="4"/>
  <c r="I362" i="4"/>
  <c r="H106" i="4"/>
  <c r="G109" i="4" s="1"/>
  <c r="H109" i="4" s="1"/>
  <c r="H363" i="4"/>
  <c r="H368" i="4" s="1"/>
  <c r="J362" i="4"/>
  <c r="J363" i="4" s="1"/>
  <c r="H130" i="4"/>
  <c r="G132" i="4" s="1"/>
  <c r="H132" i="4" s="1"/>
  <c r="H22" i="4"/>
  <c r="G25" i="4" s="1"/>
  <c r="H25" i="4" s="1"/>
  <c r="H50" i="4"/>
  <c r="G53" i="4" s="1"/>
  <c r="H53" i="4" s="1"/>
  <c r="H685" i="4"/>
  <c r="G690" i="4" s="1"/>
  <c r="J684" i="4"/>
  <c r="J685" i="4" s="1"/>
  <c r="I684" i="4"/>
  <c r="H733" i="4"/>
  <c r="G736" i="4" s="1"/>
  <c r="H736" i="4" s="1"/>
  <c r="I736" i="4" s="1"/>
  <c r="J732" i="4"/>
  <c r="J742" i="4" s="1"/>
  <c r="H179" i="4"/>
  <c r="G182" i="4" s="1"/>
  <c r="H182" i="4" s="1"/>
  <c r="J266" i="4"/>
  <c r="J268" i="4" s="1"/>
  <c r="H268" i="4"/>
  <c r="G270" i="4" s="1"/>
  <c r="H270" i="4" s="1"/>
  <c r="I270" i="4" s="1"/>
  <c r="H153" i="4"/>
  <c r="G155" i="4" s="1"/>
  <c r="H155" i="4" s="1"/>
  <c r="H605" i="4"/>
  <c r="G607" i="4" s="1"/>
  <c r="J604" i="4"/>
  <c r="H459" i="4"/>
  <c r="G461" i="4" s="1"/>
  <c r="H461" i="4" s="1"/>
  <c r="I461" i="4" s="1"/>
  <c r="J457" i="4"/>
  <c r="J468" i="4" s="1"/>
  <c r="H906" i="4"/>
  <c r="G909" i="4" s="1"/>
  <c r="H909" i="4" s="1"/>
  <c r="J905" i="4"/>
  <c r="J1361" i="4"/>
  <c r="H1364" i="4"/>
  <c r="J1560" i="4"/>
  <c r="J1570" i="4" s="1"/>
  <c r="H1561" i="4"/>
  <c r="G1564" i="4" s="1"/>
  <c r="H1564" i="4" s="1"/>
  <c r="H1565" i="4" s="1"/>
  <c r="H74" i="4"/>
  <c r="H203" i="4"/>
  <c r="J227" i="4"/>
  <c r="J297" i="4"/>
  <c r="J298" i="4" s="1"/>
  <c r="J681" i="4"/>
  <c r="J690" i="4" s="1"/>
  <c r="H1824" i="4"/>
  <c r="G1826" i="4" s="1"/>
  <c r="H1826" i="4" s="1"/>
  <c r="J1823" i="4"/>
  <c r="J1824" i="4" s="1"/>
  <c r="H176" i="4"/>
  <c r="H235" i="4"/>
  <c r="G237" i="4" s="1"/>
  <c r="H237" i="4" s="1"/>
  <c r="J234" i="4"/>
  <c r="J235" i="4" s="1"/>
  <c r="H329" i="4"/>
  <c r="G331" i="4" s="1"/>
  <c r="H331" i="4" s="1"/>
  <c r="J458" i="4"/>
  <c r="H535" i="4"/>
  <c r="H1536" i="4"/>
  <c r="G1538" i="4" s="1"/>
  <c r="H1538" i="4" s="1"/>
  <c r="I1538" i="4" s="1"/>
  <c r="J1535" i="4"/>
  <c r="J1536" i="4" s="1"/>
  <c r="H1623" i="4"/>
  <c r="G1626" i="4" s="1"/>
  <c r="H1626" i="4" s="1"/>
  <c r="I1626" i="4" s="1"/>
  <c r="H5661" i="4"/>
  <c r="H5940" i="4"/>
  <c r="H5887" i="4"/>
  <c r="H5581" i="4"/>
  <c r="J5940" i="4"/>
  <c r="H5603" i="4"/>
  <c r="H4699" i="4"/>
  <c r="H5632" i="4"/>
  <c r="H4753" i="4"/>
  <c r="H4947" i="4"/>
  <c r="H4608" i="4"/>
  <c r="H4811" i="4"/>
  <c r="H4782" i="4"/>
  <c r="H3510" i="4"/>
  <c r="H4917" i="4"/>
  <c r="H2580" i="4"/>
  <c r="H1216" i="4"/>
  <c r="H1191" i="4"/>
  <c r="H2248" i="4"/>
  <c r="H1459" i="4"/>
  <c r="H1162" i="4"/>
  <c r="H1345" i="4"/>
  <c r="J432" i="4"/>
  <c r="J442" i="4" s="1"/>
  <c r="H433" i="4"/>
  <c r="G435" i="4" s="1"/>
  <c r="H435" i="4" s="1"/>
  <c r="J760" i="4"/>
  <c r="J762" i="4" s="1"/>
  <c r="H884" i="4"/>
  <c r="I884" i="4" s="1"/>
  <c r="J1879" i="4"/>
  <c r="J1889" i="4" s="1"/>
  <c r="H1880" i="4"/>
  <c r="G1883" i="4" s="1"/>
  <c r="H1883" i="4" s="1"/>
  <c r="H1884" i="4" s="1"/>
  <c r="H1426" i="4"/>
  <c r="G1431" i="4" s="1"/>
  <c r="H1431" i="4" s="1"/>
  <c r="I1431" i="4" s="1"/>
  <c r="J1425" i="4"/>
  <c r="J1426" i="4" s="1"/>
  <c r="H1743" i="4"/>
  <c r="G1745" i="4" s="1"/>
  <c r="H1745" i="4" s="1"/>
  <c r="J1742" i="4"/>
  <c r="J1743" i="4" s="1"/>
  <c r="F6985" i="4"/>
  <c r="F6866" i="4"/>
  <c r="F6667" i="4"/>
  <c r="F6585" i="4"/>
  <c r="F5863" i="4"/>
  <c r="F5757" i="4"/>
  <c r="F6955" i="4"/>
  <c r="F6841" i="4"/>
  <c r="F6372" i="4"/>
  <c r="F6314" i="4"/>
  <c r="F7011" i="4"/>
  <c r="F6895" i="4"/>
  <c r="F6431" i="4"/>
  <c r="F6401" i="4"/>
  <c r="F6251" i="4"/>
  <c r="F6690" i="4"/>
  <c r="F6641" i="4"/>
  <c r="F6811" i="4"/>
  <c r="F6750" i="4"/>
  <c r="F6553" i="4"/>
  <c r="F6494" i="4"/>
  <c r="F6031" i="4"/>
  <c r="F6927" i="4"/>
  <c r="F6780" i="4"/>
  <c r="F6090" i="4"/>
  <c r="F6140" i="4"/>
  <c r="F6462" i="4"/>
  <c r="F5837" i="4"/>
  <c r="F6616" i="4"/>
  <c r="F6115" i="4"/>
  <c r="F6060" i="4"/>
  <c r="F5923" i="4"/>
  <c r="F5314" i="4"/>
  <c r="F6195" i="4"/>
  <c r="F5699" i="4"/>
  <c r="F6336" i="4"/>
  <c r="F6002" i="4"/>
  <c r="F5892" i="4"/>
  <c r="F6523" i="4"/>
  <c r="F6283" i="4"/>
  <c r="F6718" i="4"/>
  <c r="F5608" i="4"/>
  <c r="F5253" i="4"/>
  <c r="F5729" i="4"/>
  <c r="F6223" i="4"/>
  <c r="F4682" i="4"/>
  <c r="F6166" i="4"/>
  <c r="F5945" i="4"/>
  <c r="F5405" i="4"/>
  <c r="F5374" i="4"/>
  <c r="F4373" i="4"/>
  <c r="F5553" i="4"/>
  <c r="F5973" i="4"/>
  <c r="F5666" i="4"/>
  <c r="F5586" i="4"/>
  <c r="F5436" i="4"/>
  <c r="F5283" i="4"/>
  <c r="F4345" i="4"/>
  <c r="F4062" i="4"/>
  <c r="F3959" i="4"/>
  <c r="F3795" i="4"/>
  <c r="F3704" i="4"/>
  <c r="F5495" i="4"/>
  <c r="F5165" i="4"/>
  <c r="F4893" i="4"/>
  <c r="F4758" i="4"/>
  <c r="F5524" i="4"/>
  <c r="F5194" i="4"/>
  <c r="F5637" i="4"/>
  <c r="F5223" i="4"/>
  <c r="F4528" i="4"/>
  <c r="F4284" i="4"/>
  <c r="F3738" i="4"/>
  <c r="F5811" i="4"/>
  <c r="F5012" i="4"/>
  <c r="F4473" i="4"/>
  <c r="F5467" i="4"/>
  <c r="F4127" i="4"/>
  <c r="F4027" i="4"/>
  <c r="F3997" i="4"/>
  <c r="F5073" i="4"/>
  <c r="F4649" i="4"/>
  <c r="F3888" i="4"/>
  <c r="F3637" i="4"/>
  <c r="F3449" i="4"/>
  <c r="F3065" i="4"/>
  <c r="F5103" i="4"/>
  <c r="F5343" i="4"/>
  <c r="F5043" i="4"/>
  <c r="F4922" i="4"/>
  <c r="F5133" i="4"/>
  <c r="F4982" i="4"/>
  <c r="F4407" i="4"/>
  <c r="F3515" i="4"/>
  <c r="F3419" i="4"/>
  <c r="F3301" i="4"/>
  <c r="F3201" i="4"/>
  <c r="F4729" i="4"/>
  <c r="F4257" i="4"/>
  <c r="F3098" i="4"/>
  <c r="F5786" i="4"/>
  <c r="F4816" i="4"/>
  <c r="F4704" i="4"/>
  <c r="F4501" i="4"/>
  <c r="F4222" i="4"/>
  <c r="F2817" i="4"/>
  <c r="F4952" i="4"/>
  <c r="F4556" i="4"/>
  <c r="F4787" i="4"/>
  <c r="F4855" i="4"/>
  <c r="F4584" i="4"/>
  <c r="F4613" i="4"/>
  <c r="F3915" i="4"/>
  <c r="F3671" i="4"/>
  <c r="F3829" i="4"/>
  <c r="F3581" i="4"/>
  <c r="F3486" i="4"/>
  <c r="F2936" i="4"/>
  <c r="F2690" i="4"/>
  <c r="F4188" i="4"/>
  <c r="F4157" i="4"/>
  <c r="F3394" i="4"/>
  <c r="F3265" i="4"/>
  <c r="F3006" i="4"/>
  <c r="F1728" i="4"/>
  <c r="F1381" i="4"/>
  <c r="F1350" i="4"/>
  <c r="F1295" i="4"/>
  <c r="F1221" i="4"/>
  <c r="F1089" i="4"/>
  <c r="F447" i="4"/>
  <c r="F4314" i="4"/>
  <c r="F4095" i="4"/>
  <c r="F3164" i="4"/>
  <c r="F3365" i="4"/>
  <c r="F3335" i="4"/>
  <c r="F3036" i="4"/>
  <c r="F4443" i="4"/>
  <c r="F3860" i="4"/>
  <c r="F3766" i="4"/>
  <c r="F3610" i="4"/>
  <c r="F3132" i="4"/>
  <c r="F2723" i="4"/>
  <c r="F2414" i="4"/>
  <c r="F2872" i="4"/>
  <c r="F2660" i="4"/>
  <c r="F3551" i="4"/>
  <c r="F2971" i="4"/>
  <c r="F2284" i="4"/>
  <c r="F2253" i="4"/>
  <c r="F2199" i="4"/>
  <c r="F2563" i="4"/>
  <c r="F2513" i="4"/>
  <c r="F2231" i="4"/>
  <c r="F1810" i="4"/>
  <c r="F895" i="4"/>
  <c r="F823" i="4"/>
  <c r="F618" i="4"/>
  <c r="F594" i="4"/>
  <c r="F3232" i="4"/>
  <c r="F2169" i="4"/>
  <c r="F2623" i="4"/>
  <c r="F2351" i="4"/>
  <c r="F2139" i="4"/>
  <c r="F2024" i="4"/>
  <c r="F1246" i="4"/>
  <c r="F2585" i="4"/>
  <c r="F2481" i="4"/>
  <c r="F1664" i="4"/>
  <c r="F1605" i="4"/>
  <c r="F1491" i="4"/>
  <c r="F2906" i="4"/>
  <c r="F2447" i="4"/>
  <c r="F2383" i="4"/>
  <c r="F2084" i="4"/>
  <c r="F1932" i="4"/>
  <c r="F1411" i="4"/>
  <c r="F1113" i="4"/>
  <c r="F1065" i="4"/>
  <c r="F722" i="4"/>
  <c r="F373" i="4"/>
  <c r="F2789" i="4"/>
  <c r="F2115" i="4"/>
  <c r="F1990" i="4"/>
  <c r="F1041" i="4"/>
  <c r="F969" i="4"/>
  <c r="F1894" i="4"/>
  <c r="F1837" i="4"/>
  <c r="F2845" i="4"/>
  <c r="F2757" i="4"/>
  <c r="F2316" i="4"/>
  <c r="F1868" i="4"/>
  <c r="F1550" i="4"/>
  <c r="F1964" i="4"/>
  <c r="F1442" i="4"/>
  <c r="F1196" i="4"/>
  <c r="F1017" i="4"/>
  <c r="F993" i="4"/>
  <c r="F945" i="4"/>
  <c r="F1575" i="4"/>
  <c r="F1464" i="4"/>
  <c r="F871" i="4"/>
  <c r="F747" i="4"/>
  <c r="F1779" i="4"/>
  <c r="F1753" i="4"/>
  <c r="F1696" i="4"/>
  <c r="F569" i="4"/>
  <c r="F2056" i="4"/>
  <c r="F772" i="4"/>
  <c r="F521" i="4"/>
  <c r="F248" i="4"/>
  <c r="F1637" i="4"/>
  <c r="F1519" i="4"/>
  <c r="F695" i="4"/>
  <c r="F647" i="4"/>
  <c r="F422" i="4"/>
  <c r="F1138" i="4"/>
  <c r="F847" i="4"/>
  <c r="F473" i="4"/>
  <c r="F342" i="4"/>
  <c r="F1320" i="4"/>
  <c r="F1271" i="4"/>
  <c r="F920" i="4"/>
  <c r="F1167" i="4"/>
  <c r="F797" i="4"/>
  <c r="F545" i="4"/>
  <c r="H18" i="4"/>
  <c r="H300" i="4"/>
  <c r="I385" i="4"/>
  <c r="J386" i="4"/>
  <c r="I386" i="4"/>
  <c r="I534" i="4"/>
  <c r="H631" i="4"/>
  <c r="H931" i="4"/>
  <c r="G934" i="4" s="1"/>
  <c r="H934" i="4" s="1"/>
  <c r="J930" i="4"/>
  <c r="J940" i="4" s="1"/>
  <c r="H1076" i="4"/>
  <c r="G1078" i="4" s="1"/>
  <c r="H1078" i="4" s="1"/>
  <c r="J1075" i="4"/>
  <c r="J1400" i="4"/>
  <c r="J1401" i="4" s="1"/>
  <c r="I1400" i="4"/>
  <c r="I458" i="4"/>
  <c r="H1506" i="4"/>
  <c r="G1508" i="4" s="1"/>
  <c r="H1508" i="4" s="1"/>
  <c r="I1508" i="4" s="1"/>
  <c r="J1505" i="4"/>
  <c r="J1506" i="4" s="1"/>
  <c r="H1915" i="4"/>
  <c r="G1919" i="4" s="1"/>
  <c r="H1919" i="4" s="1"/>
  <c r="J1914" i="4"/>
  <c r="J1915" i="4" s="1"/>
  <c r="F311" i="4"/>
  <c r="J383" i="4"/>
  <c r="H387" i="4"/>
  <c r="G392" i="4" s="1"/>
  <c r="J534" i="4"/>
  <c r="J535" i="4" s="1"/>
  <c r="H556" i="4"/>
  <c r="J555" i="4"/>
  <c r="J564" i="4" s="1"/>
  <c r="J833" i="4"/>
  <c r="J842" i="4" s="1"/>
  <c r="H690" i="4"/>
  <c r="H783" i="4"/>
  <c r="G785" i="4" s="1"/>
  <c r="H785" i="4" s="1"/>
  <c r="J782" i="4"/>
  <c r="H956" i="4"/>
  <c r="G958" i="4" s="1"/>
  <c r="H958" i="4" s="1"/>
  <c r="J955" i="4"/>
  <c r="J979" i="4"/>
  <c r="J988" i="4" s="1"/>
  <c r="H980" i="4"/>
  <c r="G982" i="4" s="1"/>
  <c r="H1028" i="4"/>
  <c r="G1030" i="4" s="1"/>
  <c r="H1030" i="4" s="1"/>
  <c r="J1027" i="4"/>
  <c r="J1036" i="4" s="1"/>
  <c r="H1052" i="4"/>
  <c r="G1054" i="4" s="1"/>
  <c r="H1054" i="4" s="1"/>
  <c r="J1051" i="4"/>
  <c r="J1060" i="4" s="1"/>
  <c r="I1767" i="4"/>
  <c r="I1764" i="4"/>
  <c r="H150" i="4"/>
  <c r="H207" i="4"/>
  <c r="G211" i="4" s="1"/>
  <c r="H211" i="4" s="1"/>
  <c r="H264" i="4"/>
  <c r="I352" i="4"/>
  <c r="I359" i="4"/>
  <c r="I355" i="4"/>
  <c r="I354" i="4"/>
  <c r="I358" i="4"/>
  <c r="I462" i="4"/>
  <c r="H510" i="4"/>
  <c r="I510" i="4" s="1"/>
  <c r="I579" i="4"/>
  <c r="I583" i="4"/>
  <c r="H658" i="4"/>
  <c r="G660" i="4" s="1"/>
  <c r="H660" i="4" s="1"/>
  <c r="J657" i="4"/>
  <c r="H808" i="4"/>
  <c r="G812" i="4" s="1"/>
  <c r="H812" i="4" s="1"/>
  <c r="H813" i="4" s="1"/>
  <c r="H1592" i="4"/>
  <c r="G1594" i="4" s="1"/>
  <c r="H1594" i="4" s="1"/>
  <c r="J1591" i="4"/>
  <c r="J1592" i="4" s="1"/>
  <c r="J293" i="4"/>
  <c r="J358" i="4"/>
  <c r="J360" i="4" s="1"/>
  <c r="I483" i="4"/>
  <c r="H580" i="4"/>
  <c r="G582" i="4" s="1"/>
  <c r="H582" i="4" s="1"/>
  <c r="J579" i="4"/>
  <c r="H1282" i="4"/>
  <c r="G1284" i="4" s="1"/>
  <c r="H1284" i="4" s="1"/>
  <c r="I1284" i="4" s="1"/>
  <c r="J1281" i="4"/>
  <c r="H1371" i="4"/>
  <c r="J1764" i="4"/>
  <c r="J1774" i="4" s="1"/>
  <c r="H1765" i="4"/>
  <c r="G1768" i="4" s="1"/>
  <c r="H1768" i="4" s="1"/>
  <c r="H78" i="4"/>
  <c r="G81" i="4" s="1"/>
  <c r="H81" i="4" s="1"/>
  <c r="H102" i="4"/>
  <c r="H484" i="4"/>
  <c r="G486" i="4" s="1"/>
  <c r="H486" i="4" s="1"/>
  <c r="I486" i="4" s="1"/>
  <c r="J483" i="4"/>
  <c r="J492" i="4" s="1"/>
  <c r="H712" i="4"/>
  <c r="J711" i="4"/>
  <c r="J712" i="4" s="1"/>
  <c r="H837" i="4"/>
  <c r="H842" i="4" s="1"/>
  <c r="J857" i="4"/>
  <c r="J866" i="4" s="1"/>
  <c r="H858" i="4"/>
  <c r="G860" i="4" s="1"/>
  <c r="H860" i="4" s="1"/>
  <c r="I1739" i="4"/>
  <c r="I166" i="4" s="1"/>
  <c r="J174" i="4" s="1"/>
  <c r="I1738" i="4"/>
  <c r="I1742" i="4"/>
  <c r="H2154" i="4"/>
  <c r="G2158" i="4" s="1"/>
  <c r="H2158" i="4" s="1"/>
  <c r="J2153" i="4"/>
  <c r="J2154" i="4" s="1"/>
  <c r="H46" i="4"/>
  <c r="J226" i="4"/>
  <c r="H1423" i="4"/>
  <c r="J1422" i="4"/>
  <c r="J1480" i="4"/>
  <c r="J1481" i="4" s="1"/>
  <c r="H1481" i="4"/>
  <c r="J583" i="4"/>
  <c r="H706" i="4"/>
  <c r="I1587" i="4"/>
  <c r="I1591" i="4"/>
  <c r="I1586" i="4"/>
  <c r="I1585" i="4"/>
  <c r="I1676" i="4"/>
  <c r="J1685" i="4"/>
  <c r="I1685" i="4"/>
  <c r="I1675" i="4"/>
  <c r="I1678" i="4"/>
  <c r="J1681" i="4"/>
  <c r="J1682" i="4" s="1"/>
  <c r="I1716" i="4"/>
  <c r="I1709" i="4"/>
  <c r="I1708" i="4"/>
  <c r="I1713" i="4"/>
  <c r="J1738" i="4"/>
  <c r="J1748" i="4" s="1"/>
  <c r="I1791" i="4"/>
  <c r="I1795" i="4"/>
  <c r="I1790" i="4"/>
  <c r="I1794" i="4"/>
  <c r="I1789" i="4"/>
  <c r="I1856" i="4"/>
  <c r="J1850" i="4"/>
  <c r="I1850" i="4"/>
  <c r="I1849" i="4"/>
  <c r="I1853" i="4"/>
  <c r="I1848" i="4"/>
  <c r="J1917" i="4"/>
  <c r="J1922" i="4" s="1"/>
  <c r="H2009" i="4"/>
  <c r="G2012" i="4" s="1"/>
  <c r="H2012" i="4" s="1"/>
  <c r="J2008" i="4"/>
  <c r="J2009" i="4" s="1"/>
  <c r="J2925" i="4"/>
  <c r="J2926" i="4" s="1"/>
  <c r="H2926" i="4"/>
  <c r="H1260" i="4"/>
  <c r="H1310" i="4"/>
  <c r="H1315" i="4" s="1"/>
  <c r="J1675" i="4"/>
  <c r="J1691" i="4" s="1"/>
  <c r="I1681" i="4"/>
  <c r="H1792" i="4"/>
  <c r="I1798" i="4"/>
  <c r="J1906" i="4"/>
  <c r="J1918" i="4"/>
  <c r="H1946" i="4"/>
  <c r="H2071" i="4"/>
  <c r="G2073" i="4" s="1"/>
  <c r="H2073" i="4" s="1"/>
  <c r="J2070" i="4"/>
  <c r="J2071" i="4" s="1"/>
  <c r="H2404" i="4"/>
  <c r="J2403" i="4"/>
  <c r="H2432" i="4"/>
  <c r="J705" i="4"/>
  <c r="J717" i="4" s="1"/>
  <c r="J810" i="4"/>
  <c r="J813" i="4" s="1"/>
  <c r="J1187" i="4"/>
  <c r="J1189" i="4" s="1"/>
  <c r="I1425" i="4"/>
  <c r="J1585" i="4"/>
  <c r="J1600" i="4" s="1"/>
  <c r="H1619" i="4"/>
  <c r="I1625" i="4"/>
  <c r="J2217" i="4"/>
  <c r="J2221" i="4" s="1"/>
  <c r="I1707" i="4"/>
  <c r="J1716" i="4"/>
  <c r="J1718" i="4" s="1"/>
  <c r="J1789" i="4"/>
  <c r="J1805" i="4" s="1"/>
  <c r="J1798" i="4"/>
  <c r="J1800" i="4" s="1"/>
  <c r="J1821" i="4"/>
  <c r="J1848" i="4"/>
  <c r="J1863" i="4" s="1"/>
  <c r="I1918" i="4"/>
  <c r="J2398" i="4"/>
  <c r="J2399" i="4" s="1"/>
  <c r="I266" i="4"/>
  <c r="I782" i="4"/>
  <c r="I1027" i="4"/>
  <c r="H1127" i="4"/>
  <c r="J1155" i="4"/>
  <c r="J1157" i="4" s="1"/>
  <c r="H1233" i="4"/>
  <c r="G1235" i="4" s="1"/>
  <c r="H1235" i="4" s="1"/>
  <c r="J1232" i="4"/>
  <c r="J1586" i="4"/>
  <c r="J1650" i="4"/>
  <c r="J1651" i="4" s="1"/>
  <c r="J1676" i="4"/>
  <c r="J1707" i="4"/>
  <c r="J1723" i="4" s="1"/>
  <c r="J1790" i="4"/>
  <c r="J1907" i="4"/>
  <c r="I2604" i="4"/>
  <c r="J2611" i="4"/>
  <c r="I2602" i="4"/>
  <c r="I2597" i="4"/>
  <c r="J2596" i="4"/>
  <c r="J2618" i="4" s="1"/>
  <c r="I2596" i="4"/>
  <c r="I2608" i="4"/>
  <c r="J2612" i="4"/>
  <c r="J2599" i="4"/>
  <c r="I2612" i="4"/>
  <c r="I2605" i="4"/>
  <c r="I2599" i="4"/>
  <c r="I2611" i="4"/>
  <c r="J2598" i="4"/>
  <c r="I2598" i="4"/>
  <c r="I2603" i="4"/>
  <c r="J2597" i="4"/>
  <c r="I2609" i="4"/>
  <c r="I234" i="4"/>
  <c r="J354" i="4"/>
  <c r="I735" i="4"/>
  <c r="I1309" i="4"/>
  <c r="I1308" i="4"/>
  <c r="J1428" i="4"/>
  <c r="J1432" i="4" s="1"/>
  <c r="J1474" i="4"/>
  <c r="J1486" i="4" s="1"/>
  <c r="H1651" i="4"/>
  <c r="G1653" i="4" s="1"/>
  <c r="H1653" i="4" s="1"/>
  <c r="G1684" i="4"/>
  <c r="H1684" i="4" s="1"/>
  <c r="H1710" i="4"/>
  <c r="J1948" i="4"/>
  <c r="J1950" i="4" s="1"/>
  <c r="H1950" i="4"/>
  <c r="G1953" i="4" s="1"/>
  <c r="H1953" i="4" s="1"/>
  <c r="H1976" i="4"/>
  <c r="G1979" i="4" s="1"/>
  <c r="H1979" i="4" s="1"/>
  <c r="J1975" i="4"/>
  <c r="H2215" i="4"/>
  <c r="G2219" i="4" s="1"/>
  <c r="J2214" i="4"/>
  <c r="J2215" i="4" s="1"/>
  <c r="J2299" i="4"/>
  <c r="J2300" i="4" s="1"/>
  <c r="H2886" i="4"/>
  <c r="H2891" i="4"/>
  <c r="G2893" i="4" s="1"/>
  <c r="H2893" i="4" s="1"/>
  <c r="J2890" i="4"/>
  <c r="I531" i="4"/>
  <c r="H607" i="4"/>
  <c r="J735" i="4"/>
  <c r="J737" i="4" s="1"/>
  <c r="H1004" i="4"/>
  <c r="J1003" i="4"/>
  <c r="J1338" i="4"/>
  <c r="J1340" i="4" s="1"/>
  <c r="I1338" i="4"/>
  <c r="I1428" i="4"/>
  <c r="I1502" i="4"/>
  <c r="I1501" i="4"/>
  <c r="J1587" i="4"/>
  <c r="I1677" i="4"/>
  <c r="J1708" i="4"/>
  <c r="J1767" i="4"/>
  <c r="J1769" i="4" s="1"/>
  <c r="J1791" i="4"/>
  <c r="H1851" i="4"/>
  <c r="H1863" i="4" s="1"/>
  <c r="J1908" i="4"/>
  <c r="I1920" i="4"/>
  <c r="H2637" i="4"/>
  <c r="J2633" i="4"/>
  <c r="I2675" i="4"/>
  <c r="J2671" i="4"/>
  <c r="I2671" i="4"/>
  <c r="J2675" i="4"/>
  <c r="J2674" i="4"/>
  <c r="J2676" i="4" s="1"/>
  <c r="I2674" i="4"/>
  <c r="I2679" i="4"/>
  <c r="I2670" i="4"/>
  <c r="J3726" i="4"/>
  <c r="J3728" i="4" s="1"/>
  <c r="I226" i="4"/>
  <c r="J322" i="4"/>
  <c r="J708" i="4"/>
  <c r="J709" i="4" s="1"/>
  <c r="H1503" i="4"/>
  <c r="J1501" i="4"/>
  <c r="J1503" i="4" s="1"/>
  <c r="J1677" i="4"/>
  <c r="J1709" i="4"/>
  <c r="J1909" i="4"/>
  <c r="H2042" i="4"/>
  <c r="H2101" i="4"/>
  <c r="G2103" i="4" s="1"/>
  <c r="H2103" i="4" s="1"/>
  <c r="J2100" i="4"/>
  <c r="J2101" i="4" s="1"/>
  <c r="H2184" i="4"/>
  <c r="G2188" i="4" s="1"/>
  <c r="H2188" i="4" s="1"/>
  <c r="J2183" i="4"/>
  <c r="J2184" i="4" s="1"/>
  <c r="H2367" i="4"/>
  <c r="G2371" i="4" s="1"/>
  <c r="H2371" i="4" s="1"/>
  <c r="J2366" i="4"/>
  <c r="J2367" i="4" s="1"/>
  <c r="H408" i="4"/>
  <c r="G410" i="4" s="1"/>
  <c r="H410" i="4" s="1"/>
  <c r="H982" i="4"/>
  <c r="H1100" i="4"/>
  <c r="G1102" i="4" s="1"/>
  <c r="H1102" i="4" s="1"/>
  <c r="J1099" i="4"/>
  <c r="J1108" i="4" s="1"/>
  <c r="I1588" i="4"/>
  <c r="H1714" i="4"/>
  <c r="G1717" i="4" s="1"/>
  <c r="H1717" i="4" s="1"/>
  <c r="H2341" i="4"/>
  <c r="I2459" i="4"/>
  <c r="I2462" i="4"/>
  <c r="I2458" i="4"/>
  <c r="I2466" i="4"/>
  <c r="J2461" i="4"/>
  <c r="I2461" i="4"/>
  <c r="J2460" i="4"/>
  <c r="I2460" i="4"/>
  <c r="I2463" i="4"/>
  <c r="J2458" i="4"/>
  <c r="J2469" i="4"/>
  <c r="J2471" i="4" s="1"/>
  <c r="H2503" i="4"/>
  <c r="J2500" i="4"/>
  <c r="J2503" i="4" s="1"/>
  <c r="J1532" i="4"/>
  <c r="I1532" i="4"/>
  <c r="I1531" i="4"/>
  <c r="I1535" i="4"/>
  <c r="I1530" i="4"/>
  <c r="I1911" i="4"/>
  <c r="I1907" i="4"/>
  <c r="J1920" i="4"/>
  <c r="I1917" i="4"/>
  <c r="I1910" i="4"/>
  <c r="I1906" i="4"/>
  <c r="I1914" i="4"/>
  <c r="I1909" i="4"/>
  <c r="I1905" i="4"/>
  <c r="I1908" i="4"/>
  <c r="I1904" i="4"/>
  <c r="J1910" i="4"/>
  <c r="J1921" i="4"/>
  <c r="I1617" i="4"/>
  <c r="I1622" i="4"/>
  <c r="I1618" i="4"/>
  <c r="J1617" i="4"/>
  <c r="I1621" i="4"/>
  <c r="I1616" i="4"/>
  <c r="I1650" i="4"/>
  <c r="J1853" i="4"/>
  <c r="J1854" i="4" s="1"/>
  <c r="H2219" i="4"/>
  <c r="H2221" i="4" s="1"/>
  <c r="J3021" i="4"/>
  <c r="J3022" i="4" s="1"/>
  <c r="H3022" i="4"/>
  <c r="G3024" i="4" s="1"/>
  <c r="H3024" i="4" s="1"/>
  <c r="I1430" i="4"/>
  <c r="J1429" i="4"/>
  <c r="I1429" i="4"/>
  <c r="I1422" i="4"/>
  <c r="H2131" i="4"/>
  <c r="H2396" i="4"/>
  <c r="G2409" i="4"/>
  <c r="J2393" i="4"/>
  <c r="I1952" i="4"/>
  <c r="I2302" i="4"/>
  <c r="I2296" i="4"/>
  <c r="J2333" i="4"/>
  <c r="J2334" i="4" s="1"/>
  <c r="I2393" i="4"/>
  <c r="I2493" i="4"/>
  <c r="I2502" i="4"/>
  <c r="I2497" i="4"/>
  <c r="J2492" i="4"/>
  <c r="J2508" i="4" s="1"/>
  <c r="I2492" i="4"/>
  <c r="I2500" i="4"/>
  <c r="J2527" i="4"/>
  <c r="I2532" i="4"/>
  <c r="J2609" i="4"/>
  <c r="I2633" i="4"/>
  <c r="J2639" i="4"/>
  <c r="J2643" i="4" s="1"/>
  <c r="J2670" i="4"/>
  <c r="J2708" i="4"/>
  <c r="J2800" i="4"/>
  <c r="H2832" i="4"/>
  <c r="G2834" i="4" s="1"/>
  <c r="H2834" i="4" s="1"/>
  <c r="I2885" i="4"/>
  <c r="J2919" i="4"/>
  <c r="I2952" i="4"/>
  <c r="I2948" i="4"/>
  <c r="I2950" i="4"/>
  <c r="I2951" i="4"/>
  <c r="J2951" i="4"/>
  <c r="I2946" i="4"/>
  <c r="I2956" i="4"/>
  <c r="H3220" i="4"/>
  <c r="I3220" i="4" s="1"/>
  <c r="J2640" i="4"/>
  <c r="I2744" i="4"/>
  <c r="I2734" i="4"/>
  <c r="I2736" i="4"/>
  <c r="I2746" i="4"/>
  <c r="I2740" i="4"/>
  <c r="J2733" i="4"/>
  <c r="I2733" i="4"/>
  <c r="I3408" i="4"/>
  <c r="I3407" i="4"/>
  <c r="I3404" i="4"/>
  <c r="J3408" i="4"/>
  <c r="J3404" i="4"/>
  <c r="J1849" i="4"/>
  <c r="J2044" i="4"/>
  <c r="J2046" i="4" s="1"/>
  <c r="I2372" i="4"/>
  <c r="I2362" i="4"/>
  <c r="J2394" i="4"/>
  <c r="J2401" i="4"/>
  <c r="J2404" i="4" s="1"/>
  <c r="H2426" i="4"/>
  <c r="I2548" i="4"/>
  <c r="I2550" i="4"/>
  <c r="J2549" i="4"/>
  <c r="I2545" i="4"/>
  <c r="I2535" i="4"/>
  <c r="I2531" i="4"/>
  <c r="I2527" i="4"/>
  <c r="I2549" i="4"/>
  <c r="I2528" i="4"/>
  <c r="J2537" i="4"/>
  <c r="H2610" i="4"/>
  <c r="J2610" i="4" s="1"/>
  <c r="I2647" i="4"/>
  <c r="J2679" i="4"/>
  <c r="J2740" i="4"/>
  <c r="J2741" i="4" s="1"/>
  <c r="H4360" i="4"/>
  <c r="G4362" i="4" s="1"/>
  <c r="H4362" i="4" s="1"/>
  <c r="J4359" i="4"/>
  <c r="J4360" i="4" s="1"/>
  <c r="I1948" i="4"/>
  <c r="I1978" i="4"/>
  <c r="J2000" i="4"/>
  <c r="I2095" i="4"/>
  <c r="I2100" i="4"/>
  <c r="I2217" i="4"/>
  <c r="J2295" i="4"/>
  <c r="H2303" i="4"/>
  <c r="J2303" i="4" s="1"/>
  <c r="I2394" i="4"/>
  <c r="J2459" i="4"/>
  <c r="J2528" i="4"/>
  <c r="I2533" i="4"/>
  <c r="J2538" i="4"/>
  <c r="J2545" i="4"/>
  <c r="J2553" i="4" s="1"/>
  <c r="I2634" i="4"/>
  <c r="H2672" i="4"/>
  <c r="J2704" i="4"/>
  <c r="J2711" i="4"/>
  <c r="J2713" i="4" s="1"/>
  <c r="J2734" i="4"/>
  <c r="H2775" i="4"/>
  <c r="G2778" i="4" s="1"/>
  <c r="H2778" i="4" s="1"/>
  <c r="I2778" i="4" s="1"/>
  <c r="I2953" i="4"/>
  <c r="J3806" i="4"/>
  <c r="J3824" i="4" s="1"/>
  <c r="H3810" i="4"/>
  <c r="I1563" i="4"/>
  <c r="I1882" i="4"/>
  <c r="I2035" i="4"/>
  <c r="I2040" i="4"/>
  <c r="J2095" i="4"/>
  <c r="J2110" i="4" s="1"/>
  <c r="I2149" i="4"/>
  <c r="J2210" i="4"/>
  <c r="J2226" i="4" s="1"/>
  <c r="J2336" i="4"/>
  <c r="J2341" i="4" s="1"/>
  <c r="J2362" i="4"/>
  <c r="I2369" i="4"/>
  <c r="J2402" i="4"/>
  <c r="I2524" i="4"/>
  <c r="I2538" i="4"/>
  <c r="I2551" i="4"/>
  <c r="J2634" i="4"/>
  <c r="I2704" i="4"/>
  <c r="J2735" i="4"/>
  <c r="I2743" i="4"/>
  <c r="J2827" i="4"/>
  <c r="H2829" i="4"/>
  <c r="J2888" i="4"/>
  <c r="J2891" i="4" s="1"/>
  <c r="I2922" i="4"/>
  <c r="J3784" i="4"/>
  <c r="J3785" i="4" s="1"/>
  <c r="G1216" i="4"/>
  <c r="I1944" i="4"/>
  <c r="J2035" i="4"/>
  <c r="J2149" i="4"/>
  <c r="J2156" i="4"/>
  <c r="J2159" i="4" s="1"/>
  <c r="J2296" i="4"/>
  <c r="J2369" i="4"/>
  <c r="J2373" i="4" s="1"/>
  <c r="J2395" i="4"/>
  <c r="I2494" i="4"/>
  <c r="I2501" i="4"/>
  <c r="J2524" i="4"/>
  <c r="I2529" i="4"/>
  <c r="J2534" i="4"/>
  <c r="I2546" i="4"/>
  <c r="J2551" i="4"/>
  <c r="J2604" i="4"/>
  <c r="J2641" i="4"/>
  <c r="I2648" i="4"/>
  <c r="H2676" i="4"/>
  <c r="G2678" i="4" s="1"/>
  <c r="H2678" i="4" s="1"/>
  <c r="I2678" i="4" s="1"/>
  <c r="H2705" i="4"/>
  <c r="I2735" i="4"/>
  <c r="J2743" i="4"/>
  <c r="J2747" i="4" s="1"/>
  <c r="I2803" i="4"/>
  <c r="J2894" i="4"/>
  <c r="J3593" i="4"/>
  <c r="J1477" i="4"/>
  <c r="J1478" i="4" s="1"/>
  <c r="J2036" i="4"/>
  <c r="I2096" i="4"/>
  <c r="J2150" i="4"/>
  <c r="I2156" i="4"/>
  <c r="H2297" i="4"/>
  <c r="I2363" i="4"/>
  <c r="J2529" i="4"/>
  <c r="I2534" i="4"/>
  <c r="H2543" i="4"/>
  <c r="G2552" i="4" s="1"/>
  <c r="H2552" i="4" s="1"/>
  <c r="J2552" i="4" s="1"/>
  <c r="J2546" i="4"/>
  <c r="J2605" i="4"/>
  <c r="J2648" i="4"/>
  <c r="I2707" i="4"/>
  <c r="I2708" i="4"/>
  <c r="I2702" i="4"/>
  <c r="H2771" i="4"/>
  <c r="I2855" i="4"/>
  <c r="I2884" i="4"/>
  <c r="I2894" i="4"/>
  <c r="I2882" i="4"/>
  <c r="I2890" i="4"/>
  <c r="I2889" i="4"/>
  <c r="J2883" i="4"/>
  <c r="I2883" i="4"/>
  <c r="J2895" i="4"/>
  <c r="H2954" i="4"/>
  <c r="J2991" i="4"/>
  <c r="J2992" i="4" s="1"/>
  <c r="H2992" i="4"/>
  <c r="G2994" i="4" s="1"/>
  <c r="H2994" i="4" s="1"/>
  <c r="H3119" i="4"/>
  <c r="G3121" i="4" s="1"/>
  <c r="H3121" i="4" s="1"/>
  <c r="J3117" i="4"/>
  <c r="J3119" i="4" s="1"/>
  <c r="I3846" i="4"/>
  <c r="J3839" i="4"/>
  <c r="J3855" i="4" s="1"/>
  <c r="J3843" i="4"/>
  <c r="I3839" i="4"/>
  <c r="I3843" i="4"/>
  <c r="I3841" i="4"/>
  <c r="J3842" i="4"/>
  <c r="I3842" i="4"/>
  <c r="I3840" i="4"/>
  <c r="J2096" i="4"/>
  <c r="J2466" i="4"/>
  <c r="J2467" i="4" s="1"/>
  <c r="I2642" i="4"/>
  <c r="J2649" i="4"/>
  <c r="H2856" i="4"/>
  <c r="J2855" i="4"/>
  <c r="I2918" i="4"/>
  <c r="I2925" i="4"/>
  <c r="I2919" i="4"/>
  <c r="H2957" i="4"/>
  <c r="G2959" i="4" s="1"/>
  <c r="H2959" i="4" s="1"/>
  <c r="J2956" i="4"/>
  <c r="J2957" i="4" s="1"/>
  <c r="I711" i="4"/>
  <c r="H1478" i="4"/>
  <c r="H1486" i="4" s="1"/>
  <c r="I2041" i="4"/>
  <c r="H2151" i="4"/>
  <c r="H2270" i="4"/>
  <c r="G2272" i="4" s="1"/>
  <c r="H2272" i="4" s="1"/>
  <c r="H2467" i="4"/>
  <c r="G2470" i="4" s="1"/>
  <c r="H2470" i="4" s="1"/>
  <c r="I2530" i="4"/>
  <c r="J2535" i="4"/>
  <c r="J2541" i="4"/>
  <c r="J2543" i="4" s="1"/>
  <c r="I2547" i="4"/>
  <c r="H2745" i="4"/>
  <c r="J2882" i="4"/>
  <c r="J2901" i="4" s="1"/>
  <c r="J2917" i="4"/>
  <c r="J2931" i="4" s="1"/>
  <c r="H2920" i="4"/>
  <c r="J3149" i="4"/>
  <c r="J3151" i="4" s="1"/>
  <c r="H3151" i="4"/>
  <c r="G3153" i="4" s="1"/>
  <c r="H3153" i="4" s="1"/>
  <c r="I2737" i="4"/>
  <c r="J2746" i="4"/>
  <c r="J2799" i="4"/>
  <c r="I2917" i="4"/>
  <c r="J3086" i="4"/>
  <c r="J3088" i="4" s="1"/>
  <c r="H3325" i="4"/>
  <c r="J3324" i="4"/>
  <c r="J3325" i="4" s="1"/>
  <c r="I3324" i="4"/>
  <c r="J2327" i="4"/>
  <c r="J2346" i="4" s="1"/>
  <c r="H2331" i="4"/>
  <c r="I2401" i="4"/>
  <c r="I2395" i="4"/>
  <c r="I2402" i="4"/>
  <c r="I2398" i="4"/>
  <c r="I2641" i="4"/>
  <c r="I2646" i="4"/>
  <c r="I2636" i="4"/>
  <c r="J2636" i="4"/>
  <c r="J2635" i="4"/>
  <c r="I2640" i="4"/>
  <c r="I2635" i="4"/>
  <c r="I2649" i="4"/>
  <c r="I2645" i="4"/>
  <c r="H2650" i="4"/>
  <c r="J2645" i="4"/>
  <c r="J2650" i="4" s="1"/>
  <c r="J3529" i="4"/>
  <c r="H3530" i="4"/>
  <c r="J3723" i="4"/>
  <c r="J3724" i="4" s="1"/>
  <c r="H3724" i="4"/>
  <c r="G3727" i="4" s="1"/>
  <c r="H3727" i="4" s="1"/>
  <c r="H3728" i="4" s="1"/>
  <c r="H2600" i="4"/>
  <c r="J2702" i="4"/>
  <c r="I2828" i="4"/>
  <c r="J2946" i="4"/>
  <c r="J3180" i="4"/>
  <c r="H3290" i="4"/>
  <c r="H3624" i="4"/>
  <c r="G3626" i="4" s="1"/>
  <c r="H3626" i="4" s="1"/>
  <c r="J3623" i="4"/>
  <c r="J3624" i="4" s="1"/>
  <c r="J3840" i="4"/>
  <c r="H3844" i="4"/>
  <c r="J3849" i="4"/>
  <c r="J3850" i="4" s="1"/>
  <c r="J3901" i="4"/>
  <c r="J3902" i="4" s="1"/>
  <c r="H3902" i="4"/>
  <c r="G3904" i="4" s="1"/>
  <c r="H3904" i="4" s="1"/>
  <c r="J3927" i="4"/>
  <c r="H3941" i="4"/>
  <c r="J3082" i="4"/>
  <c r="J3084" i="4" s="1"/>
  <c r="I3117" i="4"/>
  <c r="I3110" i="4"/>
  <c r="I3121" i="4"/>
  <c r="I3114" i="4"/>
  <c r="J3113" i="4"/>
  <c r="I3118" i="4"/>
  <c r="I3112" i="4"/>
  <c r="J3181" i="4"/>
  <c r="I3432" i="4"/>
  <c r="J3750" i="4"/>
  <c r="H4117" i="4"/>
  <c r="J2646" i="4"/>
  <c r="I3082" i="4"/>
  <c r="I3086" i="4"/>
  <c r="I3075" i="4"/>
  <c r="J3092" i="4"/>
  <c r="I3083" i="4"/>
  <c r="I3077" i="4"/>
  <c r="I3076" i="4"/>
  <c r="H3115" i="4"/>
  <c r="J3110" i="4"/>
  <c r="J3243" i="4"/>
  <c r="J3346" i="4"/>
  <c r="H3409" i="4"/>
  <c r="H3414" i="4" s="1"/>
  <c r="J3460" i="4"/>
  <c r="J3656" i="4"/>
  <c r="J3658" i="4" s="1"/>
  <c r="H3658" i="4"/>
  <c r="G3660" i="4" s="1"/>
  <c r="H3660" i="4" s="1"/>
  <c r="I3660" i="4" s="1"/>
  <c r="I3978" i="4"/>
  <c r="I3979" i="4"/>
  <c r="I3975" i="4"/>
  <c r="I3971" i="4"/>
  <c r="J3970" i="4"/>
  <c r="J3985" i="4"/>
  <c r="I3985" i="4"/>
  <c r="I3972" i="4"/>
  <c r="I3973" i="4"/>
  <c r="I3981" i="4"/>
  <c r="I3969" i="4"/>
  <c r="I3986" i="4"/>
  <c r="I3970" i="4"/>
  <c r="J3981" i="4"/>
  <c r="I3974" i="4"/>
  <c r="J3980" i="4"/>
  <c r="I3980" i="4"/>
  <c r="H4138" i="4"/>
  <c r="J4137" i="4"/>
  <c r="H4174" i="4"/>
  <c r="G4177" i="4" s="1"/>
  <c r="J4173" i="4"/>
  <c r="J4174" i="4" s="1"/>
  <c r="J4298" i="4"/>
  <c r="J4300" i="4" s="1"/>
  <c r="H4300" i="4"/>
  <c r="G4302" i="4" s="1"/>
  <c r="H4302" i="4" s="1"/>
  <c r="I3047" i="4"/>
  <c r="I3050" i="4"/>
  <c r="J3046" i="4"/>
  <c r="J3060" i="4" s="1"/>
  <c r="J3075" i="4"/>
  <c r="J3093" i="4" s="1"/>
  <c r="H3080" i="4"/>
  <c r="I3648" i="4"/>
  <c r="J3650" i="4"/>
  <c r="I3650" i="4"/>
  <c r="I3656" i="4"/>
  <c r="I3653" i="4"/>
  <c r="I3647" i="4"/>
  <c r="I3652" i="4"/>
  <c r="I3657" i="4"/>
  <c r="I3649" i="4"/>
  <c r="H2539" i="4"/>
  <c r="J2803" i="4"/>
  <c r="J2804" i="4" s="1"/>
  <c r="H3084" i="4"/>
  <c r="G3087" i="4" s="1"/>
  <c r="H3087" i="4" s="1"/>
  <c r="H3088" i="4" s="1"/>
  <c r="I3111" i="4"/>
  <c r="J3407" i="4"/>
  <c r="J3409" i="4" s="1"/>
  <c r="J3647" i="4"/>
  <c r="H4017" i="4"/>
  <c r="H4022" i="4" s="1"/>
  <c r="J4014" i="4"/>
  <c r="J4017" i="4" s="1"/>
  <c r="H3055" i="4"/>
  <c r="J3053" i="4"/>
  <c r="J3055" i="4" s="1"/>
  <c r="H3380" i="4"/>
  <c r="G3382" i="4" s="1"/>
  <c r="H3382" i="4" s="1"/>
  <c r="I3382" i="4" s="1"/>
  <c r="J3379" i="4"/>
  <c r="J3380" i="4" s="1"/>
  <c r="H3753" i="4"/>
  <c r="G3755" i="4" s="1"/>
  <c r="H3755" i="4" s="1"/>
  <c r="J3752" i="4"/>
  <c r="J3753" i="4" s="1"/>
  <c r="J5114" i="4"/>
  <c r="J5128" i="4" s="1"/>
  <c r="H5117" i="4"/>
  <c r="H3284" i="4"/>
  <c r="H3351" i="4"/>
  <c r="G3353" i="4" s="1"/>
  <c r="H3353" i="4" s="1"/>
  <c r="J3350" i="4"/>
  <c r="J3351" i="4" s="1"/>
  <c r="I3562" i="4"/>
  <c r="I3564" i="4"/>
  <c r="I3563" i="4"/>
  <c r="I3570" i="4"/>
  <c r="J3563" i="4"/>
  <c r="I3567" i="4"/>
  <c r="J3570" i="4"/>
  <c r="J3571" i="4" s="1"/>
  <c r="J4242" i="4"/>
  <c r="J4244" i="4" s="1"/>
  <c r="H4244" i="4"/>
  <c r="G4246" i="4" s="1"/>
  <c r="I3431" i="4"/>
  <c r="I3429" i="4"/>
  <c r="I3430" i="4"/>
  <c r="J3435" i="4"/>
  <c r="J3436" i="4" s="1"/>
  <c r="J3562" i="4"/>
  <c r="I3593" i="4"/>
  <c r="I3596" i="4"/>
  <c r="I3592" i="4"/>
  <c r="H3690" i="4"/>
  <c r="G3693" i="4" s="1"/>
  <c r="H3693" i="4" s="1"/>
  <c r="I3693" i="4" s="1"/>
  <c r="J3781" i="4"/>
  <c r="J3782" i="4" s="1"/>
  <c r="I3054" i="4"/>
  <c r="I3181" i="4"/>
  <c r="I3183" i="4"/>
  <c r="I3179" i="4"/>
  <c r="I3182" i="4"/>
  <c r="I3187" i="4"/>
  <c r="I3180" i="4"/>
  <c r="I3254" i="4"/>
  <c r="J3429" i="4"/>
  <c r="J3444" i="4" s="1"/>
  <c r="H3433" i="4"/>
  <c r="J4075" i="4"/>
  <c r="H4078" i="4"/>
  <c r="J3178" i="4"/>
  <c r="J3196" i="4" s="1"/>
  <c r="H3188" i="4"/>
  <c r="G3190" i="4" s="1"/>
  <c r="H3190" i="4" s="1"/>
  <c r="I3190" i="4" s="1"/>
  <c r="J3187" i="4"/>
  <c r="J3188" i="4" s="1"/>
  <c r="J3254" i="4"/>
  <c r="J3255" i="4" s="1"/>
  <c r="H3439" i="4"/>
  <c r="J3438" i="4"/>
  <c r="J3439" i="4" s="1"/>
  <c r="H3472" i="4"/>
  <c r="G3475" i="4" s="1"/>
  <c r="H3475" i="4" s="1"/>
  <c r="J3536" i="4"/>
  <c r="J3541" i="4" s="1"/>
  <c r="J3592" i="4"/>
  <c r="H4331" i="4"/>
  <c r="G4333" i="4" s="1"/>
  <c r="H4333" i="4" s="1"/>
  <c r="J4329" i="4"/>
  <c r="J4331" i="4" s="1"/>
  <c r="J4140" i="4"/>
  <c r="J4141" i="4" s="1"/>
  <c r="H4141" i="4"/>
  <c r="G4143" i="4" s="1"/>
  <c r="H4143" i="4" s="1"/>
  <c r="I4143" i="4" s="1"/>
  <c r="H4839" i="4"/>
  <c r="G4841" i="4" s="1"/>
  <c r="H4841" i="4" s="1"/>
  <c r="J4836" i="4"/>
  <c r="J4839" i="4" s="1"/>
  <c r="J3974" i="4"/>
  <c r="H4716" i="4"/>
  <c r="G4718" i="4" s="1"/>
  <c r="H4718" i="4" s="1"/>
  <c r="J4715" i="4"/>
  <c r="J4724" i="4" s="1"/>
  <c r="J3112" i="4"/>
  <c r="J3118" i="4"/>
  <c r="I3143" i="4"/>
  <c r="I3145" i="4"/>
  <c r="I3146" i="4"/>
  <c r="I3212" i="4"/>
  <c r="I3213" i="4"/>
  <c r="I3216" i="4"/>
  <c r="I3314" i="4"/>
  <c r="I3316" i="4"/>
  <c r="I3312" i="4"/>
  <c r="J3314" i="4"/>
  <c r="J3317" i="4"/>
  <c r="G3414" i="4"/>
  <c r="H3594" i="4"/>
  <c r="J4388" i="4"/>
  <c r="H3147" i="4"/>
  <c r="J3312" i="4"/>
  <c r="J3330" i="4" s="1"/>
  <c r="J3474" i="4"/>
  <c r="J3476" i="4" s="1"/>
  <c r="I3471" i="4"/>
  <c r="I3466" i="4"/>
  <c r="I3470" i="4"/>
  <c r="J3899" i="4"/>
  <c r="I3910" i="4"/>
  <c r="H3947" i="4"/>
  <c r="J3975" i="4"/>
  <c r="J4200" i="4"/>
  <c r="H4205" i="4"/>
  <c r="I3149" i="4"/>
  <c r="H3214" i="4"/>
  <c r="J3430" i="4"/>
  <c r="J3461" i="4"/>
  <c r="J3466" i="4"/>
  <c r="J3652" i="4"/>
  <c r="I3723" i="4"/>
  <c r="I3726" i="4"/>
  <c r="I3720" i="4"/>
  <c r="I3716" i="4"/>
  <c r="I3715" i="4"/>
  <c r="I3714" i="4"/>
  <c r="I3717" i="4"/>
  <c r="J3720" i="4"/>
  <c r="H4391" i="4"/>
  <c r="H4426" i="4"/>
  <c r="H4568" i="4"/>
  <c r="J4567" i="4"/>
  <c r="J3383" i="4"/>
  <c r="J3532" i="4"/>
  <c r="J3534" i="4" s="1"/>
  <c r="H3534" i="4"/>
  <c r="G3539" i="4" s="1"/>
  <c r="H3539" i="4" s="1"/>
  <c r="H3541" i="4" s="1"/>
  <c r="H3597" i="4"/>
  <c r="G3599" i="4" s="1"/>
  <c r="H3599" i="4" s="1"/>
  <c r="J3596" i="4"/>
  <c r="J3597" i="4" s="1"/>
  <c r="J3979" i="4"/>
  <c r="J3986" i="4"/>
  <c r="I4008" i="4"/>
  <c r="I4015" i="4"/>
  <c r="J4008" i="4"/>
  <c r="I4014" i="4"/>
  <c r="I4007" i="4"/>
  <c r="I4011" i="4"/>
  <c r="I4016" i="4"/>
  <c r="J4015" i="4"/>
  <c r="H4110" i="4"/>
  <c r="H4209" i="4"/>
  <c r="G4211" i="4" s="1"/>
  <c r="H4211" i="4" s="1"/>
  <c r="I4211" i="4" s="1"/>
  <c r="J4393" i="4"/>
  <c r="J4394" i="4" s="1"/>
  <c r="H4394" i="4"/>
  <c r="G4396" i="4" s="1"/>
  <c r="H4396" i="4" s="1"/>
  <c r="J4542" i="4"/>
  <c r="J4543" i="4" s="1"/>
  <c r="H4543" i="4"/>
  <c r="G4545" i="4" s="1"/>
  <c r="H4545" i="4" s="1"/>
  <c r="I4545" i="4" s="1"/>
  <c r="J3183" i="4"/>
  <c r="I3467" i="4"/>
  <c r="J4007" i="4"/>
  <c r="J4022" i="4" s="1"/>
  <c r="J4016" i="4"/>
  <c r="J4105" i="4"/>
  <c r="I4238" i="4"/>
  <c r="I4234" i="4"/>
  <c r="J4235" i="4"/>
  <c r="I4237" i="4"/>
  <c r="I4232" i="4"/>
  <c r="I4236" i="4"/>
  <c r="I4242" i="4"/>
  <c r="I4235" i="4"/>
  <c r="I4239" i="4"/>
  <c r="I4233" i="4"/>
  <c r="H4240" i="4"/>
  <c r="I4393" i="4"/>
  <c r="I4385" i="4"/>
  <c r="I4389" i="4"/>
  <c r="I4387" i="4"/>
  <c r="I4390" i="4"/>
  <c r="I4384" i="4"/>
  <c r="I4388" i="4"/>
  <c r="J4385" i="4"/>
  <c r="J6916" i="4"/>
  <c r="J6917" i="4" s="1"/>
  <c r="H6917" i="4"/>
  <c r="J3717" i="4"/>
  <c r="J3841" i="4"/>
  <c r="I3927" i="4"/>
  <c r="I3933" i="4"/>
  <c r="J3938" i="4"/>
  <c r="I3944" i="4"/>
  <c r="J3969" i="4"/>
  <c r="J3992" i="4" s="1"/>
  <c r="H3976" i="4"/>
  <c r="J4044" i="4"/>
  <c r="I4106" i="4"/>
  <c r="J4232" i="4"/>
  <c r="J4252" i="4" s="1"/>
  <c r="J4238" i="4"/>
  <c r="H4246" i="4"/>
  <c r="I4246" i="4" s="1"/>
  <c r="H4571" i="4"/>
  <c r="G4573" i="4" s="1"/>
  <c r="H4573" i="4" s="1"/>
  <c r="J4570" i="4"/>
  <c r="J4571" i="4" s="1"/>
  <c r="J5029" i="4"/>
  <c r="J5030" i="4" s="1"/>
  <c r="H5030" i="4"/>
  <c r="G5032" i="4" s="1"/>
  <c r="H5032" i="4" s="1"/>
  <c r="J5332" i="4"/>
  <c r="J5333" i="4" s="1"/>
  <c r="H5333" i="4"/>
  <c r="J3928" i="4"/>
  <c r="J3933" i="4"/>
  <c r="H4048" i="4"/>
  <c r="G4050" i="4" s="1"/>
  <c r="H4050" i="4" s="1"/>
  <c r="J4076" i="4"/>
  <c r="J4106" i="4"/>
  <c r="J4239" i="4"/>
  <c r="J4294" i="4"/>
  <c r="H4296" i="4"/>
  <c r="J3462" i="4"/>
  <c r="J3683" i="4"/>
  <c r="H3750" i="4"/>
  <c r="I3901" i="4"/>
  <c r="I3898" i="4"/>
  <c r="I3939" i="4"/>
  <c r="H3982" i="4"/>
  <c r="G3984" i="4" s="1"/>
  <c r="H3984" i="4" s="1"/>
  <c r="J4107" i="4"/>
  <c r="H4271" i="4"/>
  <c r="G4273" i="4" s="1"/>
  <c r="H4273" i="4" s="1"/>
  <c r="I4273" i="4" s="1"/>
  <c r="J4270" i="4"/>
  <c r="J4271" i="4" s="1"/>
  <c r="J4386" i="4"/>
  <c r="J4487" i="4"/>
  <c r="J4488" i="4" s="1"/>
  <c r="H4488" i="4"/>
  <c r="G4490" i="4" s="1"/>
  <c r="H4490" i="4" s="1"/>
  <c r="I4715" i="4"/>
  <c r="J5058" i="4"/>
  <c r="J5060" i="4" s="1"/>
  <c r="H5060" i="4"/>
  <c r="G5062" i="4" s="1"/>
  <c r="H5062" i="4" s="1"/>
  <c r="H4969" i="4"/>
  <c r="G4971" i="4" s="1"/>
  <c r="H4971" i="4" s="1"/>
  <c r="J4967" i="4"/>
  <c r="J4969" i="4" s="1"/>
  <c r="H5300" i="4"/>
  <c r="G5303" i="4" s="1"/>
  <c r="H5303" i="4" s="1"/>
  <c r="H5304" i="4" s="1"/>
  <c r="J5298" i="4"/>
  <c r="J5300" i="4" s="1"/>
  <c r="H4877" i="4"/>
  <c r="G4879" i="4" s="1"/>
  <c r="H4879" i="4" s="1"/>
  <c r="J4874" i="4"/>
  <c r="J4877" i="4" s="1"/>
  <c r="H4517" i="4"/>
  <c r="H4668" i="4"/>
  <c r="G4671" i="4" s="1"/>
  <c r="H4671" i="4" s="1"/>
  <c r="J4671" i="4" s="1"/>
  <c r="J3714" i="4"/>
  <c r="H3877" i="4"/>
  <c r="J3930" i="4"/>
  <c r="J3972" i="4"/>
  <c r="I4075" i="4"/>
  <c r="I4080" i="4"/>
  <c r="J4074" i="4"/>
  <c r="I4076" i="4"/>
  <c r="H4171" i="4"/>
  <c r="J4168" i="4"/>
  <c r="J4171" i="4" s="1"/>
  <c r="J4870" i="4"/>
  <c r="J4866" i="4"/>
  <c r="I4880" i="4"/>
  <c r="I4875" i="4"/>
  <c r="I4869" i="4"/>
  <c r="I4882" i="4"/>
  <c r="I4867" i="4"/>
  <c r="I4876" i="4"/>
  <c r="J4882" i="4"/>
  <c r="I4881" i="4"/>
  <c r="I4874" i="4"/>
  <c r="I4866" i="4"/>
  <c r="I4865" i="4"/>
  <c r="I4933" i="4"/>
  <c r="J4992" i="4"/>
  <c r="J5007" i="4" s="1"/>
  <c r="H4996" i="4"/>
  <c r="J5242" i="4"/>
  <c r="J5243" i="4" s="1"/>
  <c r="I2985" i="4"/>
  <c r="J3464" i="4"/>
  <c r="I3808" i="4"/>
  <c r="I3809" i="4"/>
  <c r="J3973" i="4"/>
  <c r="J4073" i="4"/>
  <c r="J4144" i="4"/>
  <c r="I4324" i="4"/>
  <c r="I4329" i="4"/>
  <c r="I4325" i="4"/>
  <c r="J4389" i="4"/>
  <c r="I3948" i="4"/>
  <c r="I3935" i="4"/>
  <c r="J3926" i="4"/>
  <c r="J3934" i="4"/>
  <c r="I3930" i="4"/>
  <c r="I3947" i="4"/>
  <c r="I3937" i="4"/>
  <c r="I3928" i="4"/>
  <c r="I3931" i="4"/>
  <c r="I4115" i="4"/>
  <c r="I4112" i="4"/>
  <c r="I4107" i="4"/>
  <c r="I4105" i="4"/>
  <c r="I4108" i="4"/>
  <c r="I4145" i="4"/>
  <c r="I4140" i="4"/>
  <c r="J4145" i="4"/>
  <c r="I4144" i="4"/>
  <c r="H4357" i="4"/>
  <c r="J4865" i="4"/>
  <c r="J6827" i="4"/>
  <c r="J6828" i="4" s="1"/>
  <c r="H6828" i="4"/>
  <c r="G6830" i="4" s="1"/>
  <c r="H6830" i="4" s="1"/>
  <c r="I3279" i="4"/>
  <c r="I3283" i="4"/>
  <c r="I3287" i="4"/>
  <c r="I3532" i="4"/>
  <c r="I3540" i="4"/>
  <c r="I3692" i="4"/>
  <c r="I3686" i="4"/>
  <c r="I3682" i="4"/>
  <c r="I3777" i="4"/>
  <c r="I3784" i="4"/>
  <c r="H4083" i="4"/>
  <c r="J4384" i="4"/>
  <c r="J4402" i="4" s="1"/>
  <c r="J4418" i="4"/>
  <c r="H4631" i="4"/>
  <c r="I4670" i="4"/>
  <c r="I4660" i="4"/>
  <c r="J4661" i="4"/>
  <c r="I4964" i="4"/>
  <c r="I4967" i="4"/>
  <c r="J5180" i="4"/>
  <c r="J5181" i="4" s="1"/>
  <c r="J3718" i="4"/>
  <c r="H3779" i="4"/>
  <c r="J3816" i="4"/>
  <c r="I4298" i="4"/>
  <c r="H4540" i="4"/>
  <c r="J4539" i="4"/>
  <c r="I4666" i="4"/>
  <c r="J4880" i="4"/>
  <c r="J4904" i="4"/>
  <c r="H4965" i="4"/>
  <c r="H5027" i="4"/>
  <c r="H5152" i="4"/>
  <c r="G5154" i="4" s="1"/>
  <c r="H5154" i="4" s="1"/>
  <c r="I5154" i="4" s="1"/>
  <c r="J5151" i="4"/>
  <c r="J5152" i="4" s="1"/>
  <c r="J4867" i="4"/>
  <c r="H5120" i="4"/>
  <c r="G5122" i="4" s="1"/>
  <c r="H5122" i="4" s="1"/>
  <c r="H5776" i="4"/>
  <c r="J5775" i="4"/>
  <c r="J5776" i="4" s="1"/>
  <c r="I5775" i="4"/>
  <c r="J4875" i="4"/>
  <c r="J5023" i="4"/>
  <c r="J5038" i="4" s="1"/>
  <c r="J5148" i="4"/>
  <c r="J5144" i="4"/>
  <c r="I5147" i="4"/>
  <c r="I5143" i="4"/>
  <c r="I5144" i="4"/>
  <c r="I5148" i="4"/>
  <c r="I5146" i="4"/>
  <c r="I5151" i="4"/>
  <c r="J5425" i="4"/>
  <c r="J5426" i="4" s="1"/>
  <c r="I5425" i="4"/>
  <c r="H5426" i="4"/>
  <c r="H5149" i="4"/>
  <c r="H5364" i="4"/>
  <c r="J5363" i="4"/>
  <c r="J5364" i="4" s="1"/>
  <c r="J5415" i="4"/>
  <c r="J5431" i="4" s="1"/>
  <c r="H5420" i="4"/>
  <c r="I3277" i="4"/>
  <c r="I3689" i="4"/>
  <c r="J3939" i="4"/>
  <c r="H4177" i="4"/>
  <c r="H4512" i="4"/>
  <c r="I4992" i="4"/>
  <c r="I4995" i="4"/>
  <c r="I4998" i="4"/>
  <c r="J5683" i="4"/>
  <c r="J5685" i="4" s="1"/>
  <c r="H5685" i="4"/>
  <c r="G5687" i="4" s="1"/>
  <c r="H5687" i="4" s="1"/>
  <c r="J6446" i="4"/>
  <c r="J6447" i="4" s="1"/>
  <c r="H6447" i="4"/>
  <c r="G6450" i="4" s="1"/>
  <c r="H6450" i="4" s="1"/>
  <c r="J6450" i="4" s="1"/>
  <c r="J5263" i="4"/>
  <c r="H5267" i="4"/>
  <c r="H5270" i="4"/>
  <c r="G5272" i="4" s="1"/>
  <c r="H5272" i="4" s="1"/>
  <c r="J5269" i="4"/>
  <c r="J5270" i="4" s="1"/>
  <c r="J3931" i="4"/>
  <c r="I4429" i="4"/>
  <c r="I4424" i="4"/>
  <c r="I4420" i="4"/>
  <c r="I4422" i="4"/>
  <c r="I4418" i="4"/>
  <c r="J4421" i="4"/>
  <c r="J4633" i="4"/>
  <c r="J4635" i="4" s="1"/>
  <c r="H4635" i="4"/>
  <c r="G4637" i="4" s="1"/>
  <c r="H4637" i="4" s="1"/>
  <c r="J5054" i="4"/>
  <c r="I5053" i="4"/>
  <c r="I5054" i="4"/>
  <c r="I5059" i="4"/>
  <c r="I5145" i="4"/>
  <c r="J5329" i="4"/>
  <c r="J5330" i="4" s="1"/>
  <c r="J5394" i="4"/>
  <c r="J5395" i="4" s="1"/>
  <c r="H5395" i="4"/>
  <c r="J5534" i="4"/>
  <c r="J5548" i="4" s="1"/>
  <c r="H5537" i="4"/>
  <c r="H5212" i="4"/>
  <c r="I5212" i="4" s="1"/>
  <c r="I5388" i="4"/>
  <c r="H5454" i="4"/>
  <c r="G5456" i="4" s="1"/>
  <c r="H5456" i="4" s="1"/>
  <c r="I5456" i="4" s="1"/>
  <c r="J5453" i="4"/>
  <c r="J5454" i="4" s="1"/>
  <c r="H6478" i="4"/>
  <c r="J6475" i="4"/>
  <c r="J6489" i="4" s="1"/>
  <c r="I4207" i="4"/>
  <c r="H5056" i="4"/>
  <c r="H5086" i="4"/>
  <c r="H5178" i="4"/>
  <c r="J5388" i="4"/>
  <c r="I5797" i="4"/>
  <c r="J4693" i="4"/>
  <c r="J4699" i="4" s="1"/>
  <c r="J4769" i="4"/>
  <c r="I5024" i="4"/>
  <c r="I5084" i="4"/>
  <c r="I5205" i="4"/>
  <c r="J5235" i="4"/>
  <c r="I5329" i="4"/>
  <c r="J5326" i="4"/>
  <c r="I5326" i="4"/>
  <c r="I5332" i="4"/>
  <c r="H5479" i="4"/>
  <c r="J5477" i="4"/>
  <c r="J5490" i="4" s="1"/>
  <c r="H5681" i="4"/>
  <c r="J5678" i="4"/>
  <c r="J6266" i="4"/>
  <c r="J6267" i="4" s="1"/>
  <c r="H6267" i="4"/>
  <c r="G6272" i="4" s="1"/>
  <c r="H6272" i="4" s="1"/>
  <c r="I5119" i="4"/>
  <c r="J5206" i="4"/>
  <c r="I5363" i="4"/>
  <c r="I5360" i="4"/>
  <c r="I5355" i="4"/>
  <c r="J5354" i="4"/>
  <c r="J5353" i="4"/>
  <c r="J5369" i="4" s="1"/>
  <c r="J5357" i="4"/>
  <c r="I5353" i="4"/>
  <c r="I5357" i="4"/>
  <c r="J5767" i="4"/>
  <c r="H5770" i="4"/>
  <c r="H6207" i="4"/>
  <c r="G6209" i="4" s="1"/>
  <c r="H6209" i="4" s="1"/>
  <c r="J6206" i="4"/>
  <c r="J6218" i="4" s="1"/>
  <c r="I5114" i="4"/>
  <c r="I5386" i="4"/>
  <c r="I5385" i="4"/>
  <c r="I5387" i="4"/>
  <c r="I5391" i="4"/>
  <c r="J5384" i="4"/>
  <c r="I5384" i="4"/>
  <c r="H5824" i="4"/>
  <c r="J5822" i="4"/>
  <c r="J5832" i="4" s="1"/>
  <c r="J4964" i="4"/>
  <c r="J5143" i="4"/>
  <c r="J5160" i="4" s="1"/>
  <c r="I5354" i="4"/>
  <c r="J5481" i="4"/>
  <c r="J5482" i="4" s="1"/>
  <c r="H5482" i="4"/>
  <c r="G5484" i="4" s="1"/>
  <c r="H5540" i="4"/>
  <c r="G5542" i="4" s="1"/>
  <c r="H6076" i="4"/>
  <c r="G6079" i="4" s="1"/>
  <c r="H6079" i="4" s="1"/>
  <c r="J6075" i="4"/>
  <c r="J6076" i="4" s="1"/>
  <c r="J5115" i="4"/>
  <c r="J5209" i="4"/>
  <c r="J5210" i="4" s="1"/>
  <c r="J5355" i="4"/>
  <c r="I5394" i="4"/>
  <c r="H5511" i="4"/>
  <c r="G5513" i="4" s="1"/>
  <c r="H5513" i="4" s="1"/>
  <c r="J5510" i="4"/>
  <c r="J5511" i="4" s="1"/>
  <c r="H5542" i="4"/>
  <c r="J5908" i="4"/>
  <c r="J5909" i="4" s="1"/>
  <c r="H5909" i="4"/>
  <c r="G5912" i="4" s="1"/>
  <c r="H5912" i="4" s="1"/>
  <c r="I6564" i="4"/>
  <c r="I6569" i="4"/>
  <c r="I6565" i="4"/>
  <c r="J6569" i="4"/>
  <c r="J6571" i="4" s="1"/>
  <c r="H5090" i="4"/>
  <c r="G5092" i="4" s="1"/>
  <c r="H5092" i="4" s="1"/>
  <c r="I5092" i="4" s="1"/>
  <c r="I5115" i="4"/>
  <c r="H5237" i="4"/>
  <c r="H5296" i="4"/>
  <c r="J5386" i="4"/>
  <c r="H5484" i="4"/>
  <c r="J5851" i="4"/>
  <c r="J5853" i="4" s="1"/>
  <c r="H6127" i="4"/>
  <c r="H6135" i="4" s="1"/>
  <c r="J6126" i="4"/>
  <c r="J6135" i="4" s="1"/>
  <c r="H5358" i="4"/>
  <c r="H5389" i="4"/>
  <c r="I5447" i="4"/>
  <c r="I5507" i="4"/>
  <c r="I5510" i="4"/>
  <c r="I5505" i="4"/>
  <c r="I5506" i="4"/>
  <c r="H5960" i="4"/>
  <c r="J5959" i="4"/>
  <c r="J5960" i="4" s="1"/>
  <c r="H6538" i="4"/>
  <c r="G6541" i="4" s="1"/>
  <c r="H6541" i="4" s="1"/>
  <c r="H6543" i="4" s="1"/>
  <c r="J6537" i="4"/>
  <c r="J6538" i="4" s="1"/>
  <c r="J6630" i="4"/>
  <c r="J6631" i="4" s="1"/>
  <c r="I6630" i="4"/>
  <c r="H6631" i="4"/>
  <c r="G6636" i="4" s="1"/>
  <c r="J6655" i="4"/>
  <c r="J6657" i="4" s="1"/>
  <c r="H6705" i="4"/>
  <c r="G6707" i="4" s="1"/>
  <c r="H6707" i="4" s="1"/>
  <c r="I6707" i="4" s="1"/>
  <c r="J6704" i="4"/>
  <c r="J6705" i="4" s="1"/>
  <c r="H6740" i="4"/>
  <c r="J6739" i="4"/>
  <c r="J5447" i="4"/>
  <c r="I6240" i="4"/>
  <c r="J6389" i="4"/>
  <c r="J6391" i="4" s="1"/>
  <c r="J5448" i="4"/>
  <c r="J5505" i="4"/>
  <c r="J5519" i="4" s="1"/>
  <c r="J5739" i="4"/>
  <c r="J5752" i="4" s="1"/>
  <c r="H5741" i="4"/>
  <c r="H5798" i="4"/>
  <c r="J5797" i="4"/>
  <c r="J6601" i="4"/>
  <c r="J6603" i="4" s="1"/>
  <c r="H6603" i="4"/>
  <c r="G6605" i="4" s="1"/>
  <c r="I4838" i="4"/>
  <c r="I5183" i="4"/>
  <c r="H5327" i="4"/>
  <c r="J5385" i="4"/>
  <c r="I5448" i="4"/>
  <c r="I5678" i="4"/>
  <c r="I5677" i="4"/>
  <c r="I5683" i="4"/>
  <c r="I5687" i="4"/>
  <c r="I5679" i="4"/>
  <c r="H5989" i="4"/>
  <c r="G5991" i="4" s="1"/>
  <c r="H5991" i="4" s="1"/>
  <c r="J5988" i="4"/>
  <c r="J5989" i="4" s="1"/>
  <c r="J6078" i="4"/>
  <c r="J6080" i="4" s="1"/>
  <c r="J4830" i="4"/>
  <c r="I4836" i="4"/>
  <c r="I5477" i="4"/>
  <c r="H5719" i="4"/>
  <c r="J5717" i="4"/>
  <c r="J5719" i="4" s="1"/>
  <c r="H6766" i="4"/>
  <c r="G6768" i="4" s="1"/>
  <c r="H6768" i="4" s="1"/>
  <c r="J6765" i="4"/>
  <c r="J6766" i="4" s="1"/>
  <c r="I5453" i="4"/>
  <c r="I5648" i="4"/>
  <c r="J5648" i="4"/>
  <c r="H5712" i="4"/>
  <c r="J5709" i="4"/>
  <c r="J5724" i="4" s="1"/>
  <c r="H5849" i="4"/>
  <c r="G5852" i="4" s="1"/>
  <c r="H5852" i="4" s="1"/>
  <c r="J5852" i="4" s="1"/>
  <c r="J5848" i="4"/>
  <c r="J5858" i="4" s="1"/>
  <c r="J5903" i="4"/>
  <c r="H5906" i="4"/>
  <c r="H6018" i="4"/>
  <c r="G6020" i="4" s="1"/>
  <c r="H6020" i="4" s="1"/>
  <c r="J6017" i="4"/>
  <c r="J6018" i="4" s="1"/>
  <c r="H6073" i="4"/>
  <c r="J6071" i="4"/>
  <c r="J6085" i="4" s="1"/>
  <c r="J5324" i="4"/>
  <c r="H5451" i="4"/>
  <c r="I5450" i="4"/>
  <c r="I5848" i="4"/>
  <c r="J6101" i="4"/>
  <c r="J6110" i="4" s="1"/>
  <c r="I6129" i="4"/>
  <c r="J6129" i="4"/>
  <c r="J6130" i="4" s="1"/>
  <c r="J6234" i="4"/>
  <c r="H6235" i="4"/>
  <c r="H5744" i="4"/>
  <c r="J5743" i="4"/>
  <c r="J5744" i="4" s="1"/>
  <c r="J6360" i="4"/>
  <c r="I6360" i="4"/>
  <c r="I6049" i="4"/>
  <c r="I6043" i="4"/>
  <c r="J6417" i="4"/>
  <c r="J6418" i="4" s="1"/>
  <c r="H6418" i="4"/>
  <c r="G6420" i="4" s="1"/>
  <c r="H6420" i="4" s="1"/>
  <c r="I6420" i="4" s="1"/>
  <c r="J6480" i="4"/>
  <c r="J6481" i="4" s="1"/>
  <c r="H6481" i="4"/>
  <c r="G6483" i="4" s="1"/>
  <c r="H6483" i="4" s="1"/>
  <c r="J6565" i="4"/>
  <c r="J6652" i="4"/>
  <c r="J6662" i="4" s="1"/>
  <c r="H6104" i="4"/>
  <c r="H6326" i="4"/>
  <c r="G6331" i="4" s="1"/>
  <c r="J6325" i="4"/>
  <c r="J6357" i="4"/>
  <c r="J6362" i="4" s="1"/>
  <c r="H6362" i="4"/>
  <c r="I5295" i="4"/>
  <c r="I5299" i="4"/>
  <c r="I5416" i="4"/>
  <c r="I6042" i="4"/>
  <c r="J6301" i="4"/>
  <c r="H6512" i="4"/>
  <c r="H6599" i="4"/>
  <c r="H6653" i="4"/>
  <c r="G6656" i="4" s="1"/>
  <c r="H6656" i="4" s="1"/>
  <c r="H6798" i="4"/>
  <c r="G6800" i="4" s="1"/>
  <c r="H6800" i="4" s="1"/>
  <c r="I6234" i="4"/>
  <c r="I6506" i="4"/>
  <c r="I6505" i="4"/>
  <c r="I6504" i="4"/>
  <c r="J6506" i="4"/>
  <c r="J5619" i="4"/>
  <c r="J6043" i="4"/>
  <c r="J6151" i="4"/>
  <c r="H6152" i="4"/>
  <c r="G6155" i="4" s="1"/>
  <c r="H6155" i="4" s="1"/>
  <c r="H6573" i="4"/>
  <c r="I6573" i="4" s="1"/>
  <c r="I6996" i="4"/>
  <c r="I6999" i="4"/>
  <c r="J6533" i="4"/>
  <c r="J6884" i="4"/>
  <c r="J6885" i="4" s="1"/>
  <c r="I6884" i="4"/>
  <c r="H6303" i="4"/>
  <c r="H6853" i="4"/>
  <c r="G6855" i="4" s="1"/>
  <c r="H6855" i="4" s="1"/>
  <c r="J6996" i="4"/>
  <c r="J7006" i="4" s="1"/>
  <c r="H6997" i="4"/>
  <c r="G7000" i="4" s="1"/>
  <c r="H7000" i="4" s="1"/>
  <c r="J7000" i="4" s="1"/>
  <c r="J6852" i="4"/>
  <c r="J6999" i="4"/>
  <c r="J7001" i="4" s="1"/>
  <c r="J6297" i="4"/>
  <c r="H6680" i="4"/>
  <c r="G6685" i="4" s="1"/>
  <c r="I6967" i="4"/>
  <c r="I6970" i="4"/>
  <c r="I6973" i="4"/>
  <c r="J6967" i="4"/>
  <c r="I6966" i="4"/>
  <c r="I6910" i="4"/>
  <c r="I6906" i="4"/>
  <c r="I6913" i="4"/>
  <c r="I6908" i="4"/>
  <c r="J6906" i="4"/>
  <c r="I6907" i="4"/>
  <c r="J6973" i="4"/>
  <c r="J6975" i="4" s="1"/>
  <c r="J6237" i="4"/>
  <c r="J6238" i="4" s="1"/>
  <c r="I6272" i="4"/>
  <c r="J6262" i="4"/>
  <c r="J6271" i="4"/>
  <c r="J6269" i="4"/>
  <c r="J6273" i="4" s="1"/>
  <c r="I6269" i="4"/>
  <c r="H6384" i="4"/>
  <c r="J6383" i="4"/>
  <c r="J6505" i="4"/>
  <c r="H6507" i="4"/>
  <c r="I6794" i="4"/>
  <c r="I6797" i="4"/>
  <c r="J6791" i="4"/>
  <c r="J6806" i="4" s="1"/>
  <c r="I6793" i="4"/>
  <c r="I6881" i="4"/>
  <c r="I6905" i="4"/>
  <c r="H6567" i="4"/>
  <c r="J6564" i="4"/>
  <c r="I6704" i="4"/>
  <c r="J6913" i="4"/>
  <c r="J6914" i="4" s="1"/>
  <c r="I6731" i="4"/>
  <c r="I6739" i="4"/>
  <c r="I6735" i="4"/>
  <c r="I6730" i="4"/>
  <c r="I6729" i="4"/>
  <c r="J6941" i="4"/>
  <c r="J6942" i="4" s="1"/>
  <c r="J6412" i="4"/>
  <c r="J6426" i="4" s="1"/>
  <c r="J6509" i="4"/>
  <c r="J6510" i="4" s="1"/>
  <c r="H6605" i="4"/>
  <c r="I6605" i="4" s="1"/>
  <c r="J6729" i="4"/>
  <c r="J6745" i="4" s="1"/>
  <c r="J6678" i="4"/>
  <c r="I6827" i="4"/>
  <c r="J6877" i="4"/>
  <c r="J6890" i="4" s="1"/>
  <c r="H6911" i="4"/>
  <c r="G6922" i="4" s="1"/>
  <c r="I6354" i="4"/>
  <c r="J6361" i="4"/>
  <c r="I6358" i="4"/>
  <c r="I6353" i="4"/>
  <c r="I6348" i="4"/>
  <c r="I6413" i="4"/>
  <c r="I6451" i="4"/>
  <c r="I6442" i="4"/>
  <c r="I6602" i="4"/>
  <c r="I6596" i="4"/>
  <c r="H6795" i="4"/>
  <c r="J6823" i="4"/>
  <c r="I6830" i="4"/>
  <c r="H6944" i="4"/>
  <c r="I6944" i="4" s="1"/>
  <c r="I6386" i="4"/>
  <c r="I6441" i="4"/>
  <c r="I6446" i="4"/>
  <c r="J6731" i="4"/>
  <c r="J6966" i="4"/>
  <c r="J6980" i="4" s="1"/>
  <c r="J6212" i="4"/>
  <c r="J808" i="4" l="1"/>
  <c r="I4947" i="4"/>
  <c r="J4368" i="4"/>
  <c r="J4370" i="4" s="1"/>
  <c r="J4374" i="4" s="1"/>
  <c r="J4375" i="4" s="1"/>
  <c r="I2248" i="4"/>
  <c r="J6044" i="4"/>
  <c r="I6518" i="4"/>
  <c r="J1306" i="4"/>
  <c r="I6367" i="4"/>
  <c r="J6351" i="4"/>
  <c r="J1315" i="4"/>
  <c r="J1317" i="4" s="1"/>
  <c r="J1321" i="4" s="1"/>
  <c r="J1322" i="4" s="1"/>
  <c r="J6518" i="4"/>
  <c r="J6522" i="4" s="1"/>
  <c r="J6523" i="4" s="1"/>
  <c r="I2712" i="4"/>
  <c r="J2861" i="4"/>
  <c r="J2862" i="4" s="1"/>
  <c r="H2807" i="4"/>
  <c r="G2812" i="4" s="1"/>
  <c r="H2867" i="4"/>
  <c r="H2869" i="4" s="1"/>
  <c r="H3824" i="4"/>
  <c r="H3827" i="4" s="1"/>
  <c r="H2862" i="4"/>
  <c r="J2806" i="4"/>
  <c r="J2807" i="4" s="1"/>
  <c r="H540" i="4"/>
  <c r="H542" i="4" s="1"/>
  <c r="G5832" i="4"/>
  <c r="I5242" i="4"/>
  <c r="G3855" i="4"/>
  <c r="H5724" i="4"/>
  <c r="H5727" i="4" s="1"/>
  <c r="H4433" i="4"/>
  <c r="G4438" i="4" s="1"/>
  <c r="I1370" i="4"/>
  <c r="I3849" i="4"/>
  <c r="H2713" i="4"/>
  <c r="H2718" i="4" s="1"/>
  <c r="H2721" i="4" s="1"/>
  <c r="G6055" i="4"/>
  <c r="I4438" i="4"/>
  <c r="J4268" i="4"/>
  <c r="J3214" i="4"/>
  <c r="I4368" i="4"/>
  <c r="J4597" i="4"/>
  <c r="I4340" i="4"/>
  <c r="I5189" i="4"/>
  <c r="J4205" i="4"/>
  <c r="I4217" i="4"/>
  <c r="J5248" i="4"/>
  <c r="J5250" i="4" s="1"/>
  <c r="J5254" i="4" s="1"/>
  <c r="J5255" i="4" s="1"/>
  <c r="I3883" i="4"/>
  <c r="J5098" i="4"/>
  <c r="J3872" i="4"/>
  <c r="J3019" i="4"/>
  <c r="J2279" i="4"/>
  <c r="J2282" i="4" s="1"/>
  <c r="I6950" i="4"/>
  <c r="I4811" i="4"/>
  <c r="I143" i="4"/>
  <c r="J147" i="4" s="1"/>
  <c r="J150" i="4" s="1"/>
  <c r="J2267" i="4"/>
  <c r="I5068" i="4"/>
  <c r="I1927" i="4"/>
  <c r="J1927" i="4"/>
  <c r="J1929" i="4" s="1"/>
  <c r="J1933" i="4" s="1"/>
  <c r="J1934" i="4" s="1"/>
  <c r="J2248" i="4"/>
  <c r="J2251" i="4" s="1"/>
  <c r="J3296" i="4"/>
  <c r="J5068" i="4"/>
  <c r="J5071" i="4" s="1"/>
  <c r="I92" i="4"/>
  <c r="J104" i="4" s="1"/>
  <c r="J106" i="4" s="1"/>
  <c r="J4523" i="4"/>
  <c r="J4526" i="4" s="1"/>
  <c r="I6055" i="4"/>
  <c r="I276" i="4"/>
  <c r="J4512" i="4"/>
  <c r="I6457" i="4"/>
  <c r="H762" i="4"/>
  <c r="H767" i="4" s="1"/>
  <c r="H769" i="4" s="1"/>
  <c r="I761" i="4"/>
  <c r="J1799" i="4"/>
  <c r="I1799" i="4"/>
  <c r="H1800" i="4"/>
  <c r="J6049" i="4"/>
  <c r="J6050" i="4" s="1"/>
  <c r="G3790" i="4"/>
  <c r="I6450" i="4"/>
  <c r="I6922" i="4"/>
  <c r="G540" i="4"/>
  <c r="J5183" i="4"/>
  <c r="J5184" i="4" s="1"/>
  <c r="G2346" i="4"/>
  <c r="I836" i="4"/>
  <c r="G5724" i="4"/>
  <c r="H5338" i="4"/>
  <c r="H5342" i="4" s="1"/>
  <c r="H5343" i="4" s="1"/>
  <c r="H4122" i="4"/>
  <c r="H4125" i="4" s="1"/>
  <c r="J6950" i="4"/>
  <c r="J6954" i="4" s="1"/>
  <c r="J6955" i="4" s="1"/>
  <c r="J6240" i="4"/>
  <c r="J6241" i="4" s="1"/>
  <c r="H4438" i="4"/>
  <c r="H4441" i="4" s="1"/>
  <c r="G1315" i="4"/>
  <c r="I2338" i="4"/>
  <c r="H5400" i="4"/>
  <c r="H5404" i="4" s="1"/>
  <c r="H5405" i="4" s="1"/>
  <c r="H4672" i="4"/>
  <c r="G4677" i="4" s="1"/>
  <c r="H2931" i="4"/>
  <c r="H2935" i="4" s="1"/>
  <c r="H2936" i="4" s="1"/>
  <c r="G717" i="4"/>
  <c r="H5189" i="4"/>
  <c r="H5191" i="4" s="1"/>
  <c r="I4644" i="4"/>
  <c r="J5957" i="4"/>
  <c r="J4664" i="4"/>
  <c r="J1946" i="4"/>
  <c r="J4438" i="4"/>
  <c r="J4441" i="4" s="1"/>
  <c r="I2718" i="4"/>
  <c r="J4631" i="4"/>
  <c r="J3001" i="4"/>
  <c r="J3004" i="4" s="1"/>
  <c r="J1619" i="4"/>
  <c r="I5968" i="4"/>
  <c r="I4677" i="4"/>
  <c r="I2784" i="4"/>
  <c r="J3147" i="4"/>
  <c r="J276" i="4"/>
  <c r="J278" i="4" s="1"/>
  <c r="J282" i="4" s="1"/>
  <c r="J283" i="4" s="1"/>
  <c r="J508" i="4"/>
  <c r="J642" i="4"/>
  <c r="J6763" i="4"/>
  <c r="I71" i="4"/>
  <c r="I70" i="4"/>
  <c r="I516" i="4"/>
  <c r="J3031" i="4"/>
  <c r="J3035" i="4" s="1"/>
  <c r="J3036" i="4" s="1"/>
  <c r="I6775" i="4"/>
  <c r="J368" i="4"/>
  <c r="J372" i="4" s="1"/>
  <c r="J373" i="4" s="1"/>
  <c r="J1959" i="4"/>
  <c r="J1962" i="4" s="1"/>
  <c r="J5309" i="4"/>
  <c r="I3001" i="4"/>
  <c r="J2181" i="4"/>
  <c r="J5218" i="4"/>
  <c r="I2442" i="4"/>
  <c r="J818" i="4"/>
  <c r="J821" i="4" s="1"/>
  <c r="J882" i="4"/>
  <c r="J356" i="4"/>
  <c r="J5189" i="4"/>
  <c r="J5193" i="4" s="1"/>
  <c r="J5194" i="4" s="1"/>
  <c r="J6015" i="4"/>
  <c r="J2718" i="4"/>
  <c r="J2721" i="4" s="1"/>
  <c r="J6026" i="4"/>
  <c r="J6030" i="4" s="1"/>
  <c r="J6031" i="4" s="1"/>
  <c r="J2442" i="4"/>
  <c r="J2445" i="4" s="1"/>
  <c r="J890" i="4"/>
  <c r="J892" i="4" s="1"/>
  <c r="J896" i="4" s="1"/>
  <c r="J897" i="4" s="1"/>
  <c r="J2784" i="4"/>
  <c r="J2788" i="4" s="1"/>
  <c r="J2789" i="4" s="1"/>
  <c r="J1953" i="4"/>
  <c r="H1954" i="4"/>
  <c r="G5781" i="4"/>
  <c r="H3444" i="4"/>
  <c r="H3447" i="4" s="1"/>
  <c r="J3699" i="4"/>
  <c r="J3701" i="4" s="1"/>
  <c r="J3705" i="4" s="1"/>
  <c r="J3706" i="4" s="1"/>
  <c r="J3790" i="4"/>
  <c r="J3792" i="4" s="1"/>
  <c r="J3796" i="4" s="1"/>
  <c r="J3797" i="4" s="1"/>
  <c r="I73" i="4"/>
  <c r="I76" i="4"/>
  <c r="J3687" i="4"/>
  <c r="I69" i="4"/>
  <c r="J80" i="4"/>
  <c r="J82" i="4" s="1"/>
  <c r="J70" i="4"/>
  <c r="I3159" i="4"/>
  <c r="J1632" i="4"/>
  <c r="J1634" i="4" s="1"/>
  <c r="J1638" i="4" s="1"/>
  <c r="J1639" i="4" s="1"/>
  <c r="J5237" i="4"/>
  <c r="J6922" i="4"/>
  <c r="J6925" i="4" s="1"/>
  <c r="J295" i="4"/>
  <c r="I20" i="4"/>
  <c r="I15" i="4"/>
  <c r="I16" i="4"/>
  <c r="J2580" i="4"/>
  <c r="J2584" i="4" s="1"/>
  <c r="J2585" i="4" s="1"/>
  <c r="J15" i="4"/>
  <c r="J24" i="4"/>
  <c r="J26" i="4" s="1"/>
  <c r="J17" i="4"/>
  <c r="I24" i="4"/>
  <c r="J21" i="4"/>
  <c r="I2580" i="4"/>
  <c r="J306" i="4"/>
  <c r="J310" i="4" s="1"/>
  <c r="J311" i="4" s="1"/>
  <c r="J20" i="4"/>
  <c r="J22" i="4" s="1"/>
  <c r="I120" i="4"/>
  <c r="J129" i="4" s="1"/>
  <c r="J130" i="4" s="1"/>
  <c r="I6611" i="4"/>
  <c r="J42" i="4"/>
  <c r="J48" i="4"/>
  <c r="J50" i="4" s="1"/>
  <c r="J2194" i="4"/>
  <c r="J2198" i="4" s="1"/>
  <c r="J2199" i="4" s="1"/>
  <c r="I3790" i="4"/>
  <c r="J540" i="4"/>
  <c r="J544" i="4" s="1"/>
  <c r="J545" i="4" s="1"/>
  <c r="I5887" i="4"/>
  <c r="J532" i="4"/>
  <c r="J4455" i="4"/>
  <c r="J68" i="4"/>
  <c r="J87" i="4" s="1"/>
  <c r="J518" i="4"/>
  <c r="J522" i="4" s="1"/>
  <c r="J523" i="4" s="1"/>
  <c r="J520" i="4"/>
  <c r="J521" i="4" s="1"/>
  <c r="J519" i="4"/>
  <c r="J1545" i="4"/>
  <c r="J1547" i="4" s="1"/>
  <c r="J1551" i="4" s="1"/>
  <c r="J1552" i="4" s="1"/>
  <c r="J1533" i="4"/>
  <c r="I3546" i="4"/>
  <c r="J4485" i="4"/>
  <c r="I5581" i="4"/>
  <c r="J5565" i="4"/>
  <c r="I4279" i="4"/>
  <c r="I1191" i="4"/>
  <c r="J4965" i="4"/>
  <c r="J4496" i="4"/>
  <c r="J4500" i="4" s="1"/>
  <c r="J4501" i="4" s="1"/>
  <c r="I4977" i="4"/>
  <c r="J4850" i="4"/>
  <c r="J4853" i="4" s="1"/>
  <c r="J4834" i="4"/>
  <c r="J3546" i="4"/>
  <c r="J3550" i="4" s="1"/>
  <c r="J3551" i="4" s="1"/>
  <c r="I6190" i="4"/>
  <c r="I17" i="4"/>
  <c r="I21" i="4"/>
  <c r="J6611" i="4"/>
  <c r="J6613" i="4" s="1"/>
  <c r="J6617" i="4" s="1"/>
  <c r="J6618" i="4" s="1"/>
  <c r="J6390" i="4"/>
  <c r="H6391" i="4"/>
  <c r="G6396" i="4" s="1"/>
  <c r="I6390" i="4"/>
  <c r="J6974" i="4"/>
  <c r="H6975" i="4"/>
  <c r="G6980" i="4" s="1"/>
  <c r="I6974" i="4"/>
  <c r="J4461" i="4"/>
  <c r="J4463" i="4" s="1"/>
  <c r="I4461" i="4"/>
  <c r="H4463" i="4"/>
  <c r="H4468" i="4" s="1"/>
  <c r="H4470" i="4" s="1"/>
  <c r="H6304" i="4"/>
  <c r="G6309" i="4" s="1"/>
  <c r="G5189" i="4"/>
  <c r="G4122" i="4"/>
  <c r="G3444" i="4"/>
  <c r="G4022" i="4"/>
  <c r="H2655" i="4"/>
  <c r="H2659" i="4" s="1"/>
  <c r="H2660" i="4" s="1"/>
  <c r="G2226" i="4"/>
  <c r="J1406" i="4"/>
  <c r="J1409" i="4" s="1"/>
  <c r="H1406" i="4"/>
  <c r="H1409" i="4" s="1"/>
  <c r="H6331" i="4"/>
  <c r="H6333" i="4" s="1"/>
  <c r="J5986" i="4"/>
  <c r="I5997" i="4"/>
  <c r="J5681" i="4"/>
  <c r="I5694" i="4"/>
  <c r="I5462" i="4"/>
  <c r="J5451" i="4"/>
  <c r="I3510" i="4"/>
  <c r="J3499" i="4"/>
  <c r="J73" i="4"/>
  <c r="J1454" i="4"/>
  <c r="I1459" i="4"/>
  <c r="J72" i="4"/>
  <c r="G3093" i="4"/>
  <c r="G842" i="4"/>
  <c r="I72" i="4"/>
  <c r="J6825" i="4"/>
  <c r="I6836" i="4"/>
  <c r="I48" i="4"/>
  <c r="J58" i="4"/>
  <c r="J52" i="4"/>
  <c r="J54" i="4" s="1"/>
  <c r="I45" i="4"/>
  <c r="J40" i="4"/>
  <c r="I52" i="4"/>
  <c r="I43" i="4"/>
  <c r="J41" i="4"/>
  <c r="I40" i="4"/>
  <c r="I41" i="4"/>
  <c r="I49" i="4"/>
  <c r="I44" i="4"/>
  <c r="I42" i="4"/>
  <c r="I6636" i="4"/>
  <c r="J6628" i="4"/>
  <c r="I4753" i="4"/>
  <c r="J4742" i="4"/>
  <c r="J49" i="4"/>
  <c r="J77" i="4"/>
  <c r="J43" i="4"/>
  <c r="I1216" i="4"/>
  <c r="J1208" i="4"/>
  <c r="I7000" i="4"/>
  <c r="H7001" i="4"/>
  <c r="G7006" i="4" s="1"/>
  <c r="H5309" i="4"/>
  <c r="H5312" i="4" s="1"/>
  <c r="G5369" i="4"/>
  <c r="I4671" i="4"/>
  <c r="H2409" i="4"/>
  <c r="H2413" i="4" s="1"/>
  <c r="H2414" i="4" s="1"/>
  <c r="G368" i="4"/>
  <c r="I1406" i="4"/>
  <c r="J5997" i="4"/>
  <c r="J6000" i="4" s="1"/>
  <c r="I68" i="4"/>
  <c r="I80" i="4"/>
  <c r="I3818" i="4"/>
  <c r="J3818" i="4"/>
  <c r="I767" i="4"/>
  <c r="J758" i="4"/>
  <c r="J76" i="4"/>
  <c r="J78" i="4" s="1"/>
  <c r="H6396" i="4"/>
  <c r="H6400" i="4" s="1"/>
  <c r="H6401" i="4" s="1"/>
  <c r="G6246" i="4"/>
  <c r="G5752" i="4"/>
  <c r="G6135" i="4"/>
  <c r="H5853" i="4"/>
  <c r="H5248" i="4"/>
  <c r="H5252" i="4" s="1"/>
  <c r="H5253" i="4" s="1"/>
  <c r="H5781" i="4"/>
  <c r="H5785" i="4" s="1"/>
  <c r="H5786" i="4" s="1"/>
  <c r="G5338" i="4"/>
  <c r="G5431" i="4"/>
  <c r="H2613" i="4"/>
  <c r="G2618" i="4" s="1"/>
  <c r="H1570" i="4"/>
  <c r="H1573" i="4" s="1"/>
  <c r="H1959" i="4"/>
  <c r="H1963" i="4" s="1"/>
  <c r="H1964" i="4" s="1"/>
  <c r="H1805" i="4"/>
  <c r="H1809" i="4" s="1"/>
  <c r="H1810" i="4" s="1"/>
  <c r="I77" i="4"/>
  <c r="J4183" i="4"/>
  <c r="J5462" i="4"/>
  <c r="J5464" i="4" s="1"/>
  <c r="J5468" i="4" s="1"/>
  <c r="J5469" i="4" s="1"/>
  <c r="J6457" i="4"/>
  <c r="J6459" i="4" s="1"/>
  <c r="J6463" i="4" s="1"/>
  <c r="J6464" i="4" s="1"/>
  <c r="G1376" i="4"/>
  <c r="J86" i="4"/>
  <c r="J69" i="4"/>
  <c r="J44" i="4"/>
  <c r="I1266" i="4"/>
  <c r="J1257" i="4"/>
  <c r="J6139" i="4"/>
  <c r="J6140" i="4" s="1"/>
  <c r="J6138" i="4"/>
  <c r="J6137" i="4"/>
  <c r="J6141" i="4" s="1"/>
  <c r="J6142" i="4" s="1"/>
  <c r="J5010" i="4"/>
  <c r="J5009" i="4"/>
  <c r="J5013" i="4" s="1"/>
  <c r="J5014" i="4" s="1"/>
  <c r="J5011" i="4"/>
  <c r="J5012" i="4" s="1"/>
  <c r="J2959" i="4"/>
  <c r="J2961" i="4" s="1"/>
  <c r="I2959" i="4"/>
  <c r="H2961" i="4"/>
  <c r="H2966" i="4" s="1"/>
  <c r="J2188" i="4"/>
  <c r="I2188" i="4"/>
  <c r="H2189" i="4"/>
  <c r="J6220" i="4"/>
  <c r="J6224" i="4" s="1"/>
  <c r="J6225" i="4" s="1"/>
  <c r="J6222" i="4"/>
  <c r="J6223" i="4" s="1"/>
  <c r="J6221" i="4"/>
  <c r="J5550" i="4"/>
  <c r="J5554" i="4" s="1"/>
  <c r="J5555" i="4" s="1"/>
  <c r="J5552" i="4"/>
  <c r="J5553" i="4" s="1"/>
  <c r="J5551" i="4"/>
  <c r="J5042" i="4"/>
  <c r="J5043" i="4" s="1"/>
  <c r="J5041" i="4"/>
  <c r="J5040" i="4"/>
  <c r="J5044" i="4" s="1"/>
  <c r="J5045" i="4" s="1"/>
  <c r="J4727" i="4"/>
  <c r="J4728" i="4"/>
  <c r="J4729" i="4" s="1"/>
  <c r="J4726" i="4"/>
  <c r="J4730" i="4" s="1"/>
  <c r="J4731" i="4" s="1"/>
  <c r="J1112" i="4"/>
  <c r="J1113" i="4" s="1"/>
  <c r="J1111" i="4"/>
  <c r="J1110" i="4"/>
  <c r="J1114" i="4" s="1"/>
  <c r="J1115" i="4" s="1"/>
  <c r="J5163" i="4"/>
  <c r="J5162" i="4"/>
  <c r="J5166" i="4" s="1"/>
  <c r="J5167" i="4" s="1"/>
  <c r="J5164" i="4"/>
  <c r="J5165" i="4" s="1"/>
  <c r="J4404" i="4"/>
  <c r="J4408" i="4" s="1"/>
  <c r="J4409" i="4" s="1"/>
  <c r="J4406" i="4"/>
  <c r="J4407" i="4" s="1"/>
  <c r="J4405" i="4"/>
  <c r="J4255" i="4"/>
  <c r="J4256" i="4"/>
  <c r="J4257" i="4" s="1"/>
  <c r="J4254" i="4"/>
  <c r="J4258" i="4" s="1"/>
  <c r="J4259" i="4" s="1"/>
  <c r="J3333" i="4"/>
  <c r="J3334" i="4"/>
  <c r="J3335" i="4" s="1"/>
  <c r="J3332" i="4"/>
  <c r="J3336" i="4" s="1"/>
  <c r="J3337" i="4" s="1"/>
  <c r="H4719" i="4"/>
  <c r="J4718" i="4"/>
  <c r="J4719" i="4" s="1"/>
  <c r="I4718" i="4"/>
  <c r="J3448" i="4"/>
  <c r="J3449" i="4" s="1"/>
  <c r="J3447" i="4"/>
  <c r="J3446" i="4"/>
  <c r="J3450" i="4" s="1"/>
  <c r="J3451" i="4" s="1"/>
  <c r="H3418" i="4"/>
  <c r="H3419" i="4" s="1"/>
  <c r="H3416" i="4"/>
  <c r="H3417" i="4"/>
  <c r="H1103" i="4"/>
  <c r="J1102" i="4"/>
  <c r="J1103" i="4" s="1"/>
  <c r="I1102" i="4"/>
  <c r="H1108" i="4"/>
  <c r="I2073" i="4"/>
  <c r="H2074" i="4"/>
  <c r="G2079" i="4" s="1"/>
  <c r="J2073" i="4"/>
  <c r="J4879" i="4"/>
  <c r="J4883" i="4" s="1"/>
  <c r="H4883" i="4"/>
  <c r="G4888" i="4" s="1"/>
  <c r="I4879" i="4"/>
  <c r="J2350" i="4"/>
  <c r="J2351" i="4" s="1"/>
  <c r="J2349" i="4"/>
  <c r="J2348" i="4"/>
  <c r="J2352" i="4" s="1"/>
  <c r="J2353" i="4" s="1"/>
  <c r="H2471" i="4"/>
  <c r="J2470" i="4"/>
  <c r="I2470" i="4"/>
  <c r="J3828" i="4"/>
  <c r="J3829" i="4" s="1"/>
  <c r="J3827" i="4"/>
  <c r="J3826" i="4"/>
  <c r="J3830" i="4" s="1"/>
  <c r="J3831" i="4" s="1"/>
  <c r="J1727" i="4"/>
  <c r="J1728" i="4" s="1"/>
  <c r="J1726" i="4"/>
  <c r="J1725" i="4"/>
  <c r="J1729" i="4" s="1"/>
  <c r="J1730" i="4" s="1"/>
  <c r="J444" i="4"/>
  <c r="J448" i="4" s="1"/>
  <c r="J449" i="4" s="1"/>
  <c r="J446" i="4"/>
  <c r="J447" i="4" s="1"/>
  <c r="J445" i="4"/>
  <c r="J6984" i="4"/>
  <c r="J6985" i="4" s="1"/>
  <c r="J6983" i="4"/>
  <c r="J6982" i="4"/>
  <c r="J6986" i="4" s="1"/>
  <c r="J6987" i="4" s="1"/>
  <c r="J6808" i="4"/>
  <c r="J6812" i="4" s="1"/>
  <c r="J6813" i="4" s="1"/>
  <c r="J6810" i="4"/>
  <c r="J6811" i="4" s="1"/>
  <c r="J6809" i="4"/>
  <c r="H5514" i="4"/>
  <c r="H5519" i="4" s="1"/>
  <c r="J5513" i="4"/>
  <c r="J5514" i="4" s="1"/>
  <c r="I5513" i="4"/>
  <c r="J6087" i="4"/>
  <c r="J6091" i="4" s="1"/>
  <c r="J6092" i="4" s="1"/>
  <c r="J6088" i="4"/>
  <c r="J6089" i="4"/>
  <c r="J6090" i="4" s="1"/>
  <c r="J5835" i="4"/>
  <c r="J5834" i="4"/>
  <c r="J5838" i="4" s="1"/>
  <c r="J5839" i="4" s="1"/>
  <c r="J5836" i="4"/>
  <c r="J5837" i="4" s="1"/>
  <c r="J3475" i="4"/>
  <c r="H3476" i="4"/>
  <c r="H3481" i="4" s="1"/>
  <c r="I3475" i="4"/>
  <c r="J3858" i="4"/>
  <c r="J3859" i="4"/>
  <c r="J3860" i="4" s="1"/>
  <c r="J3857" i="4"/>
  <c r="J3861" i="4" s="1"/>
  <c r="J3862" i="4" s="1"/>
  <c r="H1865" i="4"/>
  <c r="H1867" i="4"/>
  <c r="H1868" i="4" s="1"/>
  <c r="H1866" i="4"/>
  <c r="H845" i="4"/>
  <c r="H846" i="4"/>
  <c r="H847" i="4" s="1"/>
  <c r="H844" i="4"/>
  <c r="H238" i="4"/>
  <c r="G243" i="4" s="1"/>
  <c r="J237" i="4"/>
  <c r="J238" i="4" s="1"/>
  <c r="I237" i="4"/>
  <c r="H6801" i="4"/>
  <c r="G6806" i="4" s="1"/>
  <c r="J6800" i="4"/>
  <c r="J6801" i="4" s="1"/>
  <c r="I6800" i="4"/>
  <c r="J6855" i="4"/>
  <c r="J6856" i="4" s="1"/>
  <c r="H6856" i="4"/>
  <c r="I6855" i="4"/>
  <c r="H3600" i="4"/>
  <c r="H3605" i="4" s="1"/>
  <c r="J3599" i="4"/>
  <c r="J3600" i="4" s="1"/>
  <c r="I3599" i="4"/>
  <c r="J2113" i="4"/>
  <c r="J2112" i="4"/>
  <c r="J2116" i="4" s="1"/>
  <c r="J2117" i="4" s="1"/>
  <c r="J2114" i="4"/>
  <c r="J2115" i="4" s="1"/>
  <c r="J6747" i="4"/>
  <c r="J6751" i="4" s="1"/>
  <c r="J6752" i="4" s="1"/>
  <c r="J6749" i="4"/>
  <c r="J6750" i="4" s="1"/>
  <c r="J6748" i="4"/>
  <c r="J6493" i="4"/>
  <c r="J6494" i="4" s="1"/>
  <c r="J6491" i="4"/>
  <c r="J6495" i="4" s="1"/>
  <c r="J6496" i="4" s="1"/>
  <c r="J6492" i="4"/>
  <c r="J5122" i="4"/>
  <c r="J5123" i="4" s="1"/>
  <c r="H5123" i="4"/>
  <c r="G5128" i="4" s="1"/>
  <c r="I5122" i="4"/>
  <c r="H5033" i="4"/>
  <c r="H5038" i="4" s="1"/>
  <c r="J5032" i="4"/>
  <c r="J5033" i="4" s="1"/>
  <c r="I5032" i="4"/>
  <c r="J3755" i="4"/>
  <c r="J3756" i="4" s="1"/>
  <c r="I3755" i="4"/>
  <c r="H3756" i="4"/>
  <c r="H3761" i="4" s="1"/>
  <c r="J3096" i="4"/>
  <c r="J3097" i="4"/>
  <c r="J3098" i="4" s="1"/>
  <c r="J3095" i="4"/>
  <c r="J3099" i="4" s="1"/>
  <c r="J3100" i="4" s="1"/>
  <c r="J2935" i="4"/>
  <c r="J2936" i="4" s="1"/>
  <c r="J2934" i="4"/>
  <c r="J2933" i="4"/>
  <c r="J2937" i="4" s="1"/>
  <c r="J2938" i="4" s="1"/>
  <c r="J1866" i="4"/>
  <c r="J1865" i="4"/>
  <c r="J1869" i="4" s="1"/>
  <c r="J1870" i="4" s="1"/>
  <c r="J1867" i="4"/>
  <c r="J1868" i="4" s="1"/>
  <c r="J1750" i="4"/>
  <c r="J1754" i="4" s="1"/>
  <c r="J1755" i="4" s="1"/>
  <c r="J1752" i="4"/>
  <c r="J1753" i="4" s="1"/>
  <c r="J1751" i="4"/>
  <c r="H6806" i="4"/>
  <c r="H6021" i="4"/>
  <c r="I6020" i="4"/>
  <c r="J6020" i="4"/>
  <c r="J6021" i="4" s="1"/>
  <c r="J3063" i="4"/>
  <c r="J3064" i="4"/>
  <c r="J3065" i="4" s="1"/>
  <c r="J3062" i="4"/>
  <c r="J3066" i="4" s="1"/>
  <c r="J3067" i="4" s="1"/>
  <c r="H2835" i="4"/>
  <c r="G2840" i="4" s="1"/>
  <c r="J2834" i="4"/>
  <c r="J2835" i="4" s="1"/>
  <c r="I2834" i="4"/>
  <c r="J2510" i="4"/>
  <c r="J2514" i="4" s="1"/>
  <c r="J2515" i="4" s="1"/>
  <c r="J2512" i="4"/>
  <c r="J2513" i="4" s="1"/>
  <c r="J2511" i="4"/>
  <c r="J1777" i="4"/>
  <c r="J1778" i="4"/>
  <c r="J1779" i="4" s="1"/>
  <c r="J1776" i="4"/>
  <c r="J1780" i="4" s="1"/>
  <c r="J1781" i="4" s="1"/>
  <c r="J1919" i="4"/>
  <c r="H1922" i="4"/>
  <c r="I1919" i="4"/>
  <c r="J5371" i="4"/>
  <c r="J5375" i="4" s="1"/>
  <c r="J5376" i="4" s="1"/>
  <c r="J5373" i="4"/>
  <c r="J5374" i="4" s="1"/>
  <c r="J5372" i="4"/>
  <c r="H1490" i="4"/>
  <c r="H1491" i="4" s="1"/>
  <c r="H1489" i="4"/>
  <c r="H1488" i="4"/>
  <c r="J2620" i="4"/>
  <c r="J2624" i="4" s="1"/>
  <c r="J2625" i="4" s="1"/>
  <c r="J2622" i="4"/>
  <c r="J2623" i="4" s="1"/>
  <c r="J2621" i="4"/>
  <c r="J2158" i="4"/>
  <c r="I2158" i="4"/>
  <c r="H2159" i="4"/>
  <c r="J6428" i="4"/>
  <c r="J6432" i="4" s="1"/>
  <c r="J6433" i="4" s="1"/>
  <c r="J6429" i="4"/>
  <c r="J6430" i="4"/>
  <c r="J6431" i="4" s="1"/>
  <c r="H6139" i="4"/>
  <c r="H6140" i="4" s="1"/>
  <c r="H6138" i="4"/>
  <c r="H6137" i="4"/>
  <c r="J6079" i="4"/>
  <c r="I6079" i="4"/>
  <c r="H6080" i="4"/>
  <c r="G6085" i="4" s="1"/>
  <c r="H3546" i="4"/>
  <c r="J2994" i="4"/>
  <c r="J2996" i="4" s="1"/>
  <c r="H2996" i="4"/>
  <c r="I2994" i="4"/>
  <c r="J1808" i="4"/>
  <c r="J1809" i="4"/>
  <c r="J1810" i="4" s="1"/>
  <c r="J1807" i="4"/>
  <c r="J1811" i="4" s="1"/>
  <c r="J1812" i="4" s="1"/>
  <c r="J719" i="4"/>
  <c r="J723" i="4" s="1"/>
  <c r="J724" i="4" s="1"/>
  <c r="J721" i="4"/>
  <c r="J722" i="4" s="1"/>
  <c r="J720" i="4"/>
  <c r="J942" i="4"/>
  <c r="J946" i="4" s="1"/>
  <c r="J947" i="4" s="1"/>
  <c r="J944" i="4"/>
  <c r="J945" i="4" s="1"/>
  <c r="J943" i="4"/>
  <c r="J5860" i="4"/>
  <c r="J5864" i="4" s="1"/>
  <c r="J5865" i="4" s="1"/>
  <c r="J5861" i="4"/>
  <c r="J5862" i="4"/>
  <c r="J5863" i="4" s="1"/>
  <c r="J3198" i="4"/>
  <c r="J3202" i="4" s="1"/>
  <c r="J3203" i="4" s="1"/>
  <c r="J3200" i="4"/>
  <c r="J3201" i="4" s="1"/>
  <c r="J3199" i="4"/>
  <c r="J4302" i="4"/>
  <c r="J4304" i="4" s="1"/>
  <c r="I4302" i="4"/>
  <c r="H4304" i="4"/>
  <c r="H4309" i="4" s="1"/>
  <c r="H1686" i="4"/>
  <c r="J1684" i="4"/>
  <c r="J1686" i="4" s="1"/>
  <c r="I1684" i="4"/>
  <c r="J1064" i="4"/>
  <c r="J1065" i="4" s="1"/>
  <c r="J1063" i="4"/>
  <c r="J1062" i="4"/>
  <c r="J1066" i="4" s="1"/>
  <c r="J1067" i="4" s="1"/>
  <c r="H935" i="4"/>
  <c r="H940" i="4" s="1"/>
  <c r="J934" i="4"/>
  <c r="I934" i="4"/>
  <c r="J1891" i="4"/>
  <c r="J1895" i="4" s="1"/>
  <c r="J1896" i="4" s="1"/>
  <c r="J1893" i="4"/>
  <c r="J1894" i="4" s="1"/>
  <c r="J1892" i="4"/>
  <c r="H133" i="4"/>
  <c r="H138" i="4" s="1"/>
  <c r="H1654" i="4"/>
  <c r="J1653" i="4"/>
  <c r="J1654" i="4" s="1"/>
  <c r="I1653" i="4"/>
  <c r="J472" i="4"/>
  <c r="J473" i="4" s="1"/>
  <c r="J471" i="4"/>
  <c r="J470" i="4"/>
  <c r="J474" i="4" s="1"/>
  <c r="J475" i="4" s="1"/>
  <c r="J6112" i="4"/>
  <c r="J6116" i="4" s="1"/>
  <c r="J6117" i="4" s="1"/>
  <c r="J6114" i="4"/>
  <c r="J6115" i="4" s="1"/>
  <c r="J6113" i="4"/>
  <c r="I5912" i="4"/>
  <c r="J5912" i="4"/>
  <c r="J5913" i="4" s="1"/>
  <c r="H5913" i="4"/>
  <c r="H5918" i="4" s="1"/>
  <c r="J5728" i="4"/>
  <c r="J5729" i="4" s="1"/>
  <c r="J5727" i="4"/>
  <c r="J5726" i="4"/>
  <c r="J5730" i="4" s="1"/>
  <c r="J5731" i="4" s="1"/>
  <c r="J5755" i="4"/>
  <c r="J5756" i="4"/>
  <c r="J5757" i="4" s="1"/>
  <c r="J5754" i="4"/>
  <c r="J5758" i="4" s="1"/>
  <c r="J5759" i="4" s="1"/>
  <c r="H4026" i="4"/>
  <c r="H4027" i="4" s="1"/>
  <c r="H4024" i="4"/>
  <c r="H4025" i="4"/>
  <c r="H3627" i="4"/>
  <c r="J3626" i="4"/>
  <c r="J3627" i="4" s="1"/>
  <c r="I3626" i="4"/>
  <c r="J1490" i="4"/>
  <c r="J1491" i="4" s="1"/>
  <c r="J1489" i="4"/>
  <c r="J1488" i="4"/>
  <c r="J1492" i="4" s="1"/>
  <c r="J1493" i="4" s="1"/>
  <c r="H861" i="4"/>
  <c r="G866" i="4" s="1"/>
  <c r="J860" i="4"/>
  <c r="J861" i="4" s="1"/>
  <c r="I860" i="4"/>
  <c r="J846" i="4"/>
  <c r="J847" i="4" s="1"/>
  <c r="J845" i="4"/>
  <c r="J844" i="4"/>
  <c r="J848" i="4" s="1"/>
  <c r="J849" i="4" s="1"/>
  <c r="J3348" i="4"/>
  <c r="I3360" i="4"/>
  <c r="J496" i="4"/>
  <c r="J497" i="4" s="1"/>
  <c r="J494" i="4"/>
  <c r="J498" i="4" s="1"/>
  <c r="J499" i="4" s="1"/>
  <c r="J495" i="4"/>
  <c r="J4025" i="4"/>
  <c r="J4024" i="4"/>
  <c r="J4028" i="4" s="1"/>
  <c r="J4029" i="4" s="1"/>
  <c r="J4026" i="4"/>
  <c r="J4027" i="4" s="1"/>
  <c r="H1317" i="4"/>
  <c r="H1319" i="4"/>
  <c r="H1320" i="4" s="1"/>
  <c r="H1318" i="4"/>
  <c r="J568" i="4"/>
  <c r="J569" i="4" s="1"/>
  <c r="J567" i="4"/>
  <c r="J566" i="4"/>
  <c r="J570" i="4" s="1"/>
  <c r="J571" i="4" s="1"/>
  <c r="H4612" i="4"/>
  <c r="H4613" i="4" s="1"/>
  <c r="H4611" i="4"/>
  <c r="H4610" i="4"/>
  <c r="J6264" i="4"/>
  <c r="I6278" i="4"/>
  <c r="I6861" i="4"/>
  <c r="J6853" i="4"/>
  <c r="J6535" i="4"/>
  <c r="I6548" i="4"/>
  <c r="I5661" i="4"/>
  <c r="J5650" i="4"/>
  <c r="G5800" i="4"/>
  <c r="H5800" i="4" s="1"/>
  <c r="I5852" i="4"/>
  <c r="J5062" i="4"/>
  <c r="J5063" i="4" s="1"/>
  <c r="H5063" i="4"/>
  <c r="G5068" i="4" s="1"/>
  <c r="I5278" i="4"/>
  <c r="J5267" i="4"/>
  <c r="I4177" i="4"/>
  <c r="H4178" i="4"/>
  <c r="H4183" i="4" s="1"/>
  <c r="J4177" i="4"/>
  <c r="J4540" i="4"/>
  <c r="I4551" i="4"/>
  <c r="I4888" i="4"/>
  <c r="J4872" i="4"/>
  <c r="J3941" i="4"/>
  <c r="I3954" i="4"/>
  <c r="J3877" i="4"/>
  <c r="J3878" i="4" s="1"/>
  <c r="I3877" i="4"/>
  <c r="H3878" i="4"/>
  <c r="G3883" i="4" s="1"/>
  <c r="H4274" i="4"/>
  <c r="G4279" i="4" s="1"/>
  <c r="J4273" i="4"/>
  <c r="J4274" i="4" s="1"/>
  <c r="I3605" i="4"/>
  <c r="J3594" i="4"/>
  <c r="J3249" i="4"/>
  <c r="I3260" i="4"/>
  <c r="I2840" i="4"/>
  <c r="J2829" i="4"/>
  <c r="J2212" i="4"/>
  <c r="I2226" i="4"/>
  <c r="H661" i="4"/>
  <c r="G666" i="4" s="1"/>
  <c r="J660" i="4"/>
  <c r="J661" i="4" s="1"/>
  <c r="I660" i="4"/>
  <c r="J2297" i="4"/>
  <c r="I2311" i="4"/>
  <c r="J3405" i="4"/>
  <c r="I3414" i="4"/>
  <c r="J1717" i="4"/>
  <c r="H1718" i="4"/>
  <c r="I1883" i="4"/>
  <c r="J1883" i="4"/>
  <c r="I2655" i="4"/>
  <c r="J2637" i="4"/>
  <c r="G1805" i="4"/>
  <c r="I243" i="4"/>
  <c r="J232" i="4"/>
  <c r="I1290" i="4"/>
  <c r="J1282" i="4"/>
  <c r="J812" i="4"/>
  <c r="I812" i="4"/>
  <c r="J1514" i="4"/>
  <c r="H2346" i="4"/>
  <c r="H3093" i="4"/>
  <c r="H6246" i="4"/>
  <c r="H5752" i="4"/>
  <c r="H692" i="4"/>
  <c r="H694" i="4"/>
  <c r="H695" i="4" s="1"/>
  <c r="H693" i="4"/>
  <c r="J4680" i="4"/>
  <c r="J4681" i="4"/>
  <c r="J4682" i="4" s="1"/>
  <c r="J4679" i="4"/>
  <c r="J4683" i="4" s="1"/>
  <c r="J4684" i="4" s="1"/>
  <c r="I915" i="4"/>
  <c r="J906" i="4"/>
  <c r="H6484" i="4"/>
  <c r="G6489" i="4" s="1"/>
  <c r="J6483" i="4"/>
  <c r="J6484" i="4" s="1"/>
  <c r="I6483" i="4"/>
  <c r="I4090" i="4"/>
  <c r="J4078" i="4"/>
  <c r="I1985" i="4"/>
  <c r="J1976" i="4"/>
  <c r="J3994" i="4"/>
  <c r="J3998" i="4" s="1"/>
  <c r="J3999" i="4" s="1"/>
  <c r="J3995" i="4"/>
  <c r="J3996" i="4"/>
  <c r="J3997" i="4" s="1"/>
  <c r="H5369" i="4"/>
  <c r="J5434" i="4"/>
  <c r="J5433" i="4"/>
  <c r="J5437" i="4" s="1"/>
  <c r="J5438" i="4" s="1"/>
  <c r="J5435" i="4"/>
  <c r="J5436" i="4" s="1"/>
  <c r="J5970" i="4"/>
  <c r="J5974" i="4" s="1"/>
  <c r="J5975" i="4" s="1"/>
  <c r="J5972" i="4"/>
  <c r="J5973" i="4" s="1"/>
  <c r="J5971" i="4"/>
  <c r="J6892" i="4"/>
  <c r="J6896" i="4" s="1"/>
  <c r="J6897" i="4" s="1"/>
  <c r="J6894" i="4"/>
  <c r="J6895" i="4" s="1"/>
  <c r="J6893" i="4"/>
  <c r="J6664" i="4"/>
  <c r="J6668" i="4" s="1"/>
  <c r="J6669" i="4" s="1"/>
  <c r="J6666" i="4"/>
  <c r="J6667" i="4" s="1"/>
  <c r="J6665" i="4"/>
  <c r="J7009" i="4"/>
  <c r="J7010" i="4"/>
  <c r="J7011" i="4" s="1"/>
  <c r="J7008" i="4"/>
  <c r="J7012" i="4" s="1"/>
  <c r="J7013" i="4" s="1"/>
  <c r="H5663" i="4"/>
  <c r="H5664" i="4"/>
  <c r="H5665" i="4"/>
  <c r="H5666" i="4" s="1"/>
  <c r="I6246" i="4"/>
  <c r="J6235" i="4"/>
  <c r="J4211" i="4"/>
  <c r="J4212" i="4" s="1"/>
  <c r="H4212" i="4"/>
  <c r="H4217" i="4" s="1"/>
  <c r="G2931" i="4"/>
  <c r="I2164" i="4"/>
  <c r="J2151" i="4"/>
  <c r="H2306" i="4"/>
  <c r="H2311" i="4" s="1"/>
  <c r="J2219" i="4"/>
  <c r="I2219" i="4"/>
  <c r="I1717" i="4"/>
  <c r="H608" i="4"/>
  <c r="H613" i="4" s="1"/>
  <c r="J607" i="4"/>
  <c r="J608" i="4" s="1"/>
  <c r="I607" i="4"/>
  <c r="J1979" i="4"/>
  <c r="H1980" i="4"/>
  <c r="G1985" i="4" s="1"/>
  <c r="G1486" i="4"/>
  <c r="I81" i="4"/>
  <c r="H82" i="4"/>
  <c r="J81" i="4"/>
  <c r="G818" i="4"/>
  <c r="H392" i="4"/>
  <c r="H1432" i="4"/>
  <c r="G1437" i="4" s="1"/>
  <c r="J1431" i="4"/>
  <c r="J1693" i="4"/>
  <c r="J1697" i="4" s="1"/>
  <c r="J1698" i="4" s="1"/>
  <c r="J1695" i="4"/>
  <c r="J1696" i="4" s="1"/>
  <c r="J1694" i="4"/>
  <c r="H2226" i="4"/>
  <c r="J1290" i="4"/>
  <c r="J3414" i="4"/>
  <c r="H2812" i="4"/>
  <c r="J3162" i="4"/>
  <c r="J3163" i="4"/>
  <c r="J3164" i="4" s="1"/>
  <c r="J3161" i="4"/>
  <c r="J3165" i="4" s="1"/>
  <c r="J3166" i="4" s="1"/>
  <c r="H3790" i="4"/>
  <c r="H6922" i="4"/>
  <c r="H5944" i="4"/>
  <c r="H5945" i="4" s="1"/>
  <c r="H5942" i="4"/>
  <c r="H5943" i="4"/>
  <c r="H5858" i="4"/>
  <c r="H110" i="4"/>
  <c r="I5338" i="4"/>
  <c r="J5327" i="4"/>
  <c r="H4397" i="4"/>
  <c r="H4402" i="4" s="1"/>
  <c r="J4396" i="4"/>
  <c r="J4397" i="4" s="1"/>
  <c r="I4396" i="4"/>
  <c r="I4724" i="4"/>
  <c r="J4716" i="4"/>
  <c r="I3666" i="4"/>
  <c r="J3654" i="4"/>
  <c r="I2378" i="4"/>
  <c r="J2364" i="4"/>
  <c r="H3026" i="4"/>
  <c r="J3024" i="4"/>
  <c r="J3026" i="4" s="1"/>
  <c r="I3024" i="4"/>
  <c r="G2045" i="4"/>
  <c r="H2045" i="4" s="1"/>
  <c r="J1004" i="4"/>
  <c r="I1012" i="4"/>
  <c r="J869" i="4"/>
  <c r="J870" i="4"/>
  <c r="J871" i="4" s="1"/>
  <c r="J868" i="4"/>
  <c r="J872" i="4" s="1"/>
  <c r="J873" i="4" s="1"/>
  <c r="H4756" i="4"/>
  <c r="H4755" i="4"/>
  <c r="H4757" i="4"/>
  <c r="H4758" i="4" s="1"/>
  <c r="J6058" i="4"/>
  <c r="J6059" i="4"/>
  <c r="J6060" i="4" s="1"/>
  <c r="J6057" i="4"/>
  <c r="J6061" i="4" s="1"/>
  <c r="J6062" i="4" s="1"/>
  <c r="J5492" i="4"/>
  <c r="J5496" i="4" s="1"/>
  <c r="J5497" i="4" s="1"/>
  <c r="J5494" i="4"/>
  <c r="J5495" i="4" s="1"/>
  <c r="J5493" i="4"/>
  <c r="J6155" i="4"/>
  <c r="I6155" i="4"/>
  <c r="H6156" i="4"/>
  <c r="G6161" i="4" s="1"/>
  <c r="J5798" i="4"/>
  <c r="I5806" i="4"/>
  <c r="J3727" i="4"/>
  <c r="I3727" i="4"/>
  <c r="I2476" i="4"/>
  <c r="J2464" i="4"/>
  <c r="J1030" i="4"/>
  <c r="J1031" i="4" s="1"/>
  <c r="H1031" i="4"/>
  <c r="G1036" i="4" s="1"/>
  <c r="I392" i="4"/>
  <c r="J387" i="4"/>
  <c r="J1745" i="4"/>
  <c r="J1746" i="4" s="1"/>
  <c r="H1746" i="4"/>
  <c r="H1349" i="4"/>
  <c r="H1350" i="4" s="1"/>
  <c r="H1348" i="4"/>
  <c r="H1347" i="4"/>
  <c r="J1572" i="4"/>
  <c r="J1576" i="4" s="1"/>
  <c r="J1577" i="4" s="1"/>
  <c r="J1574" i="4"/>
  <c r="J1575" i="4" s="1"/>
  <c r="J1573" i="4"/>
  <c r="J4703" i="4"/>
  <c r="J4704" i="4" s="1"/>
  <c r="J4701" i="4"/>
  <c r="J4705" i="4" s="1"/>
  <c r="J4706" i="4" s="1"/>
  <c r="J4702" i="4"/>
  <c r="J5523" i="4"/>
  <c r="J5524" i="4" s="1"/>
  <c r="J5522" i="4"/>
  <c r="J5521" i="4"/>
  <c r="J5525" i="4" s="1"/>
  <c r="J5526" i="4" s="1"/>
  <c r="I6161" i="4"/>
  <c r="J6152" i="4"/>
  <c r="I5484" i="4"/>
  <c r="G5309" i="4"/>
  <c r="I5542" i="4"/>
  <c r="H5543" i="4"/>
  <c r="G5548" i="4" s="1"/>
  <c r="J5542" i="4"/>
  <c r="J5543" i="4" s="1"/>
  <c r="I5062" i="4"/>
  <c r="I3733" i="4"/>
  <c r="J3721" i="4"/>
  <c r="J6944" i="4"/>
  <c r="J6945" i="4" s="1"/>
  <c r="H6945" i="4"/>
  <c r="G6950" i="4" s="1"/>
  <c r="I6890" i="4"/>
  <c r="J6879" i="4"/>
  <c r="H6421" i="4"/>
  <c r="J6420" i="4"/>
  <c r="J6421" i="4" s="1"/>
  <c r="J5389" i="4"/>
  <c r="I5400" i="4"/>
  <c r="H6273" i="4"/>
  <c r="J6272" i="4"/>
  <c r="J5456" i="4"/>
  <c r="J5457" i="4" s="1"/>
  <c r="H5457" i="4"/>
  <c r="G5462" i="4" s="1"/>
  <c r="I5038" i="4"/>
  <c r="J5027" i="4"/>
  <c r="H5155" i="4"/>
  <c r="H5160" i="4" s="1"/>
  <c r="J5154" i="4"/>
  <c r="J5155" i="4" s="1"/>
  <c r="J3984" i="4"/>
  <c r="J3987" i="4" s="1"/>
  <c r="H3987" i="4"/>
  <c r="H3992" i="4" s="1"/>
  <c r="I4309" i="4"/>
  <c r="J4296" i="4"/>
  <c r="I4841" i="4"/>
  <c r="H4845" i="4"/>
  <c r="G4850" i="4" s="1"/>
  <c r="J4841" i="4"/>
  <c r="J4845" i="4" s="1"/>
  <c r="I3992" i="4"/>
  <c r="J3976" i="4"/>
  <c r="I3576" i="4"/>
  <c r="J3565" i="4"/>
  <c r="J3087" i="4"/>
  <c r="I3087" i="4"/>
  <c r="I3984" i="4"/>
  <c r="G2966" i="4"/>
  <c r="J2920" i="4"/>
  <c r="I2931" i="4"/>
  <c r="H2274" i="4"/>
  <c r="J2272" i="4"/>
  <c r="J2274" i="4" s="1"/>
  <c r="I2272" i="4"/>
  <c r="I2051" i="4"/>
  <c r="J2038" i="4"/>
  <c r="I2110" i="4"/>
  <c r="J2098" i="4"/>
  <c r="G3824" i="4"/>
  <c r="J1564" i="4"/>
  <c r="I1564" i="4"/>
  <c r="G2655" i="4"/>
  <c r="J1233" i="4"/>
  <c r="I1241" i="4"/>
  <c r="J1589" i="4"/>
  <c r="I1600" i="4"/>
  <c r="J1679" i="4"/>
  <c r="I1691" i="4"/>
  <c r="J1740" i="4"/>
  <c r="I1748" i="4"/>
  <c r="J580" i="4"/>
  <c r="I589" i="4"/>
  <c r="J980" i="4"/>
  <c r="I988" i="4"/>
  <c r="H370" i="4"/>
  <c r="H371" i="4"/>
  <c r="H372" i="4"/>
  <c r="H373" i="4" s="1"/>
  <c r="H1889" i="4"/>
  <c r="J1985" i="4"/>
  <c r="H866" i="4"/>
  <c r="J2164" i="4"/>
  <c r="H2583" i="4"/>
  <c r="H2584" i="4"/>
  <c r="H2585" i="4" s="1"/>
  <c r="H2582" i="4"/>
  <c r="J3360" i="4"/>
  <c r="H4951" i="4"/>
  <c r="H4952" i="4" s="1"/>
  <c r="H4950" i="4"/>
  <c r="H4949" i="4"/>
  <c r="H5634" i="4"/>
  <c r="H5636" i="4"/>
  <c r="H5637" i="4" s="1"/>
  <c r="H5635" i="4"/>
  <c r="H5585" i="4"/>
  <c r="H5586" i="4" s="1"/>
  <c r="H5583" i="4"/>
  <c r="H5584" i="4"/>
  <c r="J6161" i="4"/>
  <c r="H6685" i="4"/>
  <c r="I6580" i="4"/>
  <c r="J6567" i="4"/>
  <c r="I5632" i="4"/>
  <c r="J5621" i="4"/>
  <c r="I5752" i="4"/>
  <c r="J5741" i="4"/>
  <c r="I5781" i="4"/>
  <c r="J5770" i="4"/>
  <c r="J5687" i="4"/>
  <c r="J5689" i="4" s="1"/>
  <c r="H5689" i="4"/>
  <c r="H5694" i="4" s="1"/>
  <c r="G3546" i="4"/>
  <c r="J4517" i="4"/>
  <c r="J4518" i="4" s="1"/>
  <c r="H4518" i="4"/>
  <c r="G4523" i="4" s="1"/>
  <c r="I4517" i="4"/>
  <c r="J4110" i="4"/>
  <c r="I4122" i="4"/>
  <c r="G3733" i="4"/>
  <c r="I3127" i="4"/>
  <c r="J3115" i="4"/>
  <c r="J2886" i="4"/>
  <c r="I2901" i="4"/>
  <c r="J2856" i="4"/>
  <c r="I2867" i="4"/>
  <c r="J3810" i="4"/>
  <c r="I3824" i="4"/>
  <c r="J2371" i="4"/>
  <c r="H2373" i="4"/>
  <c r="G2378" i="4" s="1"/>
  <c r="I2371" i="4"/>
  <c r="J2012" i="4"/>
  <c r="I2012" i="4"/>
  <c r="H2014" i="4"/>
  <c r="G1959" i="4"/>
  <c r="I1437" i="4"/>
  <c r="J1423" i="4"/>
  <c r="H584" i="4"/>
  <c r="H589" i="4" s="1"/>
  <c r="I582" i="4"/>
  <c r="J582" i="4"/>
  <c r="J584" i="4" s="1"/>
  <c r="J658" i="4"/>
  <c r="I666" i="4"/>
  <c r="H26" i="4"/>
  <c r="G31" i="4" s="1"/>
  <c r="J25" i="4"/>
  <c r="J435" i="4"/>
  <c r="J437" i="4" s="1"/>
  <c r="I435" i="4"/>
  <c r="H437" i="4"/>
  <c r="H442" i="4" s="1"/>
  <c r="H2079" i="4"/>
  <c r="H2840" i="4"/>
  <c r="J3666" i="4"/>
  <c r="H4784" i="4"/>
  <c r="H4785" i="4"/>
  <c r="H4786" i="4"/>
  <c r="H4787" i="4" s="1"/>
  <c r="J3576" i="4"/>
  <c r="H3733" i="4"/>
  <c r="J5338" i="4"/>
  <c r="H7006" i="4"/>
  <c r="H5889" i="4"/>
  <c r="H5891" i="4"/>
  <c r="H5892" i="4" s="1"/>
  <c r="H5890" i="4"/>
  <c r="J6278" i="4"/>
  <c r="H1540" i="4"/>
  <c r="J1538" i="4"/>
  <c r="J1540" i="4" s="1"/>
  <c r="I468" i="4"/>
  <c r="J459" i="4"/>
  <c r="J2432" i="4"/>
  <c r="I2432" i="4"/>
  <c r="H1194" i="4"/>
  <c r="H1193" i="4"/>
  <c r="H1195" i="4"/>
  <c r="H1196" i="4" s="1"/>
  <c r="J53" i="4"/>
  <c r="I53" i="4"/>
  <c r="J6680" i="4"/>
  <c r="I6685" i="4"/>
  <c r="J6997" i="4"/>
  <c r="I7006" i="4"/>
  <c r="J6512" i="4"/>
  <c r="J6513" i="4" s="1"/>
  <c r="H6513" i="4"/>
  <c r="G6518" i="4" s="1"/>
  <c r="I6512" i="4"/>
  <c r="I6331" i="4"/>
  <c r="J6326" i="4"/>
  <c r="H6770" i="4"/>
  <c r="G6775" i="4" s="1"/>
  <c r="I6768" i="4"/>
  <c r="J6768" i="4"/>
  <c r="J6770" i="4" s="1"/>
  <c r="J5212" i="4"/>
  <c r="J5213" i="4" s="1"/>
  <c r="H5213" i="4"/>
  <c r="H5218" i="4" s="1"/>
  <c r="G5038" i="4"/>
  <c r="H4574" i="4"/>
  <c r="H4579" i="4" s="1"/>
  <c r="J4573" i="4"/>
  <c r="J4574" i="4" s="1"/>
  <c r="I4573" i="4"/>
  <c r="J4138" i="4"/>
  <c r="I4152" i="4"/>
  <c r="J3290" i="4"/>
  <c r="J3291" i="4" s="1"/>
  <c r="I3290" i="4"/>
  <c r="H3291" i="4"/>
  <c r="G3296" i="4" s="1"/>
  <c r="G2164" i="4"/>
  <c r="G2867" i="4"/>
  <c r="J2539" i="4"/>
  <c r="I2558" i="4"/>
  <c r="H1079" i="4"/>
  <c r="G1084" i="4" s="1"/>
  <c r="J1078" i="4"/>
  <c r="J1079" i="4" s="1"/>
  <c r="I1078" i="4"/>
  <c r="I1108" i="4"/>
  <c r="J1100" i="4"/>
  <c r="J1235" i="4"/>
  <c r="J1236" i="4" s="1"/>
  <c r="H1236" i="4"/>
  <c r="G1241" i="4" s="1"/>
  <c r="I1235" i="4"/>
  <c r="I1863" i="4"/>
  <c r="J1851" i="4"/>
  <c r="I1979" i="4"/>
  <c r="G589" i="4"/>
  <c r="I964" i="4"/>
  <c r="J956" i="4"/>
  <c r="I842" i="4"/>
  <c r="J834" i="4"/>
  <c r="J2051" i="4"/>
  <c r="J2311" i="4"/>
  <c r="J1241" i="4"/>
  <c r="J964" i="4"/>
  <c r="J3887" i="4"/>
  <c r="J3888" i="4" s="1"/>
  <c r="J3885" i="4"/>
  <c r="J3889" i="4" s="1"/>
  <c r="J3890" i="4" s="1"/>
  <c r="J3886" i="4"/>
  <c r="J3605" i="4"/>
  <c r="J3914" i="4"/>
  <c r="J3915" i="4" s="1"/>
  <c r="J3913" i="4"/>
  <c r="J3912" i="4"/>
  <c r="J3916" i="4" s="1"/>
  <c r="J3917" i="4" s="1"/>
  <c r="J3260" i="4"/>
  <c r="J4152" i="4"/>
  <c r="H5605" i="4"/>
  <c r="H5607" i="4"/>
  <c r="H5608" i="4" s="1"/>
  <c r="H5606" i="4"/>
  <c r="J5781" i="4"/>
  <c r="J6861" i="4"/>
  <c r="I1345" i="4"/>
  <c r="G1570" i="4"/>
  <c r="J1038" i="4"/>
  <c r="J1042" i="4" s="1"/>
  <c r="J1043" i="4" s="1"/>
  <c r="J1040" i="4"/>
  <c r="J1041" i="4" s="1"/>
  <c r="J1039" i="4"/>
  <c r="J1604" i="4"/>
  <c r="J1605" i="4" s="1"/>
  <c r="J1603" i="4"/>
  <c r="J1602" i="4"/>
  <c r="J1606" i="4" s="1"/>
  <c r="J1607" i="4" s="1"/>
  <c r="I6426" i="4"/>
  <c r="J6415" i="4"/>
  <c r="I1036" i="4"/>
  <c r="J1028" i="4"/>
  <c r="J605" i="4"/>
  <c r="I613" i="4"/>
  <c r="I6980" i="4"/>
  <c r="J6968" i="4"/>
  <c r="G6861" i="4"/>
  <c r="J5906" i="4"/>
  <c r="I5918" i="4" s="1"/>
  <c r="J5508" i="4"/>
  <c r="I5519" i="4"/>
  <c r="H5093" i="4"/>
  <c r="H5098" i="4" s="1"/>
  <c r="J5092" i="4"/>
  <c r="J5093" i="4" s="1"/>
  <c r="G5400" i="4"/>
  <c r="I5160" i="4"/>
  <c r="J5149" i="4"/>
  <c r="G5248" i="4"/>
  <c r="I4022" i="4"/>
  <c r="J4009" i="4"/>
  <c r="J3433" i="4"/>
  <c r="I3444" i="4"/>
  <c r="J3382" i="4"/>
  <c r="J3384" i="4" s="1"/>
  <c r="H3384" i="4"/>
  <c r="H2437" i="4"/>
  <c r="G2442" i="4" s="1"/>
  <c r="J2801" i="4"/>
  <c r="I2812" i="4"/>
  <c r="I3855" i="4"/>
  <c r="J3844" i="4"/>
  <c r="J2006" i="4"/>
  <c r="I2019" i="4"/>
  <c r="H2553" i="4"/>
  <c r="G2558" i="4" s="1"/>
  <c r="J2396" i="4"/>
  <c r="I2409" i="4"/>
  <c r="G1108" i="4"/>
  <c r="J2893" i="4"/>
  <c r="J2896" i="4" s="1"/>
  <c r="H2896" i="4"/>
  <c r="H2901" i="4" s="1"/>
  <c r="J1260" i="4"/>
  <c r="I1260" i="4"/>
  <c r="J1284" i="4"/>
  <c r="J1285" i="4" s="1"/>
  <c r="H1285" i="4"/>
  <c r="G1290" i="4" s="1"/>
  <c r="I1745" i="4"/>
  <c r="J484" i="4"/>
  <c r="I492" i="4"/>
  <c r="H212" i="4"/>
  <c r="H217" i="4" s="1"/>
  <c r="H1509" i="4"/>
  <c r="H1514" i="4" s="1"/>
  <c r="J1508" i="4"/>
  <c r="J1509" i="4" s="1"/>
  <c r="H332" i="4"/>
  <c r="G337" i="4" s="1"/>
  <c r="J331" i="4"/>
  <c r="J332" i="4" s="1"/>
  <c r="I331" i="4"/>
  <c r="I442" i="4"/>
  <c r="J433" i="4"/>
  <c r="H666" i="4"/>
  <c r="J915" i="4"/>
  <c r="H1461" i="4"/>
  <c r="H1463" i="4"/>
  <c r="H1464" i="4" s="1"/>
  <c r="H1462" i="4"/>
  <c r="J2558" i="4"/>
  <c r="J2409" i="4"/>
  <c r="J2476" i="4"/>
  <c r="J4981" i="4"/>
  <c r="J4982" i="4" s="1"/>
  <c r="J4979" i="4"/>
  <c r="J4983" i="4" s="1"/>
  <c r="J4984" i="4" s="1"/>
  <c r="J4980" i="4"/>
  <c r="J4283" i="4"/>
  <c r="J4284" i="4" s="1"/>
  <c r="J4282" i="4"/>
  <c r="J4281" i="4"/>
  <c r="J4285" i="4" s="1"/>
  <c r="J4286" i="4" s="1"/>
  <c r="J4090" i="4"/>
  <c r="J4122" i="4"/>
  <c r="H6026" i="4"/>
  <c r="J5806" i="4"/>
  <c r="J6246" i="4"/>
  <c r="H5832" i="4"/>
  <c r="J6779" i="4"/>
  <c r="J6780" i="4" s="1"/>
  <c r="J6778" i="4"/>
  <c r="J6777" i="4"/>
  <c r="J6781" i="4" s="1"/>
  <c r="J6782" i="4" s="1"/>
  <c r="J6331" i="4"/>
  <c r="J733" i="4"/>
  <c r="I742" i="4"/>
  <c r="H183" i="4"/>
  <c r="G188" i="4" s="1"/>
  <c r="J182" i="4"/>
  <c r="I6806" i="4"/>
  <c r="J6795" i="4"/>
  <c r="J6073" i="4"/>
  <c r="I6085" i="4"/>
  <c r="I2103" i="4"/>
  <c r="H2105" i="4"/>
  <c r="H2110" i="4" s="1"/>
  <c r="J2103" i="4"/>
  <c r="J2105" i="4" s="1"/>
  <c r="J6384" i="4"/>
  <c r="I6396" i="4"/>
  <c r="H6105" i="4"/>
  <c r="G6110" i="4" s="1"/>
  <c r="I6104" i="4"/>
  <c r="J6104" i="4"/>
  <c r="J6105" i="4" s="1"/>
  <c r="J6127" i="4"/>
  <c r="I6135" i="4"/>
  <c r="J4050" i="4"/>
  <c r="J4052" i="4" s="1"/>
  <c r="I4050" i="4"/>
  <c r="H4052" i="4"/>
  <c r="G4057" i="4" s="1"/>
  <c r="H4247" i="4"/>
  <c r="H4252" i="4" s="1"/>
  <c r="J4246" i="4"/>
  <c r="J4247" i="4" s="1"/>
  <c r="J3539" i="4"/>
  <c r="I3539" i="4"/>
  <c r="G4217" i="4"/>
  <c r="J3319" i="4"/>
  <c r="I3330" i="4"/>
  <c r="J4143" i="4"/>
  <c r="J4147" i="4" s="1"/>
  <c r="H4147" i="4"/>
  <c r="G4152" i="4" s="1"/>
  <c r="H3355" i="4"/>
  <c r="J3353" i="4"/>
  <c r="J3355" i="4" s="1"/>
  <c r="I3353" i="4"/>
  <c r="I3093" i="4"/>
  <c r="J3080" i="4"/>
  <c r="I3481" i="4"/>
  <c r="J3468" i="4"/>
  <c r="J2954" i="4"/>
  <c r="I2966" i="4"/>
  <c r="I1953" i="4"/>
  <c r="J2738" i="4"/>
  <c r="I2752" i="4"/>
  <c r="J1127" i="4"/>
  <c r="I1127" i="4"/>
  <c r="H1128" i="4"/>
  <c r="G1133" i="4" s="1"/>
  <c r="J769" i="4"/>
  <c r="J773" i="4" s="1"/>
  <c r="J774" i="4" s="1"/>
  <c r="J771" i="4"/>
  <c r="J772" i="4" s="1"/>
  <c r="J770" i="4"/>
  <c r="H1769" i="4"/>
  <c r="H1774" i="4" s="1"/>
  <c r="J1768" i="4"/>
  <c r="I1768" i="4"/>
  <c r="J958" i="4"/>
  <c r="J959" i="4" s="1"/>
  <c r="I958" i="4"/>
  <c r="H959" i="4"/>
  <c r="G964" i="4" s="1"/>
  <c r="I564" i="4"/>
  <c r="J556" i="4"/>
  <c r="J1076" i="4"/>
  <c r="H301" i="4"/>
  <c r="J300" i="4"/>
  <c r="J301" i="4" s="1"/>
  <c r="I300" i="4"/>
  <c r="I1889" i="4"/>
  <c r="J1880" i="4"/>
  <c r="J2655" i="4"/>
  <c r="J746" i="4"/>
  <c r="J747" i="4" s="1"/>
  <c r="J745" i="4"/>
  <c r="J744" i="4"/>
  <c r="J748" i="4" s="1"/>
  <c r="J749" i="4" s="1"/>
  <c r="J1437" i="4"/>
  <c r="H243" i="4"/>
  <c r="J1268" i="4"/>
  <c r="J1272" i="4" s="1"/>
  <c r="J1273" i="4" s="1"/>
  <c r="J1269" i="4"/>
  <c r="J1270" i="4"/>
  <c r="J1271" i="4" s="1"/>
  <c r="J992" i="4"/>
  <c r="J993" i="4" s="1"/>
  <c r="J990" i="4"/>
  <c r="J994" i="4" s="1"/>
  <c r="J995" i="4" s="1"/>
  <c r="J991" i="4"/>
  <c r="H1241" i="4"/>
  <c r="J2019" i="4"/>
  <c r="J4219" i="4"/>
  <c r="J4223" i="4" s="1"/>
  <c r="J4224" i="4" s="1"/>
  <c r="J4220" i="4"/>
  <c r="J4221" i="4"/>
  <c r="J4222" i="4" s="1"/>
  <c r="J3733" i="4"/>
  <c r="J4648" i="4"/>
  <c r="J4649" i="4" s="1"/>
  <c r="J4647" i="4"/>
  <c r="J4646" i="4"/>
  <c r="J4650" i="4" s="1"/>
  <c r="J4651" i="4" s="1"/>
  <c r="H3855" i="4"/>
  <c r="J6371" i="4"/>
  <c r="J6372" i="4" s="1"/>
  <c r="J6370" i="4"/>
  <c r="J6369" i="4"/>
  <c r="J6373" i="4" s="1"/>
  <c r="J6374" i="4" s="1"/>
  <c r="J4551" i="4"/>
  <c r="J6839" i="4"/>
  <c r="J6838" i="4"/>
  <c r="J6842" i="4" s="1"/>
  <c r="J6843" i="4" s="1"/>
  <c r="J6840" i="4"/>
  <c r="J6841" i="4" s="1"/>
  <c r="H6861" i="4"/>
  <c r="I1570" i="4"/>
  <c r="J1561" i="4"/>
  <c r="H737" i="4"/>
  <c r="H742" i="4" s="1"/>
  <c r="J736" i="4"/>
  <c r="J4333" i="4"/>
  <c r="J4335" i="4" s="1"/>
  <c r="H4335" i="4"/>
  <c r="H4340" i="4" s="1"/>
  <c r="I4333" i="4"/>
  <c r="J2672" i="4"/>
  <c r="I2685" i="4"/>
  <c r="H717" i="4"/>
  <c r="J2904" i="4"/>
  <c r="J2903" i="4"/>
  <c r="J2907" i="4" s="1"/>
  <c r="J2908" i="4" s="1"/>
  <c r="J2905" i="4"/>
  <c r="J2906" i="4" s="1"/>
  <c r="J5484" i="4"/>
  <c r="J5485" i="4" s="1"/>
  <c r="H5485" i="4"/>
  <c r="H5490" i="4" s="1"/>
  <c r="G4579" i="4"/>
  <c r="J5849" i="4"/>
  <c r="I5858" i="4"/>
  <c r="I6303" i="4"/>
  <c r="J6303" i="4"/>
  <c r="J6304" i="4" s="1"/>
  <c r="J5991" i="4"/>
  <c r="J5992" i="4" s="1"/>
  <c r="H5992" i="4"/>
  <c r="G5997" i="4" s="1"/>
  <c r="I5991" i="4"/>
  <c r="J6707" i="4"/>
  <c r="J6708" i="4" s="1"/>
  <c r="H6708" i="4"/>
  <c r="I5369" i="4"/>
  <c r="J5358" i="4"/>
  <c r="I5548" i="4"/>
  <c r="J5537" i="4"/>
  <c r="I5431" i="4"/>
  <c r="J5420" i="4"/>
  <c r="I5303" i="4"/>
  <c r="J5303" i="4"/>
  <c r="J3048" i="4"/>
  <c r="I3060" i="4"/>
  <c r="G3481" i="4"/>
  <c r="H3905" i="4"/>
  <c r="G3910" i="4" s="1"/>
  <c r="J3904" i="4"/>
  <c r="J3905" i="4" s="1"/>
  <c r="I3904" i="4"/>
  <c r="I2346" i="4"/>
  <c r="J2331" i="4"/>
  <c r="J2745" i="4"/>
  <c r="H2747" i="4"/>
  <c r="H2752" i="4" s="1"/>
  <c r="G2718" i="4"/>
  <c r="I2745" i="4"/>
  <c r="J3220" i="4"/>
  <c r="J3222" i="4" s="1"/>
  <c r="H3222" i="4"/>
  <c r="H3227" i="4" s="1"/>
  <c r="J2495" i="4"/>
  <c r="I2508" i="4"/>
  <c r="H2779" i="4"/>
  <c r="G2784" i="4" s="1"/>
  <c r="J2778" i="4"/>
  <c r="G2194" i="4"/>
  <c r="I2618" i="4"/>
  <c r="J2600" i="4"/>
  <c r="I1723" i="4"/>
  <c r="J1710" i="4"/>
  <c r="J1792" i="4"/>
  <c r="I1805" i="4"/>
  <c r="J761" i="4"/>
  <c r="G767" i="4"/>
  <c r="I172" i="4"/>
  <c r="J187" i="4"/>
  <c r="I181" i="4"/>
  <c r="I175" i="4"/>
  <c r="I171" i="4"/>
  <c r="I173" i="4"/>
  <c r="I178" i="4"/>
  <c r="J172" i="4"/>
  <c r="J171" i="4"/>
  <c r="I182" i="4"/>
  <c r="J175" i="4"/>
  <c r="J173" i="4"/>
  <c r="I170" i="4"/>
  <c r="J181" i="4"/>
  <c r="J183" i="4" s="1"/>
  <c r="I174" i="4"/>
  <c r="J486" i="4"/>
  <c r="J487" i="4" s="1"/>
  <c r="H487" i="4"/>
  <c r="G492" i="4" s="1"/>
  <c r="I1774" i="4"/>
  <c r="J1765" i="4"/>
  <c r="J1052" i="4"/>
  <c r="I1060" i="4"/>
  <c r="I792" i="4"/>
  <c r="J783" i="4"/>
  <c r="G1889" i="4"/>
  <c r="J1220" i="4"/>
  <c r="J1221" i="4" s="1"/>
  <c r="J1219" i="4"/>
  <c r="J1218" i="4"/>
  <c r="J1222" i="4" s="1"/>
  <c r="J1223" i="4" s="1"/>
  <c r="H337" i="4"/>
  <c r="H1166" i="4"/>
  <c r="H1167" i="4" s="1"/>
  <c r="H1164" i="4"/>
  <c r="H1165" i="4"/>
  <c r="J666" i="4"/>
  <c r="J792" i="4"/>
  <c r="J1012" i="4"/>
  <c r="J2840" i="4"/>
  <c r="J2685" i="4"/>
  <c r="J2812" i="4"/>
  <c r="H1220" i="4"/>
  <c r="H1221" i="4" s="1"/>
  <c r="H1219" i="4"/>
  <c r="H1218" i="4"/>
  <c r="H4920" i="4"/>
  <c r="H4919" i="4"/>
  <c r="H4921" i="4"/>
  <c r="H4922" i="4" s="1"/>
  <c r="J3954" i="4"/>
  <c r="H4814" i="4"/>
  <c r="H4813" i="4"/>
  <c r="H4815" i="4"/>
  <c r="H4816" i="4" s="1"/>
  <c r="J3127" i="4"/>
  <c r="H4724" i="4"/>
  <c r="H4701" i="4"/>
  <c r="H4702" i="4"/>
  <c r="H4703" i="4"/>
  <c r="H4704" i="4" s="1"/>
  <c r="H5431" i="4"/>
  <c r="H6636" i="4"/>
  <c r="H6055" i="4"/>
  <c r="J6685" i="4"/>
  <c r="J243" i="4"/>
  <c r="H271" i="4"/>
  <c r="H276" i="4" s="1"/>
  <c r="J270" i="4"/>
  <c r="J271" i="4" s="1"/>
  <c r="H156" i="4"/>
  <c r="H161" i="4" s="1"/>
  <c r="I6218" i="4"/>
  <c r="J6207" i="4"/>
  <c r="H3154" i="4"/>
  <c r="H3159" i="4" s="1"/>
  <c r="J3153" i="4"/>
  <c r="J3154" i="4" s="1"/>
  <c r="I3153" i="4"/>
  <c r="J1594" i="4"/>
  <c r="J1595" i="4" s="1"/>
  <c r="H1595" i="4"/>
  <c r="G1600" i="4" s="1"/>
  <c r="H2558" i="4"/>
  <c r="H910" i="4"/>
  <c r="H915" i="4" s="1"/>
  <c r="J909" i="4"/>
  <c r="I909" i="4"/>
  <c r="G5858" i="4"/>
  <c r="I4782" i="4"/>
  <c r="J4771" i="4"/>
  <c r="J4391" i="4"/>
  <c r="I4402" i="4"/>
  <c r="H4546" i="4"/>
  <c r="H4551" i="4" s="1"/>
  <c r="J4545" i="4"/>
  <c r="J4546" i="4" s="1"/>
  <c r="J3693" i="4"/>
  <c r="H3694" i="4"/>
  <c r="G3699" i="4" s="1"/>
  <c r="I2552" i="4"/>
  <c r="H2680" i="4"/>
  <c r="H2685" i="4" s="1"/>
  <c r="J2678" i="4"/>
  <c r="J2680" i="4" s="1"/>
  <c r="H2132" i="4"/>
  <c r="J2131" i="4"/>
  <c r="J2132" i="4" s="1"/>
  <c r="I2131" i="4"/>
  <c r="H1261" i="4"/>
  <c r="H1266" i="4" s="1"/>
  <c r="J982" i="4"/>
  <c r="J983" i="4" s="1"/>
  <c r="I982" i="4"/>
  <c r="H983" i="4"/>
  <c r="G988" i="4" s="1"/>
  <c r="I1594" i="4"/>
  <c r="I2610" i="4"/>
  <c r="I1030" i="4"/>
  <c r="I717" i="4"/>
  <c r="J706" i="4"/>
  <c r="G1863" i="4"/>
  <c r="I193" i="4"/>
  <c r="J211" i="4" s="1"/>
  <c r="H511" i="4"/>
  <c r="H516" i="4" s="1"/>
  <c r="J510" i="4"/>
  <c r="J511" i="4" s="1"/>
  <c r="G516" i="4"/>
  <c r="J785" i="4"/>
  <c r="J787" i="4" s="1"/>
  <c r="H787" i="4"/>
  <c r="H792" i="4" s="1"/>
  <c r="I785" i="4"/>
  <c r="G558" i="4"/>
  <c r="H558" i="4" s="1"/>
  <c r="I940" i="4"/>
  <c r="J931" i="4"/>
  <c r="J613" i="4"/>
  <c r="J2867" i="4"/>
  <c r="H2164" i="4"/>
  <c r="J2966" i="4"/>
  <c r="J3481" i="4"/>
  <c r="J4888" i="4"/>
  <c r="J5278" i="4"/>
  <c r="J6396" i="4"/>
  <c r="H6194" i="4"/>
  <c r="H6195" i="4" s="1"/>
  <c r="H6193" i="4"/>
  <c r="H6192" i="4"/>
  <c r="J6548" i="4"/>
  <c r="J1826" i="4"/>
  <c r="J1827" i="4" s="1"/>
  <c r="H1827" i="4"/>
  <c r="I1826" i="4"/>
  <c r="J1364" i="4"/>
  <c r="J1376" i="4" s="1"/>
  <c r="H54" i="4"/>
  <c r="H59" i="4" s="1"/>
  <c r="J4996" i="4"/>
  <c r="I5007" i="4"/>
  <c r="H412" i="4"/>
  <c r="H417" i="4" s="1"/>
  <c r="J410" i="4"/>
  <c r="I410" i="4"/>
  <c r="I337" i="4"/>
  <c r="J326" i="4"/>
  <c r="H885" i="4"/>
  <c r="G890" i="4" s="1"/>
  <c r="J884" i="4"/>
  <c r="J885" i="4" s="1"/>
  <c r="J693" i="4"/>
  <c r="J694" i="4"/>
  <c r="J695" i="4" s="1"/>
  <c r="J692" i="4"/>
  <c r="J696" i="4" s="1"/>
  <c r="J697" i="4" s="1"/>
  <c r="J2378" i="4"/>
  <c r="J5132" i="4"/>
  <c r="J5133" i="4" s="1"/>
  <c r="J5131" i="4"/>
  <c r="J5130" i="4"/>
  <c r="J5134" i="4" s="1"/>
  <c r="J5135" i="4" s="1"/>
  <c r="J6639" i="4"/>
  <c r="J6640" i="4"/>
  <c r="J6641" i="4" s="1"/>
  <c r="J6638" i="4"/>
  <c r="J6642" i="4" s="1"/>
  <c r="J6643" i="4" s="1"/>
  <c r="I6209" i="4"/>
  <c r="H6213" i="4"/>
  <c r="H6218" i="4" s="1"/>
  <c r="J6209" i="4"/>
  <c r="J6213" i="4" s="1"/>
  <c r="J4490" i="4"/>
  <c r="J4491" i="4" s="1"/>
  <c r="I4490" i="4"/>
  <c r="H4491" i="4"/>
  <c r="J3190" i="4"/>
  <c r="J3191" i="4" s="1"/>
  <c r="H3191" i="4"/>
  <c r="G1006" i="4"/>
  <c r="H1006" i="4" s="1"/>
  <c r="G634" i="4"/>
  <c r="H634" i="4" s="1"/>
  <c r="J1462" i="4"/>
  <c r="J1461" i="4"/>
  <c r="J1465" i="4" s="1"/>
  <c r="J1466" i="4" s="1"/>
  <c r="J1463" i="4"/>
  <c r="J1464" i="4" s="1"/>
  <c r="J2230" i="4"/>
  <c r="J2231" i="4" s="1"/>
  <c r="J2229" i="4"/>
  <c r="J2228" i="4"/>
  <c r="J2232" i="4" s="1"/>
  <c r="J2233" i="4" s="1"/>
  <c r="I6110" i="4"/>
  <c r="J6102" i="4"/>
  <c r="J5001" i="4"/>
  <c r="J5002" i="4" s="1"/>
  <c r="H5002" i="4"/>
  <c r="G5007" i="4" s="1"/>
  <c r="J6298" i="4"/>
  <c r="I6745" i="4"/>
  <c r="J6733" i="4"/>
  <c r="G6026" i="4"/>
  <c r="I6656" i="4"/>
  <c r="J6656" i="4"/>
  <c r="J6653" i="4"/>
  <c r="I6662" i="4"/>
  <c r="J5479" i="4"/>
  <c r="I5490" i="4"/>
  <c r="I6489" i="4"/>
  <c r="J6478" i="4"/>
  <c r="H4638" i="4"/>
  <c r="H4644" i="4" s="1"/>
  <c r="J4637" i="4"/>
  <c r="J4638" i="4" s="1"/>
  <c r="I4637" i="4"/>
  <c r="I5001" i="4"/>
  <c r="J4906" i="4"/>
  <c r="I4917" i="4"/>
  <c r="J4240" i="4"/>
  <c r="I4252" i="4"/>
  <c r="J4362" i="4"/>
  <c r="J4363" i="4" s="1"/>
  <c r="H4363" i="4"/>
  <c r="H4368" i="4" s="1"/>
  <c r="I4362" i="4"/>
  <c r="J6541" i="4"/>
  <c r="I6541" i="4"/>
  <c r="H6606" i="4"/>
  <c r="G6611" i="4" s="1"/>
  <c r="J6605" i="4"/>
  <c r="J6606" i="4" s="1"/>
  <c r="J6573" i="4"/>
  <c r="J6575" i="4" s="1"/>
  <c r="H6575" i="4"/>
  <c r="H6580" i="4" s="1"/>
  <c r="H6452" i="4"/>
  <c r="I5724" i="4"/>
  <c r="J5712" i="4"/>
  <c r="H6657" i="4"/>
  <c r="H6662" i="4" s="1"/>
  <c r="G5962" i="4"/>
  <c r="H5962" i="4" s="1"/>
  <c r="J5824" i="4"/>
  <c r="I5832" i="4"/>
  <c r="G6218" i="4"/>
  <c r="J4694" i="4"/>
  <c r="I4699" i="4"/>
  <c r="H5273" i="4"/>
  <c r="H5278" i="4" s="1"/>
  <c r="J5272" i="4"/>
  <c r="J5273" i="4" s="1"/>
  <c r="I5272" i="4"/>
  <c r="H4085" i="4"/>
  <c r="G4090" i="4" s="1"/>
  <c r="J4083" i="4"/>
  <c r="J4085" i="4" s="1"/>
  <c r="I4083" i="4"/>
  <c r="H6831" i="4"/>
  <c r="J6830" i="4"/>
  <c r="J6831" i="4" s="1"/>
  <c r="H4972" i="4"/>
  <c r="H4977" i="4" s="1"/>
  <c r="J4971" i="4"/>
  <c r="J4972" i="4" s="1"/>
  <c r="I4971" i="4"/>
  <c r="J3660" i="4"/>
  <c r="J3661" i="4" s="1"/>
  <c r="H3661" i="4"/>
  <c r="J4568" i="4"/>
  <c r="I4579" i="4"/>
  <c r="H3949" i="4"/>
  <c r="G3954" i="4" s="1"/>
  <c r="J3947" i="4"/>
  <c r="J3949" i="4" s="1"/>
  <c r="G4724" i="4"/>
  <c r="J3185" i="4"/>
  <c r="I3196" i="4"/>
  <c r="J5117" i="4"/>
  <c r="I5128" i="4"/>
  <c r="H3122" i="4"/>
  <c r="H3127" i="4" s="1"/>
  <c r="J3121" i="4"/>
  <c r="J3122" i="4" s="1"/>
  <c r="I2303" i="4"/>
  <c r="I2893" i="4"/>
  <c r="J1626" i="4"/>
  <c r="H1627" i="4"/>
  <c r="H1632" i="4" s="1"/>
  <c r="G2685" i="4"/>
  <c r="I1162" i="4"/>
  <c r="H463" i="4"/>
  <c r="H468" i="4" s="1"/>
  <c r="J461" i="4"/>
  <c r="J463" i="4" s="1"/>
  <c r="G417" i="4"/>
  <c r="I1486" i="4"/>
  <c r="J1475" i="4"/>
  <c r="G2752" i="4"/>
  <c r="J337" i="4"/>
  <c r="J858" i="4"/>
  <c r="I866" i="4"/>
  <c r="I1054" i="4"/>
  <c r="H1055" i="4"/>
  <c r="J1054" i="4"/>
  <c r="J1055" i="4" s="1"/>
  <c r="G940" i="4"/>
  <c r="J170" i="4"/>
  <c r="H818" i="4"/>
  <c r="J589" i="4"/>
  <c r="H2250" i="4"/>
  <c r="H2252" i="4"/>
  <c r="H2253" i="4" s="1"/>
  <c r="H2251" i="4"/>
  <c r="J392" i="4"/>
  <c r="H2194" i="4"/>
  <c r="J2752" i="4"/>
  <c r="H1376" i="4"/>
  <c r="H3514" i="4"/>
  <c r="H3515" i="4" s="1"/>
  <c r="H3513" i="4"/>
  <c r="H3512" i="4"/>
  <c r="J4579" i="4"/>
  <c r="H5997" i="4"/>
  <c r="J5944" i="4"/>
  <c r="J5945" i="4" s="1"/>
  <c r="J5942" i="4"/>
  <c r="J5943" i="4"/>
  <c r="J5400" i="4"/>
  <c r="I690" i="4"/>
  <c r="J682" i="4"/>
  <c r="J178" i="4"/>
  <c r="J179" i="4" s="1"/>
  <c r="I25" i="4"/>
  <c r="J4371" i="4" l="1"/>
  <c r="J4372" i="4"/>
  <c r="J4373" i="4" s="1"/>
  <c r="H2871" i="4"/>
  <c r="H2872" i="4" s="1"/>
  <c r="J371" i="4"/>
  <c r="H3826" i="4"/>
  <c r="J3794" i="4"/>
  <c r="J3795" i="4" s="1"/>
  <c r="J3793" i="4"/>
  <c r="H5728" i="4"/>
  <c r="H5729" i="4" s="1"/>
  <c r="H5726" i="4"/>
  <c r="H3828" i="4"/>
  <c r="H3829" i="4" s="1"/>
  <c r="J2787" i="4"/>
  <c r="J2786" i="4"/>
  <c r="J2790" i="4" s="1"/>
  <c r="J2791" i="4" s="1"/>
  <c r="J1318" i="4"/>
  <c r="J1319" i="4"/>
  <c r="J1320" i="4" s="1"/>
  <c r="J370" i="4"/>
  <c r="J374" i="4" s="1"/>
  <c r="J375" i="4" s="1"/>
  <c r="J6520" i="4"/>
  <c r="J6524" i="4" s="1"/>
  <c r="J6525" i="4" s="1"/>
  <c r="H543" i="4"/>
  <c r="H5192" i="4"/>
  <c r="J6521" i="4"/>
  <c r="H544" i="4"/>
  <c r="H545" i="4" s="1"/>
  <c r="J822" i="4"/>
  <c r="J823" i="4" s="1"/>
  <c r="H6950" i="4"/>
  <c r="H6953" i="4" s="1"/>
  <c r="H6980" i="4"/>
  <c r="H6982" i="4" s="1"/>
  <c r="H770" i="4"/>
  <c r="H2870" i="4"/>
  <c r="H6309" i="4"/>
  <c r="H6311" i="4" s="1"/>
  <c r="G138" i="4"/>
  <c r="H1084" i="4"/>
  <c r="H1087" i="4" s="1"/>
  <c r="H1985" i="4"/>
  <c r="H1989" i="4" s="1"/>
  <c r="H1990" i="4" s="1"/>
  <c r="G5519" i="4"/>
  <c r="I1376" i="4"/>
  <c r="H2618" i="4"/>
  <c r="H2620" i="4" s="1"/>
  <c r="H4677" i="4"/>
  <c r="H4679" i="4" s="1"/>
  <c r="J1963" i="4"/>
  <c r="J1964" i="4" s="1"/>
  <c r="H4124" i="4"/>
  <c r="J1961" i="4"/>
  <c r="J1965" i="4" s="1"/>
  <c r="J1966" i="4" s="1"/>
  <c r="J6461" i="4"/>
  <c r="J6462" i="4" s="1"/>
  <c r="J74" i="4"/>
  <c r="J6460" i="4"/>
  <c r="J5251" i="4"/>
  <c r="I105" i="4"/>
  <c r="I101" i="4"/>
  <c r="H4126" i="4"/>
  <c r="H4127" i="4" s="1"/>
  <c r="I97" i="4"/>
  <c r="J99" i="4"/>
  <c r="J5070" i="4"/>
  <c r="J5074" i="4" s="1"/>
  <c r="J5075" i="4" s="1"/>
  <c r="H771" i="4"/>
  <c r="H772" i="4" s="1"/>
  <c r="H3448" i="4"/>
  <c r="H3449" i="4" s="1"/>
  <c r="J97" i="4"/>
  <c r="I129" i="4"/>
  <c r="H3446" i="4"/>
  <c r="J109" i="4"/>
  <c r="I99" i="4"/>
  <c r="J100" i="4"/>
  <c r="J5252" i="4"/>
  <c r="J5253" i="4" s="1"/>
  <c r="H4442" i="4"/>
  <c r="H4443" i="4" s="1"/>
  <c r="J6953" i="4"/>
  <c r="J108" i="4"/>
  <c r="J110" i="4" s="1"/>
  <c r="J105" i="4"/>
  <c r="J2582" i="4"/>
  <c r="J2586" i="4" s="1"/>
  <c r="J2587" i="4" s="1"/>
  <c r="I87" i="4"/>
  <c r="J2283" i="4"/>
  <c r="J2284" i="4" s="1"/>
  <c r="H4440" i="4"/>
  <c r="H2933" i="4"/>
  <c r="J6952" i="4"/>
  <c r="J6956" i="4" s="1"/>
  <c r="J6957" i="4" s="1"/>
  <c r="H2657" i="4"/>
  <c r="J114" i="4"/>
  <c r="I109" i="4"/>
  <c r="I104" i="4"/>
  <c r="J96" i="4"/>
  <c r="I115" i="4" s="1"/>
  <c r="J4527" i="4"/>
  <c r="J4528" i="4" s="1"/>
  <c r="H2934" i="4"/>
  <c r="J5191" i="4"/>
  <c r="J5195" i="4" s="1"/>
  <c r="J5196" i="4" s="1"/>
  <c r="H2658" i="4"/>
  <c r="I96" i="4"/>
  <c r="J2281" i="4"/>
  <c r="J2285" i="4" s="1"/>
  <c r="J2286" i="4" s="1"/>
  <c r="J5072" i="4"/>
  <c r="J5073" i="4" s="1"/>
  <c r="J132" i="4"/>
  <c r="J133" i="4" s="1"/>
  <c r="J101" i="4"/>
  <c r="I98" i="4"/>
  <c r="J2250" i="4"/>
  <c r="J2254" i="4" s="1"/>
  <c r="J2255" i="4" s="1"/>
  <c r="J1931" i="4"/>
  <c r="J1932" i="4" s="1"/>
  <c r="J2252" i="4"/>
  <c r="J2253" i="4" s="1"/>
  <c r="J2197" i="4"/>
  <c r="J1548" i="4"/>
  <c r="H5402" i="4"/>
  <c r="J308" i="4"/>
  <c r="J312" i="4" s="1"/>
  <c r="J313" i="4" s="1"/>
  <c r="I147" i="4"/>
  <c r="J3702" i="4"/>
  <c r="H1574" i="4"/>
  <c r="H1575" i="4" s="1"/>
  <c r="I108" i="4"/>
  <c r="J1930" i="4"/>
  <c r="J155" i="4"/>
  <c r="J156" i="4" s="1"/>
  <c r="J152" i="4"/>
  <c r="J153" i="4" s="1"/>
  <c r="I155" i="4"/>
  <c r="J6029" i="4"/>
  <c r="J149" i="4"/>
  <c r="J1635" i="4"/>
  <c r="I152" i="4"/>
  <c r="J3703" i="4"/>
  <c r="J3704" i="4" s="1"/>
  <c r="J161" i="4"/>
  <c r="J6028" i="4"/>
  <c r="J6032" i="4" s="1"/>
  <c r="J6033" i="4" s="1"/>
  <c r="J6924" i="4"/>
  <c r="J6928" i="4" s="1"/>
  <c r="J6929" i="4" s="1"/>
  <c r="I149" i="4"/>
  <c r="H1572" i="4"/>
  <c r="J542" i="4"/>
  <c r="J546" i="4" s="1"/>
  <c r="J547" i="4" s="1"/>
  <c r="J309" i="4"/>
  <c r="J1636" i="4"/>
  <c r="J1637" i="4" s="1"/>
  <c r="I148" i="4"/>
  <c r="J5192" i="4"/>
  <c r="J279" i="4"/>
  <c r="I161" i="4"/>
  <c r="I160" i="4" s="1"/>
  <c r="H5403" i="4"/>
  <c r="J148" i="4"/>
  <c r="J160" i="4"/>
  <c r="I100" i="4"/>
  <c r="J2583" i="4"/>
  <c r="J4525" i="4"/>
  <c r="J4529" i="4" s="1"/>
  <c r="J4530" i="4" s="1"/>
  <c r="J5312" i="4"/>
  <c r="J2720" i="4"/>
  <c r="J2724" i="4" s="1"/>
  <c r="J2725" i="4" s="1"/>
  <c r="J4440" i="4"/>
  <c r="J4444" i="4" s="1"/>
  <c r="J4445" i="4" s="1"/>
  <c r="J2722" i="4"/>
  <c r="J2723" i="4" s="1"/>
  <c r="J4442" i="4"/>
  <c r="J4443" i="4" s="1"/>
  <c r="J2196" i="4"/>
  <c r="J2200" i="4" s="1"/>
  <c r="J2201" i="4" s="1"/>
  <c r="J98" i="4"/>
  <c r="H5193" i="4"/>
  <c r="H5194" i="4" s="1"/>
  <c r="J3034" i="4"/>
  <c r="J3005" i="4"/>
  <c r="J3006" i="4" s="1"/>
  <c r="J3033" i="4"/>
  <c r="J3037" i="4" s="1"/>
  <c r="J3038" i="4" s="1"/>
  <c r="J3003" i="4"/>
  <c r="J3007" i="4" s="1"/>
  <c r="J3008" i="4" s="1"/>
  <c r="J543" i="4"/>
  <c r="J820" i="4"/>
  <c r="J824" i="4" s="1"/>
  <c r="J825" i="4" s="1"/>
  <c r="H5340" i="4"/>
  <c r="H5341" i="4"/>
  <c r="G3605" i="4"/>
  <c r="G1514" i="4"/>
  <c r="H6775" i="4"/>
  <c r="H6779" i="4" s="1"/>
  <c r="H6780" i="4" s="1"/>
  <c r="H1600" i="4"/>
  <c r="H1604" i="4" s="1"/>
  <c r="H1605" i="4" s="1"/>
  <c r="H31" i="4"/>
  <c r="G2984" i="4" s="1"/>
  <c r="H2984" i="4" s="1"/>
  <c r="J2984" i="4" s="1"/>
  <c r="H4850" i="4"/>
  <c r="H4852" i="4" s="1"/>
  <c r="G217" i="4"/>
  <c r="G442" i="4"/>
  <c r="H5068" i="4"/>
  <c r="H5072" i="4" s="1"/>
  <c r="H5073" i="4" s="1"/>
  <c r="H6161" i="4"/>
  <c r="H6164" i="4" s="1"/>
  <c r="J1084" i="4"/>
  <c r="J1086" i="4" s="1"/>
  <c r="H1290" i="4"/>
  <c r="H1294" i="4" s="1"/>
  <c r="H1295" i="4" s="1"/>
  <c r="H4279" i="4"/>
  <c r="H4282" i="4" s="1"/>
  <c r="H5128" i="4"/>
  <c r="H5131" i="4" s="1"/>
  <c r="G4183" i="4"/>
  <c r="G613" i="4"/>
  <c r="H6110" i="4"/>
  <c r="H6112" i="4" s="1"/>
  <c r="H1408" i="4"/>
  <c r="H1410" i="4"/>
  <c r="H1411" i="4" s="1"/>
  <c r="J894" i="4"/>
  <c r="J895" i="4" s="1"/>
  <c r="J893" i="4"/>
  <c r="J4499" i="4"/>
  <c r="J280" i="4"/>
  <c r="J281" i="4" s="1"/>
  <c r="J1549" i="4"/>
  <c r="J1550" i="4" s="1"/>
  <c r="J2446" i="4"/>
  <c r="J2447" i="4" s="1"/>
  <c r="J6926" i="4"/>
  <c r="J6927" i="4" s="1"/>
  <c r="J1408" i="4"/>
  <c r="H1807" i="4"/>
  <c r="J1410" i="4"/>
  <c r="J1411" i="4" s="1"/>
  <c r="H1808" i="4"/>
  <c r="J2444" i="4"/>
  <c r="J2448" i="4" s="1"/>
  <c r="J2449" i="4" s="1"/>
  <c r="I6309" i="4"/>
  <c r="J4498" i="4"/>
  <c r="J4502" i="4" s="1"/>
  <c r="J4503" i="4" s="1"/>
  <c r="J6001" i="4"/>
  <c r="J6002" i="4" s="1"/>
  <c r="J5999" i="4"/>
  <c r="J6003" i="4" s="1"/>
  <c r="J6004" i="4" s="1"/>
  <c r="H5251" i="4"/>
  <c r="I124" i="4"/>
  <c r="I31" i="4"/>
  <c r="J31" i="4"/>
  <c r="J18" i="4"/>
  <c r="H2720" i="4"/>
  <c r="J125" i="4"/>
  <c r="H2411" i="4"/>
  <c r="H2722" i="4"/>
  <c r="H2723" i="4" s="1"/>
  <c r="J124" i="4"/>
  <c r="I125" i="4"/>
  <c r="I132" i="4"/>
  <c r="I126" i="4"/>
  <c r="J126" i="4"/>
  <c r="H2412" i="4"/>
  <c r="J137" i="4"/>
  <c r="H5783" i="4"/>
  <c r="H5784" i="4"/>
  <c r="H6399" i="4"/>
  <c r="J3549" i="4"/>
  <c r="J3548" i="4"/>
  <c r="J3552" i="4" s="1"/>
  <c r="J3553" i="4" s="1"/>
  <c r="H1961" i="4"/>
  <c r="H6334" i="4"/>
  <c r="H6335" i="4"/>
  <c r="H6336" i="4" s="1"/>
  <c r="H1962" i="4"/>
  <c r="H5250" i="4"/>
  <c r="J6614" i="4"/>
  <c r="J6615" i="4"/>
  <c r="J6616" i="4" s="1"/>
  <c r="H4471" i="4"/>
  <c r="H4472" i="4"/>
  <c r="H4473" i="4" s="1"/>
  <c r="H5313" i="4"/>
  <c r="H5311" i="4"/>
  <c r="J5311" i="4" s="1"/>
  <c r="J5315" i="4" s="1"/>
  <c r="J5316" i="4" s="1"/>
  <c r="J4852" i="4"/>
  <c r="J4856" i="4" s="1"/>
  <c r="J4857" i="4" s="1"/>
  <c r="J4854" i="4"/>
  <c r="J4855" i="4" s="1"/>
  <c r="H4923" i="4"/>
  <c r="H4924" i="4" s="1"/>
  <c r="H4953" i="4"/>
  <c r="H4954" i="4" s="1"/>
  <c r="H6398" i="4"/>
  <c r="H4817" i="4"/>
  <c r="H4818" i="4" s="1"/>
  <c r="J5466" i="4"/>
  <c r="J5467" i="4" s="1"/>
  <c r="J5465" i="4"/>
  <c r="J6309" i="4"/>
  <c r="J6313" i="4" s="1"/>
  <c r="J6314" i="4" s="1"/>
  <c r="H1222" i="4"/>
  <c r="G1223" i="4" s="1"/>
  <c r="G1774" i="4"/>
  <c r="G4644" i="4"/>
  <c r="H3954" i="4"/>
  <c r="H3958" i="4" s="1"/>
  <c r="H3959" i="4" s="1"/>
  <c r="H5638" i="4"/>
  <c r="H5639" i="4" s="1"/>
  <c r="H5946" i="4"/>
  <c r="G5947" i="4" s="1"/>
  <c r="H6085" i="4"/>
  <c r="H6089" i="4" s="1"/>
  <c r="H6090" i="4" s="1"/>
  <c r="H3420" i="4"/>
  <c r="G3421" i="4" s="1"/>
  <c r="J5946" i="4"/>
  <c r="J5947" i="4" s="1"/>
  <c r="G6662" i="4"/>
  <c r="H188" i="4"/>
  <c r="G2125" i="4" s="1"/>
  <c r="H2125" i="4" s="1"/>
  <c r="H374" i="4"/>
  <c r="G4402" i="4"/>
  <c r="H1437" i="4"/>
  <c r="H1441" i="4" s="1"/>
  <c r="H1442" i="4" s="1"/>
  <c r="H5893" i="4"/>
  <c r="H5894" i="4" s="1"/>
  <c r="G4977" i="4"/>
  <c r="I59" i="4"/>
  <c r="I58" i="4" s="1"/>
  <c r="J46" i="4"/>
  <c r="J59" i="4"/>
  <c r="H1465" i="4"/>
  <c r="G1466" i="4" s="1"/>
  <c r="H890" i="4"/>
  <c r="H894" i="4" s="1"/>
  <c r="H895" i="4" s="1"/>
  <c r="H1133" i="4"/>
  <c r="H1135" i="4" s="1"/>
  <c r="G2110" i="4"/>
  <c r="H4028" i="4"/>
  <c r="H1869" i="4"/>
  <c r="G1870" i="4" s="1"/>
  <c r="H2314" i="4"/>
  <c r="H2313" i="4"/>
  <c r="H2315" i="4"/>
  <c r="H2316" i="4" s="1"/>
  <c r="H2970" i="4"/>
  <c r="H2971" i="4" s="1"/>
  <c r="H2969" i="4"/>
  <c r="H2968" i="4"/>
  <c r="H3229" i="4"/>
  <c r="H3231" i="4"/>
  <c r="H3232" i="4" s="1"/>
  <c r="H3230" i="4"/>
  <c r="H4583" i="4"/>
  <c r="H4584" i="4" s="1"/>
  <c r="H4581" i="4"/>
  <c r="H4582" i="4"/>
  <c r="H446" i="4"/>
  <c r="H447" i="4" s="1"/>
  <c r="H445" i="4"/>
  <c r="H444" i="4"/>
  <c r="H2112" i="4"/>
  <c r="H2114" i="4"/>
  <c r="H2115" i="4" s="1"/>
  <c r="H2113" i="4"/>
  <c r="H3996" i="4"/>
  <c r="H3997" i="4" s="1"/>
  <c r="H3994" i="4"/>
  <c r="H3995" i="4"/>
  <c r="G6414" i="4"/>
  <c r="H6414" i="4" s="1"/>
  <c r="H2689" i="4"/>
  <c r="H2690" i="4" s="1"/>
  <c r="H2687" i="4"/>
  <c r="H2688" i="4"/>
  <c r="H2905" i="4"/>
  <c r="H2906" i="4" s="1"/>
  <c r="H2903" i="4"/>
  <c r="H2904" i="4"/>
  <c r="G3018" i="4"/>
  <c r="H3018" i="4" s="1"/>
  <c r="G2988" i="4"/>
  <c r="H2988" i="4" s="1"/>
  <c r="J2988" i="4" s="1"/>
  <c r="G3047" i="4"/>
  <c r="H3047" i="4" s="1"/>
  <c r="H1516" i="4"/>
  <c r="H1518" i="4"/>
  <c r="H1519" i="4" s="1"/>
  <c r="H1517" i="4"/>
  <c r="J1517" i="4" s="1"/>
  <c r="H5102" i="4"/>
  <c r="H5101" i="4"/>
  <c r="J5101" i="4" s="1"/>
  <c r="H5100" i="4"/>
  <c r="H3130" i="4"/>
  <c r="H3131" i="4"/>
  <c r="H3132" i="4" s="1"/>
  <c r="H3129" i="4"/>
  <c r="G3653" i="4"/>
  <c r="H3653" i="4" s="1"/>
  <c r="G3376" i="4"/>
  <c r="H3376" i="4" s="1"/>
  <c r="G3620" i="4"/>
  <c r="H3620" i="4" s="1"/>
  <c r="G3347" i="4"/>
  <c r="H3347" i="4" s="1"/>
  <c r="H4371" i="4"/>
  <c r="H4370" i="4"/>
  <c r="H4372" i="4"/>
  <c r="H4373" i="4" s="1"/>
  <c r="H2754" i="4"/>
  <c r="H2755" i="4"/>
  <c r="H2756" i="4"/>
  <c r="H2757" i="4" s="1"/>
  <c r="G6701" i="4"/>
  <c r="H6701" i="4" s="1"/>
  <c r="G6443" i="4"/>
  <c r="H6443" i="4" s="1"/>
  <c r="G6878" i="4"/>
  <c r="H6878" i="4" s="1"/>
  <c r="G6732" i="4"/>
  <c r="H6732" i="4" s="1"/>
  <c r="G3248" i="4"/>
  <c r="H3248" i="4" s="1"/>
  <c r="G2494" i="4"/>
  <c r="H2494" i="4" s="1"/>
  <c r="G1911" i="4"/>
  <c r="H1911" i="4" s="1"/>
  <c r="G1678" i="4"/>
  <c r="H1678" i="4" s="1"/>
  <c r="G3318" i="4"/>
  <c r="H3318" i="4" s="1"/>
  <c r="G3564" i="4"/>
  <c r="H3564" i="4" s="1"/>
  <c r="G3184" i="4"/>
  <c r="H3184" i="4" s="1"/>
  <c r="G1647" i="4"/>
  <c r="H1647" i="4" s="1"/>
  <c r="G2005" i="4"/>
  <c r="H2005" i="4" s="1"/>
  <c r="G2463" i="4"/>
  <c r="H2463" i="4" s="1"/>
  <c r="H5222" i="4"/>
  <c r="H5220" i="4"/>
  <c r="H5221" i="4"/>
  <c r="J5221" i="4" s="1"/>
  <c r="H5164" i="4"/>
  <c r="H5165" i="4" s="1"/>
  <c r="H5162" i="4"/>
  <c r="H5163" i="4"/>
  <c r="H917" i="4"/>
  <c r="H919" i="4"/>
  <c r="H920" i="4" s="1"/>
  <c r="H918" i="4"/>
  <c r="H421" i="4"/>
  <c r="H422" i="4" s="1"/>
  <c r="H420" i="4"/>
  <c r="H419" i="4"/>
  <c r="H795" i="4"/>
  <c r="H794" i="4"/>
  <c r="H796" i="4"/>
  <c r="H797" i="4" s="1"/>
  <c r="H279" i="4"/>
  <c r="H280" i="4"/>
  <c r="H281" i="4" s="1"/>
  <c r="H278" i="4"/>
  <c r="H4554" i="4"/>
  <c r="H4555" i="4"/>
  <c r="H4556" i="4" s="1"/>
  <c r="H4553" i="4"/>
  <c r="H4343" i="4"/>
  <c r="H4342" i="4"/>
  <c r="H4344" i="4"/>
  <c r="H4345" i="4" s="1"/>
  <c r="H4187" i="4"/>
  <c r="H4185" i="4"/>
  <c r="H4186" i="4"/>
  <c r="J4186" i="4" s="1"/>
  <c r="H3163" i="4"/>
  <c r="H3164" i="4" s="1"/>
  <c r="H3162" i="4"/>
  <c r="H3161" i="4"/>
  <c r="H5282" i="4"/>
  <c r="H5283" i="4" s="1"/>
  <c r="H5281" i="4"/>
  <c r="H5280" i="4"/>
  <c r="H6584" i="4"/>
  <c r="H6585" i="4" s="1"/>
  <c r="H6583" i="4"/>
  <c r="H6582" i="4"/>
  <c r="H3763" i="4"/>
  <c r="H3764" i="4"/>
  <c r="H3765" i="4"/>
  <c r="H3766" i="4" s="1"/>
  <c r="H519" i="4"/>
  <c r="H520" i="4"/>
  <c r="H521" i="4" s="1"/>
  <c r="H518" i="4"/>
  <c r="H5696" i="4"/>
  <c r="H5698" i="4"/>
  <c r="H5699" i="4" s="1"/>
  <c r="H5697" i="4"/>
  <c r="H5921" i="4"/>
  <c r="H5920" i="4"/>
  <c r="H5922" i="4"/>
  <c r="H5923" i="4" s="1"/>
  <c r="J5342" i="4"/>
  <c r="J5343" i="4" s="1"/>
  <c r="J5341" i="4"/>
  <c r="J5340" i="4"/>
  <c r="J5344" i="4" s="1"/>
  <c r="J5345" i="4" s="1"/>
  <c r="H821" i="4"/>
  <c r="H820" i="4"/>
  <c r="H822" i="4"/>
  <c r="H823" i="4" s="1"/>
  <c r="H4705" i="4"/>
  <c r="J2561" i="4"/>
  <c r="J2562" i="4"/>
  <c r="J2563" i="4" s="1"/>
  <c r="J2560" i="4"/>
  <c r="J2564" i="4" s="1"/>
  <c r="J2565" i="4" s="1"/>
  <c r="G4368" i="4"/>
  <c r="G3127" i="4"/>
  <c r="J6282" i="4"/>
  <c r="J6283" i="4" s="1"/>
  <c r="J6280" i="4"/>
  <c r="J6284" i="4" s="1"/>
  <c r="J6285" i="4" s="1"/>
  <c r="J6281" i="4"/>
  <c r="H3736" i="4"/>
  <c r="H3735" i="4"/>
  <c r="H3737" i="4"/>
  <c r="H3738" i="4" s="1"/>
  <c r="H2843" i="4"/>
  <c r="H2844" i="4"/>
  <c r="H2845" i="4" s="1"/>
  <c r="H2842" i="4"/>
  <c r="G2311" i="4"/>
  <c r="H2816" i="4"/>
  <c r="H2817" i="4" s="1"/>
  <c r="H2815" i="4"/>
  <c r="H2814" i="4"/>
  <c r="H696" i="4"/>
  <c r="H6141" i="4"/>
  <c r="H6611" i="4"/>
  <c r="G1632" i="4"/>
  <c r="J2412" i="4"/>
  <c r="J2411" i="4"/>
  <c r="J2415" i="4" s="1"/>
  <c r="J2416" i="4" s="1"/>
  <c r="J2413" i="4"/>
  <c r="J2414" i="4" s="1"/>
  <c r="H1545" i="4"/>
  <c r="G1545" i="4"/>
  <c r="H4646" i="4"/>
  <c r="H4648" i="4"/>
  <c r="H4649" i="4" s="1"/>
  <c r="H4647" i="4"/>
  <c r="H1036" i="4"/>
  <c r="H4979" i="4"/>
  <c r="H4981" i="4"/>
  <c r="H4982" i="4" s="1"/>
  <c r="H4980" i="4"/>
  <c r="J5402" i="4"/>
  <c r="J5406" i="4" s="1"/>
  <c r="J5407" i="4" s="1"/>
  <c r="J5404" i="4"/>
  <c r="J5405" i="4" s="1"/>
  <c r="J5403" i="4"/>
  <c r="H3910" i="4"/>
  <c r="H988" i="4"/>
  <c r="I188" i="4"/>
  <c r="J176" i="4"/>
  <c r="J188" i="4"/>
  <c r="J634" i="4"/>
  <c r="I634" i="4"/>
  <c r="H637" i="4"/>
  <c r="J1380" i="4"/>
  <c r="J1381" i="4" s="1"/>
  <c r="J1379" i="4"/>
  <c r="J1378" i="4"/>
  <c r="I209" i="4"/>
  <c r="I211" i="4"/>
  <c r="J200" i="4"/>
  <c r="J205" i="4"/>
  <c r="J207" i="4" s="1"/>
  <c r="I200" i="4"/>
  <c r="I205" i="4"/>
  <c r="J210" i="4"/>
  <c r="I199" i="4"/>
  <c r="I210" i="4"/>
  <c r="I198" i="4"/>
  <c r="J209" i="4"/>
  <c r="J212" i="4" s="1"/>
  <c r="J216" i="4"/>
  <c r="I202" i="4"/>
  <c r="I197" i="4"/>
  <c r="I206" i="4"/>
  <c r="I201" i="4"/>
  <c r="J197" i="4"/>
  <c r="J198" i="4"/>
  <c r="J202" i="4"/>
  <c r="J201" i="4"/>
  <c r="J199" i="4"/>
  <c r="J206" i="4"/>
  <c r="J6687" i="4"/>
  <c r="J6691" i="4" s="1"/>
  <c r="J6692" i="4" s="1"/>
  <c r="J6689" i="4"/>
  <c r="J6690" i="4" s="1"/>
  <c r="J6688" i="4"/>
  <c r="J2023" i="4"/>
  <c r="J2024" i="4" s="1"/>
  <c r="J2022" i="4"/>
  <c r="J2021" i="4"/>
  <c r="J2025" i="4" s="1"/>
  <c r="J2026" i="4" s="1"/>
  <c r="H6518" i="4"/>
  <c r="J3579" i="4"/>
  <c r="J3578" i="4"/>
  <c r="J3582" i="4" s="1"/>
  <c r="J3583" i="4" s="1"/>
  <c r="J3580" i="4"/>
  <c r="J3581" i="4" s="1"/>
  <c r="H2083" i="4"/>
  <c r="H2084" i="4" s="1"/>
  <c r="H2081" i="4"/>
  <c r="H2082" i="4"/>
  <c r="H5587" i="4"/>
  <c r="H5588" i="4" s="1"/>
  <c r="H3607" i="4"/>
  <c r="H3609" i="4"/>
  <c r="H3610" i="4" s="1"/>
  <c r="H3608" i="4"/>
  <c r="G2901" i="4"/>
  <c r="G3159" i="4"/>
  <c r="G5278" i="4"/>
  <c r="H4759" i="4"/>
  <c r="H4760" i="4" s="1"/>
  <c r="H6924" i="4"/>
  <c r="H6926" i="4"/>
  <c r="H6927" i="4" s="1"/>
  <c r="H6925" i="4"/>
  <c r="G915" i="4"/>
  <c r="H4523" i="4"/>
  <c r="J3761" i="4"/>
  <c r="J4583" i="4"/>
  <c r="J4584" i="4" s="1"/>
  <c r="J4582" i="4"/>
  <c r="J4581" i="4"/>
  <c r="J4585" i="4" s="1"/>
  <c r="J4586" i="4" s="1"/>
  <c r="H1269" i="4"/>
  <c r="H1268" i="4"/>
  <c r="H1270" i="4"/>
  <c r="H1271" i="4" s="1"/>
  <c r="H745" i="4"/>
  <c r="H744" i="4"/>
  <c r="H746" i="4"/>
  <c r="H747" i="4" s="1"/>
  <c r="H1776" i="4"/>
  <c r="H1778" i="4"/>
  <c r="H1779" i="4" s="1"/>
  <c r="H1777" i="4"/>
  <c r="H2784" i="4"/>
  <c r="H4219" i="4"/>
  <c r="H4221" i="4"/>
  <c r="H4222" i="4" s="1"/>
  <c r="H4220" i="4"/>
  <c r="H3516" i="4"/>
  <c r="H3517" i="4" s="1"/>
  <c r="G1266" i="4"/>
  <c r="H6836" i="4"/>
  <c r="G6836" i="4"/>
  <c r="J5962" i="4"/>
  <c r="J5963" i="4" s="1"/>
  <c r="H5963" i="4"/>
  <c r="G5968" i="4" s="1"/>
  <c r="I5962" i="4"/>
  <c r="J6398" i="4"/>
  <c r="J6402" i="4" s="1"/>
  <c r="J6403" i="4" s="1"/>
  <c r="J6400" i="4"/>
  <c r="J6401" i="4" s="1"/>
  <c r="J6399" i="4"/>
  <c r="J4890" i="4"/>
  <c r="J4894" i="4" s="1"/>
  <c r="J4895" i="4" s="1"/>
  <c r="J4891" i="4"/>
  <c r="J4892" i="4"/>
  <c r="J4893" i="4" s="1"/>
  <c r="H2168" i="4"/>
  <c r="H2169" i="4" s="1"/>
  <c r="H2167" i="4"/>
  <c r="H2166" i="4"/>
  <c r="H6057" i="4"/>
  <c r="H6058" i="4"/>
  <c r="H6059" i="4"/>
  <c r="H6060" i="4" s="1"/>
  <c r="H4727" i="4"/>
  <c r="H4726" i="4"/>
  <c r="H4728" i="4"/>
  <c r="H4729" i="4" s="1"/>
  <c r="H1168" i="4"/>
  <c r="H1169" i="4" s="1"/>
  <c r="H3883" i="4"/>
  <c r="H2378" i="4"/>
  <c r="H5836" i="4"/>
  <c r="H5837" i="4" s="1"/>
  <c r="H5834" i="4"/>
  <c r="H5835" i="4"/>
  <c r="J3670" i="4"/>
  <c r="J3671" i="4" s="1"/>
  <c r="J3669" i="4"/>
  <c r="J3668" i="4"/>
  <c r="J3672" i="4" s="1"/>
  <c r="J3673" i="4" s="1"/>
  <c r="J2168" i="4"/>
  <c r="J2169" i="4" s="1"/>
  <c r="J2167" i="4"/>
  <c r="J2166" i="4"/>
  <c r="J2170" i="4" s="1"/>
  <c r="J2171" i="4" s="1"/>
  <c r="H2046" i="4"/>
  <c r="H2051" i="4" s="1"/>
  <c r="J2045" i="4"/>
  <c r="I2045" i="4"/>
  <c r="G3992" i="4"/>
  <c r="G1723" i="4"/>
  <c r="H1723" i="4"/>
  <c r="H5548" i="4"/>
  <c r="J1006" i="4"/>
  <c r="J1007" i="4" s="1"/>
  <c r="I1006" i="4"/>
  <c r="H1007" i="4"/>
  <c r="G1012" i="4" s="1"/>
  <c r="H1245" i="4"/>
  <c r="H1246" i="4" s="1"/>
  <c r="H1244" i="4"/>
  <c r="H1243" i="4"/>
  <c r="J4154" i="4"/>
  <c r="J4158" i="4" s="1"/>
  <c r="J4159" i="4" s="1"/>
  <c r="J4155" i="4"/>
  <c r="J4156" i="4"/>
  <c r="J4157" i="4" s="1"/>
  <c r="J966" i="4"/>
  <c r="J970" i="4" s="1"/>
  <c r="J971" i="4" s="1"/>
  <c r="J968" i="4"/>
  <c r="J969" i="4" s="1"/>
  <c r="J967" i="4"/>
  <c r="H869" i="4"/>
  <c r="H870" i="4"/>
  <c r="H871" i="4" s="1"/>
  <c r="H868" i="4"/>
  <c r="H3794" i="4"/>
  <c r="H3795" i="4" s="1"/>
  <c r="H3792" i="4"/>
  <c r="H3793" i="4"/>
  <c r="H396" i="4"/>
  <c r="H397" i="4" s="1"/>
  <c r="H395" i="4"/>
  <c r="H394" i="4"/>
  <c r="G4551" i="4"/>
  <c r="H3483" i="4"/>
  <c r="H3485" i="4"/>
  <c r="H3486" i="4" s="1"/>
  <c r="H3484" i="4"/>
  <c r="G5490" i="4"/>
  <c r="H3296" i="4"/>
  <c r="G276" i="4"/>
  <c r="H6222" i="4"/>
  <c r="H6223" i="4" s="1"/>
  <c r="H6221" i="4"/>
  <c r="H6220" i="4"/>
  <c r="J4553" i="4"/>
  <c r="J4557" i="4" s="1"/>
  <c r="J4558" i="4" s="1"/>
  <c r="J4554" i="4"/>
  <c r="J4555" i="4"/>
  <c r="J4556" i="4" s="1"/>
  <c r="G306" i="4"/>
  <c r="H306" i="4"/>
  <c r="G792" i="4"/>
  <c r="J5281" i="4"/>
  <c r="J5280" i="4"/>
  <c r="J5284" i="4" s="1"/>
  <c r="J5285" i="4" s="1"/>
  <c r="J5282" i="4"/>
  <c r="J5283" i="4" s="1"/>
  <c r="H964" i="4"/>
  <c r="J3131" i="4"/>
  <c r="J3132" i="4" s="1"/>
  <c r="J3130" i="4"/>
  <c r="J3129" i="4"/>
  <c r="J3133" i="4" s="1"/>
  <c r="J3134" i="4" s="1"/>
  <c r="H339" i="4"/>
  <c r="H341" i="4"/>
  <c r="H342" i="4" s="1"/>
  <c r="H340" i="4"/>
  <c r="H719" i="4"/>
  <c r="H721" i="4"/>
  <c r="H722" i="4" s="1"/>
  <c r="H720" i="4"/>
  <c r="H247" i="4"/>
  <c r="H248" i="4" s="1"/>
  <c r="H246" i="4"/>
  <c r="H245" i="4"/>
  <c r="I1084" i="4"/>
  <c r="J5810" i="4"/>
  <c r="J5811" i="4" s="1"/>
  <c r="J5809" i="4"/>
  <c r="J5808" i="4"/>
  <c r="J5812" i="4" s="1"/>
  <c r="J5813" i="4" s="1"/>
  <c r="G468" i="4"/>
  <c r="J3263" i="4"/>
  <c r="J3264" i="4"/>
  <c r="J3265" i="4" s="1"/>
  <c r="J3262" i="4"/>
  <c r="J3266" i="4" s="1"/>
  <c r="J3267" i="4" s="1"/>
  <c r="J1245" i="4"/>
  <c r="J1246" i="4" s="1"/>
  <c r="J1244" i="4"/>
  <c r="J1243" i="4"/>
  <c r="J1247" i="4" s="1"/>
  <c r="J1248" i="4" s="1"/>
  <c r="I4057" i="4"/>
  <c r="J1987" i="4"/>
  <c r="J1991" i="4" s="1"/>
  <c r="J1992" i="4" s="1"/>
  <c r="J1989" i="4"/>
  <c r="J1990" i="4" s="1"/>
  <c r="J1988" i="4"/>
  <c r="H2279" i="4"/>
  <c r="G2279" i="4"/>
  <c r="H615" i="4"/>
  <c r="H616" i="4"/>
  <c r="H617" i="4"/>
  <c r="H618" i="4" s="1"/>
  <c r="H5801" i="4"/>
  <c r="H5806" i="4" s="1"/>
  <c r="J5800" i="4"/>
  <c r="J5801" i="4" s="1"/>
  <c r="I5800" i="4"/>
  <c r="J5918" i="4"/>
  <c r="G3761" i="4"/>
  <c r="H1832" i="4"/>
  <c r="G1832" i="4"/>
  <c r="J2869" i="4"/>
  <c r="J2873" i="4" s="1"/>
  <c r="J2874" i="4" s="1"/>
  <c r="J2871" i="4"/>
  <c r="J2872" i="4" s="1"/>
  <c r="J2870" i="4"/>
  <c r="J3737" i="4"/>
  <c r="J3738" i="4" s="1"/>
  <c r="J3736" i="4"/>
  <c r="J3735" i="4"/>
  <c r="J3739" i="4" s="1"/>
  <c r="J3740" i="4" s="1"/>
  <c r="J6249" i="4"/>
  <c r="J6248" i="4"/>
  <c r="J6252" i="4" s="1"/>
  <c r="J6253" i="4" s="1"/>
  <c r="J6250" i="4"/>
  <c r="J6251" i="4" s="1"/>
  <c r="H2254" i="4"/>
  <c r="H472" i="4"/>
  <c r="H473" i="4" s="1"/>
  <c r="H471" i="4"/>
  <c r="H470" i="4"/>
  <c r="H944" i="4"/>
  <c r="H945" i="4" s="1"/>
  <c r="H943" i="4"/>
  <c r="H942" i="4"/>
  <c r="J1441" i="4"/>
  <c r="J1442" i="4" s="1"/>
  <c r="J1440" i="4"/>
  <c r="J1439" i="4"/>
  <c r="J1443" i="4" s="1"/>
  <c r="J1444" i="4" s="1"/>
  <c r="I3092" i="4"/>
  <c r="H4255" i="4"/>
  <c r="H4254" i="4"/>
  <c r="H4256" i="4"/>
  <c r="H4257" i="4" s="1"/>
  <c r="J919" i="4"/>
  <c r="J920" i="4" s="1"/>
  <c r="J918" i="4"/>
  <c r="J917" i="4"/>
  <c r="J921" i="4" s="1"/>
  <c r="J922" i="4" s="1"/>
  <c r="J5785" i="4"/>
  <c r="J5786" i="4" s="1"/>
  <c r="J5783" i="4"/>
  <c r="J5787" i="4" s="1"/>
  <c r="J5788" i="4" s="1"/>
  <c r="J5784" i="4"/>
  <c r="G5918" i="4"/>
  <c r="H4788" i="4"/>
  <c r="H4789" i="4" s="1"/>
  <c r="J1832" i="4"/>
  <c r="G115" i="4"/>
  <c r="H115" i="4"/>
  <c r="J3416" i="4"/>
  <c r="J3420" i="4" s="1"/>
  <c r="J3421" i="4" s="1"/>
  <c r="J3418" i="4"/>
  <c r="J3419" i="4" s="1"/>
  <c r="J3417" i="4"/>
  <c r="H2350" i="4"/>
  <c r="H2351" i="4" s="1"/>
  <c r="H2349" i="4"/>
  <c r="H2348" i="4"/>
  <c r="H6489" i="4"/>
  <c r="H1321" i="4"/>
  <c r="G59" i="4"/>
  <c r="G4252" i="4"/>
  <c r="H4152" i="4"/>
  <c r="H6000" i="4"/>
  <c r="H6001" i="4"/>
  <c r="H6002" i="4" s="1"/>
  <c r="H5999" i="4"/>
  <c r="J2816" i="4"/>
  <c r="J2817" i="4" s="1"/>
  <c r="J2815" i="4"/>
  <c r="J2814" i="4"/>
  <c r="J2818" i="4" s="1"/>
  <c r="J2819" i="4" s="1"/>
  <c r="H6864" i="4"/>
  <c r="H6865" i="4"/>
  <c r="H6866" i="4" s="1"/>
  <c r="H6863" i="4"/>
  <c r="H6029" i="4"/>
  <c r="H6030" i="4"/>
  <c r="H6031" i="4" s="1"/>
  <c r="H6028" i="4"/>
  <c r="J2315" i="4"/>
  <c r="J2316" i="4" s="1"/>
  <c r="J2314" i="4"/>
  <c r="J2313" i="4"/>
  <c r="J2317" i="4" s="1"/>
  <c r="J2318" i="4" s="1"/>
  <c r="H1892" i="4"/>
  <c r="H1893" i="4"/>
  <c r="H1894" i="4" s="1"/>
  <c r="H1891" i="4"/>
  <c r="G6278" i="4"/>
  <c r="H6278" i="4"/>
  <c r="H5373" i="4"/>
  <c r="H5374" i="4" s="1"/>
  <c r="H5372" i="4"/>
  <c r="H5371" i="4"/>
  <c r="H5755" i="4"/>
  <c r="H5754" i="4"/>
  <c r="H5756" i="4"/>
  <c r="H5757" i="4" s="1"/>
  <c r="H4614" i="4"/>
  <c r="H4615" i="4" s="1"/>
  <c r="G161" i="4"/>
  <c r="H1492" i="4"/>
  <c r="I1832" i="4"/>
  <c r="H4311" i="4"/>
  <c r="H4313" i="4"/>
  <c r="H4314" i="4" s="1"/>
  <c r="H4312" i="4"/>
  <c r="J4057" i="4"/>
  <c r="H4888" i="4"/>
  <c r="J2074" i="4"/>
  <c r="J2079" i="4" s="1"/>
  <c r="H2442" i="4"/>
  <c r="J412" i="4"/>
  <c r="J417" i="4" s="1"/>
  <c r="H559" i="4"/>
  <c r="G564" i="4" s="1"/>
  <c r="J558" i="4"/>
  <c r="J559" i="4" s="1"/>
  <c r="I558" i="4"/>
  <c r="J2755" i="4"/>
  <c r="J2754" i="4"/>
  <c r="J2758" i="4" s="1"/>
  <c r="J2759" i="4" s="1"/>
  <c r="J2756" i="4"/>
  <c r="J2757" i="4" s="1"/>
  <c r="J592" i="4"/>
  <c r="J591" i="4"/>
  <c r="J595" i="4" s="1"/>
  <c r="J596" i="4" s="1"/>
  <c r="J593" i="4"/>
  <c r="J594" i="4" s="1"/>
  <c r="J3485" i="4"/>
  <c r="J3486" i="4" s="1"/>
  <c r="J3483" i="4"/>
  <c r="J3487" i="4" s="1"/>
  <c r="J3488" i="4" s="1"/>
  <c r="J3484" i="4"/>
  <c r="G742" i="4"/>
  <c r="H6640" i="4"/>
  <c r="H6641" i="4" s="1"/>
  <c r="H6639" i="4"/>
  <c r="H6638" i="4"/>
  <c r="J2687" i="4"/>
  <c r="J2691" i="4" s="1"/>
  <c r="J2692" i="4" s="1"/>
  <c r="J2689" i="4"/>
  <c r="J2690" i="4" s="1"/>
  <c r="J2688" i="4"/>
  <c r="H6666" i="4"/>
  <c r="H6667" i="4" s="1"/>
  <c r="H6665" i="4"/>
  <c r="H6664" i="4"/>
  <c r="J4125" i="4"/>
  <c r="J4124" i="4"/>
  <c r="J4128" i="4" s="1"/>
  <c r="J4129" i="4" s="1"/>
  <c r="J4126" i="4"/>
  <c r="J4127" i="4" s="1"/>
  <c r="J2053" i="4"/>
  <c r="J2057" i="4" s="1"/>
  <c r="J2058" i="4" s="1"/>
  <c r="J2054" i="4"/>
  <c r="J2055" i="4"/>
  <c r="J2056" i="4" s="1"/>
  <c r="H1197" i="4"/>
  <c r="H1198" i="4" s="1"/>
  <c r="G5098" i="4"/>
  <c r="J3364" i="4"/>
  <c r="J3365" i="4" s="1"/>
  <c r="J3362" i="4"/>
  <c r="J3366" i="4" s="1"/>
  <c r="J3367" i="4" s="1"/>
  <c r="J3363" i="4"/>
  <c r="J1292" i="4"/>
  <c r="J1296" i="4" s="1"/>
  <c r="J1297" i="4" s="1"/>
  <c r="J1293" i="4"/>
  <c r="J1294" i="4"/>
  <c r="J1295" i="4" s="1"/>
  <c r="G87" i="4"/>
  <c r="H87" i="4"/>
  <c r="G6534" i="4" s="1"/>
  <c r="H6534" i="4" s="1"/>
  <c r="H6250" i="4"/>
  <c r="H6251" i="4" s="1"/>
  <c r="H6248" i="4"/>
  <c r="H6249" i="4"/>
  <c r="H3550" i="4"/>
  <c r="H3551" i="4" s="1"/>
  <c r="H3548" i="4"/>
  <c r="H3549" i="4"/>
  <c r="H5462" i="4"/>
  <c r="J669" i="4"/>
  <c r="J668" i="4"/>
  <c r="J672" i="4" s="1"/>
  <c r="J673" i="4" s="1"/>
  <c r="J670" i="4"/>
  <c r="J671" i="4" s="1"/>
  <c r="H1378" i="4"/>
  <c r="H1380" i="4"/>
  <c r="H1381" i="4" s="1"/>
  <c r="H1379" i="4"/>
  <c r="H1060" i="4"/>
  <c r="G1060" i="4"/>
  <c r="H2198" i="4"/>
  <c r="H2199" i="4" s="1"/>
  <c r="H2197" i="4"/>
  <c r="H2196" i="4"/>
  <c r="H1634" i="4"/>
  <c r="H1635" i="4"/>
  <c r="H1636" i="4"/>
  <c r="H1637" i="4" s="1"/>
  <c r="J2380" i="4"/>
  <c r="J2384" i="4" s="1"/>
  <c r="J2385" i="4" s="1"/>
  <c r="J2382" i="4"/>
  <c r="J2383" i="4" s="1"/>
  <c r="J2381" i="4"/>
  <c r="H2562" i="4"/>
  <c r="H2563" i="4" s="1"/>
  <c r="H2561" i="4"/>
  <c r="H2560" i="4"/>
  <c r="H5521" i="4"/>
  <c r="H5523" i="4"/>
  <c r="H5524" i="4" s="1"/>
  <c r="H5522" i="4"/>
  <c r="J2842" i="4"/>
  <c r="J2846" i="4" s="1"/>
  <c r="J2847" i="4" s="1"/>
  <c r="J2844" i="4"/>
  <c r="J2845" i="4" s="1"/>
  <c r="J2843" i="4"/>
  <c r="J1128" i="4"/>
  <c r="I1133" i="4" s="1"/>
  <c r="J6333" i="4"/>
  <c r="J6337" i="4" s="1"/>
  <c r="J6338" i="4" s="1"/>
  <c r="J6334" i="4"/>
  <c r="J6335" i="4"/>
  <c r="J6336" i="4" s="1"/>
  <c r="H668" i="4"/>
  <c r="H670" i="4"/>
  <c r="H671" i="4" s="1"/>
  <c r="H669" i="4"/>
  <c r="J6865" i="4"/>
  <c r="J6866" i="4" s="1"/>
  <c r="J6864" i="4"/>
  <c r="J6863" i="4"/>
  <c r="J6867" i="4" s="1"/>
  <c r="J6868" i="4" s="1"/>
  <c r="H2586" i="4"/>
  <c r="H5861" i="4"/>
  <c r="H5862" i="4"/>
  <c r="H5863" i="4" s="1"/>
  <c r="H5860" i="4"/>
  <c r="H2230" i="4"/>
  <c r="H2231" i="4" s="1"/>
  <c r="H2229" i="4"/>
  <c r="H2228" i="4"/>
  <c r="H4090" i="4"/>
  <c r="J6551" i="4"/>
  <c r="J6550" i="4"/>
  <c r="J6554" i="4" s="1"/>
  <c r="J6555" i="4" s="1"/>
  <c r="J6552" i="4"/>
  <c r="J6553" i="4" s="1"/>
  <c r="J2970" i="4"/>
  <c r="J2971" i="4" s="1"/>
  <c r="J2969" i="4"/>
  <c r="J2968" i="4"/>
  <c r="J2972" i="4" s="1"/>
  <c r="J2973" i="4" s="1"/>
  <c r="H5435" i="4"/>
  <c r="H5436" i="4" s="1"/>
  <c r="H5434" i="4"/>
  <c r="H5433" i="4"/>
  <c r="J3956" i="4"/>
  <c r="J3960" i="4" s="1"/>
  <c r="J3961" i="4" s="1"/>
  <c r="J3958" i="4"/>
  <c r="J3959" i="4" s="1"/>
  <c r="J3957" i="4"/>
  <c r="J1015" i="4"/>
  <c r="J1014" i="4"/>
  <c r="J1018" i="4" s="1"/>
  <c r="J1019" i="4" s="1"/>
  <c r="J1016" i="4"/>
  <c r="J1017" i="4" s="1"/>
  <c r="H492" i="4"/>
  <c r="H3858" i="4"/>
  <c r="H3859" i="4"/>
  <c r="H3860" i="4" s="1"/>
  <c r="H3857" i="4"/>
  <c r="J4093" i="4"/>
  <c r="J4094" i="4"/>
  <c r="J4095" i="4" s="1"/>
  <c r="J4092" i="4"/>
  <c r="J4096" i="4" s="1"/>
  <c r="J4097" i="4" s="1"/>
  <c r="H5609" i="4"/>
  <c r="H5610" i="4" s="1"/>
  <c r="J3607" i="4"/>
  <c r="J3611" i="4" s="1"/>
  <c r="J3612" i="4" s="1"/>
  <c r="J3609" i="4"/>
  <c r="J3610" i="4" s="1"/>
  <c r="J3608" i="4"/>
  <c r="H7010" i="4"/>
  <c r="H7011" i="4" s="1"/>
  <c r="H7008" i="4"/>
  <c r="H7009" i="4"/>
  <c r="H6689" i="4"/>
  <c r="H6690" i="4" s="1"/>
  <c r="H6688" i="4"/>
  <c r="H6687" i="4"/>
  <c r="H5667" i="4"/>
  <c r="H5668" i="4" s="1"/>
  <c r="H3699" i="4"/>
  <c r="H5007" i="4"/>
  <c r="H848" i="4"/>
  <c r="H1110" i="4"/>
  <c r="H1111" i="4"/>
  <c r="H1112" i="4"/>
  <c r="H1113" i="4" s="1"/>
  <c r="H5042" i="4"/>
  <c r="H5043" i="4" s="1"/>
  <c r="H5041" i="4"/>
  <c r="H5040" i="4"/>
  <c r="J616" i="4"/>
  <c r="J617" i="4"/>
  <c r="J618" i="4" s="1"/>
  <c r="J615" i="4"/>
  <c r="J619" i="4" s="1"/>
  <c r="J620" i="4" s="1"/>
  <c r="J396" i="4"/>
  <c r="J397" i="4" s="1"/>
  <c r="J395" i="4"/>
  <c r="J394" i="4"/>
  <c r="J398" i="4" s="1"/>
  <c r="J399" i="4" s="1"/>
  <c r="J341" i="4"/>
  <c r="J342" i="4" s="1"/>
  <c r="J339" i="4"/>
  <c r="J343" i="4" s="1"/>
  <c r="J344" i="4" s="1"/>
  <c r="J340" i="4"/>
  <c r="H6196" i="4"/>
  <c r="H6197" i="4" s="1"/>
  <c r="J247" i="4"/>
  <c r="J248" i="4" s="1"/>
  <c r="J246" i="4"/>
  <c r="J245" i="4"/>
  <c r="J249" i="4" s="1"/>
  <c r="J250" i="4" s="1"/>
  <c r="J796" i="4"/>
  <c r="J797" i="4" s="1"/>
  <c r="J794" i="4"/>
  <c r="J798" i="4" s="1"/>
  <c r="J799" i="4" s="1"/>
  <c r="J795" i="4"/>
  <c r="H5494" i="4"/>
  <c r="H5495" i="4" s="1"/>
  <c r="H5493" i="4"/>
  <c r="H5492" i="4"/>
  <c r="J2659" i="4"/>
  <c r="J2660" i="4" s="1"/>
  <c r="J2658" i="4"/>
  <c r="J2657" i="4"/>
  <c r="J2661" i="4" s="1"/>
  <c r="J2662" i="4" s="1"/>
  <c r="J2480" i="4"/>
  <c r="J2481" i="4" s="1"/>
  <c r="J2479" i="4"/>
  <c r="J2478" i="4"/>
  <c r="J2482" i="4" s="1"/>
  <c r="J2483" i="4" s="1"/>
  <c r="H4057" i="4"/>
  <c r="H592" i="4"/>
  <c r="H593" i="4"/>
  <c r="H594" i="4" s="1"/>
  <c r="H591" i="4"/>
  <c r="J6164" i="4"/>
  <c r="J6165" i="4"/>
  <c r="J6166" i="4" s="1"/>
  <c r="J6163" i="4"/>
  <c r="J6167" i="4" s="1"/>
  <c r="J6168" i="4" s="1"/>
  <c r="H1351" i="4"/>
  <c r="H1352" i="4" s="1"/>
  <c r="H3097" i="4"/>
  <c r="H3098" i="4" s="1"/>
  <c r="H3096" i="4"/>
  <c r="H3095" i="4"/>
  <c r="H4406" i="4"/>
  <c r="H4407" i="4" s="1"/>
  <c r="H4405" i="4"/>
  <c r="H4404" i="4"/>
  <c r="H6810" i="4"/>
  <c r="H6811" i="4" s="1"/>
  <c r="H6809" i="4"/>
  <c r="H6808" i="4"/>
  <c r="H6954" i="4" l="1"/>
  <c r="H6955" i="4" s="1"/>
  <c r="H2873" i="4"/>
  <c r="G2874" i="4" s="1"/>
  <c r="H1988" i="4"/>
  <c r="H1987" i="4"/>
  <c r="H1991" i="4" s="1"/>
  <c r="H2621" i="4"/>
  <c r="H3830" i="4"/>
  <c r="G3831" i="4" s="1"/>
  <c r="H773" i="4"/>
  <c r="G774" i="4" s="1"/>
  <c r="H5730" i="4"/>
  <c r="G5731" i="4" s="1"/>
  <c r="H2622" i="4"/>
  <c r="H2623" i="4" s="1"/>
  <c r="H4680" i="4"/>
  <c r="H4681" i="4"/>
  <c r="H4682" i="4" s="1"/>
  <c r="H4128" i="4"/>
  <c r="G4129" i="4" s="1"/>
  <c r="H546" i="4"/>
  <c r="G547" i="4" s="1"/>
  <c r="H6952" i="4"/>
  <c r="H6956" i="4" s="1"/>
  <c r="H6983" i="4"/>
  <c r="H1086" i="4"/>
  <c r="H6984" i="4"/>
  <c r="H6985" i="4" s="1"/>
  <c r="J115" i="4"/>
  <c r="H6313" i="4"/>
  <c r="H6314" i="4" s="1"/>
  <c r="H6312" i="4"/>
  <c r="H4281" i="4"/>
  <c r="H4283" i="4"/>
  <c r="H4284" i="4" s="1"/>
  <c r="H1088" i="4"/>
  <c r="H1089" i="4" s="1"/>
  <c r="H3450" i="4"/>
  <c r="G3451" i="4" s="1"/>
  <c r="H5132" i="4"/>
  <c r="H5133" i="4" s="1"/>
  <c r="H5130" i="4"/>
  <c r="J102" i="4"/>
  <c r="H2937" i="4"/>
  <c r="H2938" i="4" s="1"/>
  <c r="H5406" i="4"/>
  <c r="G5407" i="4" s="1"/>
  <c r="H6087" i="4"/>
  <c r="H4444" i="4"/>
  <c r="G4445" i="4" s="1"/>
  <c r="H5195" i="4"/>
  <c r="G5196" i="4" s="1"/>
  <c r="H6114" i="4"/>
  <c r="H6115" i="4" s="1"/>
  <c r="I114" i="4"/>
  <c r="H2661" i="4"/>
  <c r="G2662" i="4" s="1"/>
  <c r="H6777" i="4"/>
  <c r="H3421" i="4"/>
  <c r="H6778" i="4"/>
  <c r="H1292" i="4"/>
  <c r="H5254" i="4"/>
  <c r="G5255" i="4" s="1"/>
  <c r="H5344" i="4"/>
  <c r="G5345" i="4" s="1"/>
  <c r="H1412" i="4"/>
  <c r="H1413" i="4" s="1"/>
  <c r="H4853" i="4"/>
  <c r="H4854" i="4"/>
  <c r="H4855" i="4" s="1"/>
  <c r="H1602" i="4"/>
  <c r="H1603" i="4"/>
  <c r="H893" i="4"/>
  <c r="H6113" i="4"/>
  <c r="J1518" i="4"/>
  <c r="J1519" i="4" s="1"/>
  <c r="H5071" i="4"/>
  <c r="J1088" i="4"/>
  <c r="J1089" i="4" s="1"/>
  <c r="H6165" i="4"/>
  <c r="H6166" i="4" s="1"/>
  <c r="H1576" i="4"/>
  <c r="G1577" i="4" s="1"/>
  <c r="H6163" i="4"/>
  <c r="H5070" i="4"/>
  <c r="H5947" i="4"/>
  <c r="J1087" i="4"/>
  <c r="H892" i="4"/>
  <c r="H1965" i="4"/>
  <c r="H1966" i="4" s="1"/>
  <c r="H6337" i="4"/>
  <c r="G6338" i="4" s="1"/>
  <c r="H1293" i="4"/>
  <c r="H1136" i="4"/>
  <c r="H1137" i="4"/>
  <c r="H1138" i="4" s="1"/>
  <c r="H1439" i="4"/>
  <c r="H1440" i="4"/>
  <c r="H6402" i="4"/>
  <c r="H6403" i="4" s="1"/>
  <c r="H5968" i="4"/>
  <c r="H5972" i="4" s="1"/>
  <c r="H5973" i="4" s="1"/>
  <c r="H1223" i="4"/>
  <c r="H2724" i="4"/>
  <c r="H2725" i="4" s="1"/>
  <c r="G5806" i="4"/>
  <c r="H1811" i="4"/>
  <c r="G1812" i="4" s="1"/>
  <c r="H1466" i="4"/>
  <c r="H6088" i="4"/>
  <c r="J1412" i="4"/>
  <c r="J1413" i="4" s="1"/>
  <c r="J1133" i="4"/>
  <c r="J1135" i="4" s="1"/>
  <c r="H4474" i="4"/>
  <c r="H4475" i="4" s="1"/>
  <c r="H2415" i="4"/>
  <c r="G2416" i="4" s="1"/>
  <c r="H5787" i="4"/>
  <c r="G5788" i="4" s="1"/>
  <c r="J127" i="4"/>
  <c r="I138" i="4"/>
  <c r="I137" i="4" s="1"/>
  <c r="J138" i="4"/>
  <c r="H3957" i="4"/>
  <c r="H3956" i="4"/>
  <c r="H3611" i="4"/>
  <c r="G3612" i="4" s="1"/>
  <c r="H2972" i="4"/>
  <c r="G2973" i="4" s="1"/>
  <c r="I187" i="4"/>
  <c r="H5314" i="4"/>
  <c r="H5315" i="4" s="1"/>
  <c r="J5313" i="4"/>
  <c r="G1739" i="4"/>
  <c r="H1739" i="4" s="1"/>
  <c r="J1739" i="4" s="1"/>
  <c r="H4408" i="4"/>
  <c r="G4409" i="4" s="1"/>
  <c r="J1382" i="4"/>
  <c r="J1383" i="4" s="1"/>
  <c r="H4983" i="4"/>
  <c r="G4984" i="4" s="1"/>
  <c r="H5525" i="4"/>
  <c r="G5526" i="4" s="1"/>
  <c r="H1870" i="4"/>
  <c r="H3767" i="4"/>
  <c r="G3768" i="4" s="1"/>
  <c r="H249" i="4"/>
  <c r="G250" i="4" s="1"/>
  <c r="J6311" i="4"/>
  <c r="J6312" i="4"/>
  <c r="H5700" i="4"/>
  <c r="H5701" i="4" s="1"/>
  <c r="H2200" i="4"/>
  <c r="G2201" i="4" s="1"/>
  <c r="H6032" i="4"/>
  <c r="G6033" i="4" s="1"/>
  <c r="H1247" i="4"/>
  <c r="G1248" i="4" s="1"/>
  <c r="H5838" i="4"/>
  <c r="G5839" i="4" s="1"/>
  <c r="H4730" i="4"/>
  <c r="H522" i="4"/>
  <c r="H3133" i="4"/>
  <c r="G3134" i="4" s="1"/>
  <c r="H1520" i="4"/>
  <c r="G1521" i="4" s="1"/>
  <c r="G4029" i="4"/>
  <c r="H4029" i="4"/>
  <c r="H672" i="4"/>
  <c r="G673" i="4" s="1"/>
  <c r="I417" i="4"/>
  <c r="H6003" i="4"/>
  <c r="G6004" i="4" s="1"/>
  <c r="H2352" i="4"/>
  <c r="H398" i="4"/>
  <c r="G399" i="4" s="1"/>
  <c r="H3796" i="4"/>
  <c r="G3797" i="4" s="1"/>
  <c r="H2170" i="4"/>
  <c r="G2171" i="4" s="1"/>
  <c r="H2818" i="4"/>
  <c r="H5284" i="4"/>
  <c r="G5285" i="4" s="1"/>
  <c r="H2907" i="4"/>
  <c r="G2908" i="4" s="1"/>
  <c r="H448" i="4"/>
  <c r="G449" i="4" s="1"/>
  <c r="G375" i="4"/>
  <c r="H375" i="4"/>
  <c r="H1638" i="4"/>
  <c r="G1639" i="4" s="1"/>
  <c r="H1382" i="4"/>
  <c r="G1383" i="4" s="1"/>
  <c r="J420" i="4"/>
  <c r="J421" i="4"/>
  <c r="J422" i="4" s="1"/>
  <c r="J419" i="4"/>
  <c r="H1648" i="4"/>
  <c r="G1659" i="4" s="1"/>
  <c r="J1647" i="4"/>
  <c r="H4094" i="4"/>
  <c r="H4095" i="4" s="1"/>
  <c r="H4093" i="4"/>
  <c r="H4092" i="4"/>
  <c r="G849" i="4"/>
  <c r="H849" i="4"/>
  <c r="H3861" i="4"/>
  <c r="G2255" i="4"/>
  <c r="H2255" i="4"/>
  <c r="H3487" i="4"/>
  <c r="H872" i="4"/>
  <c r="I86" i="4"/>
  <c r="H1547" i="4"/>
  <c r="H1549" i="4"/>
  <c r="H1550" i="4" s="1"/>
  <c r="H1548" i="4"/>
  <c r="G697" i="4"/>
  <c r="H697" i="4"/>
  <c r="G4706" i="4"/>
  <c r="H4706" i="4"/>
  <c r="H3565" i="4"/>
  <c r="H3576" i="4" s="1"/>
  <c r="J3564" i="4"/>
  <c r="J3018" i="4"/>
  <c r="H3019" i="4"/>
  <c r="G3031" i="4" s="1"/>
  <c r="G6142" i="4"/>
  <c r="H6142" i="4"/>
  <c r="H4315" i="4"/>
  <c r="H4316" i="4" s="1"/>
  <c r="H4346" i="4"/>
  <c r="H4347" i="4" s="1"/>
  <c r="H2116" i="4"/>
  <c r="J5920" i="4"/>
  <c r="J5922" i="4"/>
  <c r="J5923" i="4" s="1"/>
  <c r="J5921" i="4"/>
  <c r="H723" i="4"/>
  <c r="H1780" i="4"/>
  <c r="J3184" i="4"/>
  <c r="H3185" i="4"/>
  <c r="G3196" i="4" s="1"/>
  <c r="J6414" i="4"/>
  <c r="H6415" i="4"/>
  <c r="H6426" i="4" s="1"/>
  <c r="H7012" i="4"/>
  <c r="H5437" i="4"/>
  <c r="H5466" i="4"/>
  <c r="H5467" i="4" s="1"/>
  <c r="H5465" i="4"/>
  <c r="H5464" i="4"/>
  <c r="G1493" i="4"/>
  <c r="H1493" i="4"/>
  <c r="H5375" i="4"/>
  <c r="H6867" i="4"/>
  <c r="H619" i="4"/>
  <c r="H4223" i="4"/>
  <c r="J3765" i="4"/>
  <c r="J3766" i="4" s="1"/>
  <c r="J3764" i="4"/>
  <c r="J3763" i="4"/>
  <c r="H3165" i="4"/>
  <c r="H4557" i="4"/>
  <c r="H798" i="4"/>
  <c r="H5166" i="4"/>
  <c r="H5167" i="4" s="1"/>
  <c r="J3318" i="4"/>
  <c r="H3319" i="4"/>
  <c r="H3330" i="4" s="1"/>
  <c r="H2758" i="4"/>
  <c r="G2051" i="4"/>
  <c r="H3914" i="4"/>
  <c r="H3915" i="4" s="1"/>
  <c r="H3913" i="4"/>
  <c r="H3912" i="4"/>
  <c r="H5758" i="4"/>
  <c r="H3739" i="4"/>
  <c r="H921" i="4"/>
  <c r="H2232" i="4"/>
  <c r="H6642" i="4"/>
  <c r="H2445" i="4"/>
  <c r="H2446" i="4"/>
  <c r="H2447" i="4" s="1"/>
  <c r="H2444" i="4"/>
  <c r="H1834" i="4"/>
  <c r="H1836" i="4"/>
  <c r="H1837" i="4" s="1"/>
  <c r="H1835" i="4"/>
  <c r="H343" i="4"/>
  <c r="H6224" i="4"/>
  <c r="H748" i="4"/>
  <c r="H4526" i="4"/>
  <c r="H4525" i="4"/>
  <c r="H4527" i="4"/>
  <c r="H4528" i="4" s="1"/>
  <c r="H642" i="4"/>
  <c r="G642" i="4"/>
  <c r="H4650" i="4"/>
  <c r="H1679" i="4"/>
  <c r="G1691" i="4" s="1"/>
  <c r="J1678" i="4"/>
  <c r="J6701" i="4"/>
  <c r="H6702" i="4"/>
  <c r="H6713" i="4" s="1"/>
  <c r="J6534" i="4"/>
  <c r="H6535" i="4"/>
  <c r="H6548" i="4" s="1"/>
  <c r="J3047" i="4"/>
  <c r="H3048" i="4"/>
  <c r="G3060" i="4" s="1"/>
  <c r="H3233" i="4"/>
  <c r="H3234" i="4" s="1"/>
  <c r="H3099" i="4"/>
  <c r="H5044" i="4"/>
  <c r="H5010" i="4"/>
  <c r="H5011" i="4"/>
  <c r="H5012" i="4" s="1"/>
  <c r="H5009" i="4"/>
  <c r="H1062" i="4"/>
  <c r="H1063" i="4"/>
  <c r="H1064" i="4"/>
  <c r="H1065" i="4" s="1"/>
  <c r="H3552" i="4"/>
  <c r="I2079" i="4"/>
  <c r="H4156" i="4"/>
  <c r="H4157" i="4" s="1"/>
  <c r="H4155" i="4"/>
  <c r="H4154" i="4"/>
  <c r="H2281" i="4"/>
  <c r="H2283" i="4"/>
  <c r="H2284" i="4" s="1"/>
  <c r="H2282" i="4"/>
  <c r="H308" i="4"/>
  <c r="H310" i="4"/>
  <c r="H311" i="4" s="1"/>
  <c r="H309" i="4"/>
  <c r="H1012" i="4"/>
  <c r="H6061" i="4"/>
  <c r="H6520" i="4"/>
  <c r="H6522" i="4"/>
  <c r="H6523" i="4" s="1"/>
  <c r="H6521" i="4"/>
  <c r="H5924" i="4"/>
  <c r="H423" i="4"/>
  <c r="H1912" i="4"/>
  <c r="G1927" i="4" s="1"/>
  <c r="J1911" i="4"/>
  <c r="H4374" i="4"/>
  <c r="J5100" i="4"/>
  <c r="J5104" i="4" s="1"/>
  <c r="J5105" i="4" s="1"/>
  <c r="H4061" i="4"/>
  <c r="H4062" i="4" s="1"/>
  <c r="H4059" i="4"/>
  <c r="H4060" i="4"/>
  <c r="J3653" i="4"/>
  <c r="H3654" i="4"/>
  <c r="H3666" i="4" s="1"/>
  <c r="H1114" i="4"/>
  <c r="J2081" i="4"/>
  <c r="J2083" i="4"/>
  <c r="J2084" i="4" s="1"/>
  <c r="J2082" i="4"/>
  <c r="H946" i="4"/>
  <c r="H2380" i="4"/>
  <c r="H2382" i="4"/>
  <c r="H2383" i="4" s="1"/>
  <c r="H2381" i="4"/>
  <c r="H2495" i="4"/>
  <c r="G2508" i="4" s="1"/>
  <c r="J2494" i="4"/>
  <c r="H3701" i="4"/>
  <c r="H3702" i="4"/>
  <c r="H3703" i="4"/>
  <c r="H3704" i="4" s="1"/>
  <c r="H496" i="4"/>
  <c r="H497" i="4" s="1"/>
  <c r="H495" i="4"/>
  <c r="H494" i="4"/>
  <c r="H595" i="4"/>
  <c r="H5864" i="4"/>
  <c r="H4891" i="4"/>
  <c r="H4892" i="4"/>
  <c r="H4893" i="4" s="1"/>
  <c r="H4890" i="4"/>
  <c r="J1516" i="4"/>
  <c r="J1520" i="4" s="1"/>
  <c r="J1521" i="4" s="1"/>
  <c r="H6282" i="4"/>
  <c r="H6283" i="4" s="1"/>
  <c r="H6280" i="4"/>
  <c r="H6281" i="4"/>
  <c r="H2989" i="4"/>
  <c r="H3001" i="4" s="1"/>
  <c r="G6350" i="4"/>
  <c r="H6350" i="4" s="1"/>
  <c r="G4484" i="4"/>
  <c r="H4484" i="4" s="1"/>
  <c r="H5809" i="4"/>
  <c r="H5810" i="4"/>
  <c r="H5811" i="4" s="1"/>
  <c r="H5808" i="4"/>
  <c r="H3887" i="4"/>
  <c r="H3888" i="4" s="1"/>
  <c r="H3886" i="4"/>
  <c r="H3885" i="4"/>
  <c r="H1272" i="4"/>
  <c r="I217" i="4"/>
  <c r="I216" i="4" s="1"/>
  <c r="J203" i="4"/>
  <c r="J217" i="4"/>
  <c r="H6586" i="4"/>
  <c r="H6587" i="4" s="1"/>
  <c r="J3248" i="4"/>
  <c r="H3249" i="4"/>
  <c r="G3260" i="4" s="1"/>
  <c r="H5103" i="4"/>
  <c r="H5104" i="4" s="1"/>
  <c r="J5102" i="4"/>
  <c r="H3998" i="4"/>
  <c r="H2317" i="4"/>
  <c r="H2564" i="4"/>
  <c r="H6668" i="4"/>
  <c r="J4059" i="4"/>
  <c r="J4061" i="4"/>
  <c r="J4062" i="4" s="1"/>
  <c r="J4060" i="4"/>
  <c r="G1322" i="4"/>
  <c r="H1322" i="4"/>
  <c r="H2055" i="4"/>
  <c r="H2056" i="4" s="1"/>
  <c r="H2054" i="4"/>
  <c r="H2053" i="4"/>
  <c r="H1038" i="4"/>
  <c r="H1040" i="4"/>
  <c r="H1041" i="4" s="1"/>
  <c r="H1039" i="4"/>
  <c r="H2846" i="4"/>
  <c r="J5220" i="4"/>
  <c r="J5224" i="4" s="1"/>
  <c r="J5225" i="4" s="1"/>
  <c r="J6732" i="4"/>
  <c r="H6733" i="4"/>
  <c r="H6745" i="4" s="1"/>
  <c r="J3347" i="4"/>
  <c r="H3348" i="4"/>
  <c r="G3360" i="4" s="1"/>
  <c r="H4585" i="4"/>
  <c r="H6691" i="4"/>
  <c r="H1895" i="4"/>
  <c r="H6491" i="4"/>
  <c r="H6492" i="4"/>
  <c r="H6493" i="4"/>
  <c r="H6494" i="4" s="1"/>
  <c r="J1836" i="4"/>
  <c r="J1837" i="4" s="1"/>
  <c r="J1835" i="4"/>
  <c r="J1834" i="4"/>
  <c r="H2786" i="4"/>
  <c r="H2788" i="4"/>
  <c r="H2789" i="4" s="1"/>
  <c r="H2787" i="4"/>
  <c r="H6928" i="4"/>
  <c r="H2085" i="4"/>
  <c r="H824" i="4"/>
  <c r="J4185" i="4"/>
  <c r="J4189" i="4" s="1"/>
  <c r="J4190" i="4" s="1"/>
  <c r="H282" i="4"/>
  <c r="H564" i="4"/>
  <c r="H5223" i="4"/>
  <c r="H5224" i="4" s="1"/>
  <c r="H5225" i="4" s="1"/>
  <c r="J5222" i="4"/>
  <c r="J6878" i="4"/>
  <c r="H6879" i="4"/>
  <c r="G6890" i="4" s="1"/>
  <c r="J3620" i="4"/>
  <c r="H3621" i="4"/>
  <c r="G3632" i="4" s="1"/>
  <c r="H2691" i="4"/>
  <c r="G2587" i="4"/>
  <c r="H2587" i="4"/>
  <c r="H1727" i="4"/>
  <c r="H1728" i="4" s="1"/>
  <c r="H1726" i="4"/>
  <c r="H1725" i="4"/>
  <c r="J2005" i="4"/>
  <c r="H2006" i="4"/>
  <c r="G2019" i="4" s="1"/>
  <c r="H5496" i="4"/>
  <c r="H6812" i="4"/>
  <c r="H6252" i="4"/>
  <c r="H2126" i="4"/>
  <c r="G2134" i="4" s="1"/>
  <c r="J2125" i="4"/>
  <c r="H4258" i="4"/>
  <c r="H474" i="4"/>
  <c r="H968" i="4"/>
  <c r="H969" i="4" s="1"/>
  <c r="H967" i="4"/>
  <c r="H966" i="4"/>
  <c r="H3298" i="4"/>
  <c r="H3300" i="4"/>
  <c r="H3299" i="4"/>
  <c r="J3299" i="4" s="1"/>
  <c r="H5552" i="4"/>
  <c r="H5553" i="4" s="1"/>
  <c r="H5550" i="4"/>
  <c r="H5551" i="4"/>
  <c r="H6839" i="4"/>
  <c r="H6840" i="4"/>
  <c r="H6841" i="4" s="1"/>
  <c r="H6838" i="4"/>
  <c r="H992" i="4"/>
  <c r="H993" i="4" s="1"/>
  <c r="H991" i="4"/>
  <c r="H990" i="4"/>
  <c r="H6615" i="4"/>
  <c r="H6616" i="4" s="1"/>
  <c r="H6614" i="4"/>
  <c r="H6613" i="4"/>
  <c r="H4188" i="4"/>
  <c r="H4189" i="4" s="1"/>
  <c r="J4187" i="4"/>
  <c r="J2463" i="4"/>
  <c r="H2464" i="4"/>
  <c r="G2476" i="4" s="1"/>
  <c r="J6443" i="4"/>
  <c r="H6444" i="4"/>
  <c r="G6457" i="4" s="1"/>
  <c r="J3376" i="4"/>
  <c r="H3377" i="4"/>
  <c r="G3389" i="4" s="1"/>
  <c r="H2874" i="4" l="1"/>
  <c r="H6116" i="4"/>
  <c r="G6117" i="4" s="1"/>
  <c r="H2624" i="4"/>
  <c r="G2625" i="4" s="1"/>
  <c r="H5731" i="4"/>
  <c r="G2938" i="4"/>
  <c r="H3831" i="4"/>
  <c r="H547" i="4"/>
  <c r="H774" i="4"/>
  <c r="H4683" i="4"/>
  <c r="G4684" i="4" s="1"/>
  <c r="H4129" i="4"/>
  <c r="H5134" i="4"/>
  <c r="G5135" i="4" s="1"/>
  <c r="H3451" i="4"/>
  <c r="H6315" i="4"/>
  <c r="G6316" i="4" s="1"/>
  <c r="H5196" i="4"/>
  <c r="H6091" i="4"/>
  <c r="H6092" i="4" s="1"/>
  <c r="H1606" i="4"/>
  <c r="G1607" i="4" s="1"/>
  <c r="H6986" i="4"/>
  <c r="G6987" i="4" s="1"/>
  <c r="H2662" i="4"/>
  <c r="H4285" i="4"/>
  <c r="G4286" i="4" s="1"/>
  <c r="H4445" i="4"/>
  <c r="H1090" i="4"/>
  <c r="G1091" i="4" s="1"/>
  <c r="H6167" i="4"/>
  <c r="H6168" i="4" s="1"/>
  <c r="H5407" i="4"/>
  <c r="H1296" i="4"/>
  <c r="G1297" i="4" s="1"/>
  <c r="G1413" i="4"/>
  <c r="H6781" i="4"/>
  <c r="G6782" i="4" s="1"/>
  <c r="H5074" i="4"/>
  <c r="G5075" i="4" s="1"/>
  <c r="G1966" i="4"/>
  <c r="H4856" i="4"/>
  <c r="G4857" i="4" s="1"/>
  <c r="G2725" i="4"/>
  <c r="H5345" i="4"/>
  <c r="H6338" i="4"/>
  <c r="H5526" i="4"/>
  <c r="H5255" i="4"/>
  <c r="H896" i="4"/>
  <c r="G897" i="4" s="1"/>
  <c r="J1090" i="4"/>
  <c r="J1091" i="4" s="1"/>
  <c r="H1443" i="4"/>
  <c r="G1444" i="4" s="1"/>
  <c r="G6403" i="4"/>
  <c r="H5970" i="4"/>
  <c r="H3134" i="4"/>
  <c r="H5971" i="4"/>
  <c r="H1577" i="4"/>
  <c r="J1137" i="4"/>
  <c r="J1138" i="4" s="1"/>
  <c r="H3612" i="4"/>
  <c r="J1136" i="4"/>
  <c r="H3960" i="4"/>
  <c r="G3961" i="4" s="1"/>
  <c r="H1139" i="4"/>
  <c r="G1140" i="4" s="1"/>
  <c r="H2416" i="4"/>
  <c r="H1812" i="4"/>
  <c r="H2908" i="4"/>
  <c r="H5788" i="4"/>
  <c r="H1521" i="4"/>
  <c r="H3768" i="4"/>
  <c r="H1383" i="4"/>
  <c r="H2973" i="4"/>
  <c r="H1639" i="4"/>
  <c r="G6745" i="4"/>
  <c r="H1659" i="4"/>
  <c r="H1663" i="4" s="1"/>
  <c r="H1664" i="4" s="1"/>
  <c r="H1740" i="4"/>
  <c r="G1748" i="4" s="1"/>
  <c r="G5316" i="4"/>
  <c r="H5316" i="4"/>
  <c r="H4409" i="4"/>
  <c r="H3196" i="4"/>
  <c r="H3198" i="4" s="1"/>
  <c r="J5314" i="4"/>
  <c r="H2201" i="4"/>
  <c r="H6284" i="4"/>
  <c r="G6285" i="4" s="1"/>
  <c r="H3360" i="4"/>
  <c r="H3362" i="4" s="1"/>
  <c r="H3797" i="4"/>
  <c r="H1248" i="4"/>
  <c r="G6426" i="4"/>
  <c r="H250" i="4"/>
  <c r="H3031" i="4"/>
  <c r="H3034" i="4" s="1"/>
  <c r="H4984" i="4"/>
  <c r="H5839" i="4"/>
  <c r="H449" i="4"/>
  <c r="H399" i="4"/>
  <c r="H2171" i="4"/>
  <c r="J6315" i="4"/>
  <c r="J6316" i="4" s="1"/>
  <c r="H2476" i="4"/>
  <c r="H2478" i="4" s="1"/>
  <c r="H970" i="4"/>
  <c r="G971" i="4" s="1"/>
  <c r="H3260" i="4"/>
  <c r="H3263" i="4" s="1"/>
  <c r="J5924" i="4"/>
  <c r="J5925" i="4" s="1"/>
  <c r="H6033" i="4"/>
  <c r="G6548" i="4"/>
  <c r="H673" i="4"/>
  <c r="H1066" i="4"/>
  <c r="G1067" i="4" s="1"/>
  <c r="H6004" i="4"/>
  <c r="H5285" i="4"/>
  <c r="H2508" i="4"/>
  <c r="H2510" i="4" s="1"/>
  <c r="H1691" i="4"/>
  <c r="H1695" i="4" s="1"/>
  <c r="H1696" i="4" s="1"/>
  <c r="H5468" i="4"/>
  <c r="G5469" i="4" s="1"/>
  <c r="J4188" i="4"/>
  <c r="J5103" i="4"/>
  <c r="H1838" i="4"/>
  <c r="G1839" i="4" s="1"/>
  <c r="G2819" i="4"/>
  <c r="H2819" i="4"/>
  <c r="G2353" i="4"/>
  <c r="H2353" i="4"/>
  <c r="H994" i="4"/>
  <c r="H6890" i="4"/>
  <c r="H6894" i="4" s="1"/>
  <c r="H6895" i="4" s="1"/>
  <c r="H1927" i="4"/>
  <c r="H1929" i="4" s="1"/>
  <c r="H5013" i="4"/>
  <c r="G5014" i="4" s="1"/>
  <c r="H3060" i="4"/>
  <c r="H3062" i="4" s="1"/>
  <c r="G6713" i="4"/>
  <c r="H4096" i="4"/>
  <c r="G4097" i="4" s="1"/>
  <c r="G523" i="4"/>
  <c r="H523" i="4"/>
  <c r="H3389" i="4"/>
  <c r="H3393" i="4" s="1"/>
  <c r="H3394" i="4" s="1"/>
  <c r="H6457" i="4"/>
  <c r="H6461" i="4" s="1"/>
  <c r="H6462" i="4" s="1"/>
  <c r="H6617" i="4"/>
  <c r="H2057" i="4"/>
  <c r="G3330" i="4"/>
  <c r="G3576" i="4"/>
  <c r="G4731" i="4"/>
  <c r="H4731" i="4"/>
  <c r="H3578" i="4"/>
  <c r="H3580" i="4"/>
  <c r="H3581" i="4" s="1"/>
  <c r="H3579" i="4"/>
  <c r="H3004" i="4"/>
  <c r="H3003" i="4"/>
  <c r="H3005" i="4"/>
  <c r="H3006" i="4" s="1"/>
  <c r="H3668" i="4"/>
  <c r="H3669" i="4"/>
  <c r="H3670" i="4"/>
  <c r="H3671" i="4" s="1"/>
  <c r="G4190" i="4"/>
  <c r="H4190" i="4"/>
  <c r="H3334" i="4"/>
  <c r="H3335" i="4" s="1"/>
  <c r="H3333" i="4"/>
  <c r="H3332" i="4"/>
  <c r="H568" i="4"/>
  <c r="H569" i="4" s="1"/>
  <c r="H567" i="4"/>
  <c r="H566" i="4"/>
  <c r="H2790" i="4"/>
  <c r="G5105" i="4"/>
  <c r="H5105" i="4"/>
  <c r="H4529" i="4"/>
  <c r="H2019" i="4"/>
  <c r="H3632" i="4"/>
  <c r="H5812" i="4"/>
  <c r="H4894" i="4"/>
  <c r="G1115" i="4"/>
  <c r="H1115" i="4"/>
  <c r="G4375" i="4"/>
  <c r="H4375" i="4"/>
  <c r="H4158" i="4"/>
  <c r="I3389" i="4"/>
  <c r="J3377" i="4"/>
  <c r="J3389" i="4"/>
  <c r="H2285" i="4"/>
  <c r="G283" i="4"/>
  <c r="H283" i="4"/>
  <c r="H1042" i="4"/>
  <c r="G6062" i="4"/>
  <c r="H6062" i="4"/>
  <c r="H5554" i="4"/>
  <c r="G475" i="4"/>
  <c r="H475" i="4"/>
  <c r="H6749" i="4"/>
  <c r="H6750" i="4" s="1"/>
  <c r="H6748" i="4"/>
  <c r="H6747" i="4"/>
  <c r="G2318" i="4"/>
  <c r="H2318" i="4"/>
  <c r="H498" i="4"/>
  <c r="G3666" i="4"/>
  <c r="H1016" i="4"/>
  <c r="H1017" i="4" s="1"/>
  <c r="H1015" i="4"/>
  <c r="H1014" i="4"/>
  <c r="H6551" i="4"/>
  <c r="H6552" i="4"/>
  <c r="H6553" i="4" s="1"/>
  <c r="H6550" i="4"/>
  <c r="H2448" i="4"/>
  <c r="G5438" i="4"/>
  <c r="H5438" i="4"/>
  <c r="G1781" i="4"/>
  <c r="H1781" i="4"/>
  <c r="G5497" i="4"/>
  <c r="H5497" i="4"/>
  <c r="G2692" i="4"/>
  <c r="H2692" i="4"/>
  <c r="J2085" i="4"/>
  <c r="J2086" i="4" s="1"/>
  <c r="G4259" i="4"/>
  <c r="H4259" i="4"/>
  <c r="G825" i="4"/>
  <c r="H825" i="4"/>
  <c r="G3999" i="4"/>
  <c r="H3999" i="4"/>
  <c r="G749" i="4"/>
  <c r="H749" i="4"/>
  <c r="G5759" i="4"/>
  <c r="H5759" i="4"/>
  <c r="G799" i="4"/>
  <c r="H799" i="4"/>
  <c r="G620" i="4"/>
  <c r="H620" i="4"/>
  <c r="G7013" i="4"/>
  <c r="H7013" i="4"/>
  <c r="G724" i="4"/>
  <c r="H724" i="4"/>
  <c r="H2134" i="4"/>
  <c r="G6669" i="4"/>
  <c r="H6669" i="4"/>
  <c r="H2384" i="4"/>
  <c r="G3001" i="4"/>
  <c r="G5045" i="4"/>
  <c r="H5045" i="4"/>
  <c r="G6957" i="4"/>
  <c r="H6957" i="4"/>
  <c r="G1992" i="4"/>
  <c r="H1992" i="4"/>
  <c r="H3916" i="4"/>
  <c r="G4558" i="4"/>
  <c r="H4558" i="4"/>
  <c r="J1648" i="4"/>
  <c r="I1659" i="4"/>
  <c r="J1659" i="4"/>
  <c r="G596" i="4"/>
  <c r="H596" i="4"/>
  <c r="H6495" i="4"/>
  <c r="H6524" i="4"/>
  <c r="J3621" i="4"/>
  <c r="I3632" i="4"/>
  <c r="J3632" i="4"/>
  <c r="J4063" i="4"/>
  <c r="J4064" i="4" s="1"/>
  <c r="J2126" i="4"/>
  <c r="I2134" i="4" s="1"/>
  <c r="H1729" i="4"/>
  <c r="J1838" i="4"/>
  <c r="J1839" i="4" s="1"/>
  <c r="G1896" i="4"/>
  <c r="H1896" i="4"/>
  <c r="G1273" i="4"/>
  <c r="H1273" i="4"/>
  <c r="J4484" i="4"/>
  <c r="H4485" i="4"/>
  <c r="H4496" i="4" s="1"/>
  <c r="G4651" i="4"/>
  <c r="H4651" i="4"/>
  <c r="G6225" i="4"/>
  <c r="H6225" i="4"/>
  <c r="G6643" i="4"/>
  <c r="H6643" i="4"/>
  <c r="G3166" i="4"/>
  <c r="H3166" i="4"/>
  <c r="H1551" i="4"/>
  <c r="H6715" i="4"/>
  <c r="H6717" i="4"/>
  <c r="H6718" i="4" s="1"/>
  <c r="H6716" i="4"/>
  <c r="G947" i="4"/>
  <c r="H947" i="4"/>
  <c r="G3100" i="4"/>
  <c r="H3100" i="4"/>
  <c r="G344" i="4"/>
  <c r="H344" i="4"/>
  <c r="G3862" i="4"/>
  <c r="H3862" i="4"/>
  <c r="H312" i="4"/>
  <c r="H6429" i="4"/>
  <c r="H6428" i="4"/>
  <c r="H6430" i="4"/>
  <c r="H6431" i="4" s="1"/>
  <c r="G6813" i="4"/>
  <c r="H6813" i="4"/>
  <c r="G2565" i="4"/>
  <c r="H2565" i="4"/>
  <c r="J6350" i="4"/>
  <c r="H6351" i="4"/>
  <c r="H6367" i="4" s="1"/>
  <c r="G424" i="4"/>
  <c r="H424" i="4"/>
  <c r="G3553" i="4"/>
  <c r="H3553" i="4"/>
  <c r="G2233" i="4"/>
  <c r="H2233" i="4"/>
  <c r="G6868" i="4"/>
  <c r="H6868" i="4"/>
  <c r="H6842" i="4"/>
  <c r="H3301" i="4"/>
  <c r="H3302" i="4" s="1"/>
  <c r="J3300" i="4"/>
  <c r="G2086" i="4"/>
  <c r="H2086" i="4"/>
  <c r="G5865" i="4"/>
  <c r="H5865" i="4"/>
  <c r="G5925" i="4"/>
  <c r="H5925" i="4"/>
  <c r="H645" i="4"/>
  <c r="J645" i="4" s="1"/>
  <c r="H646" i="4"/>
  <c r="H644" i="4"/>
  <c r="J3767" i="4"/>
  <c r="J3768" i="4" s="1"/>
  <c r="G5376" i="4"/>
  <c r="H5376" i="4"/>
  <c r="J3298" i="4"/>
  <c r="J3302" i="4" s="1"/>
  <c r="J3303" i="4" s="1"/>
  <c r="G6253" i="4"/>
  <c r="H6253" i="4"/>
  <c r="G6929" i="4"/>
  <c r="H6929" i="4"/>
  <c r="G6692" i="4"/>
  <c r="H6692" i="4"/>
  <c r="G2847" i="4"/>
  <c r="H2847" i="4"/>
  <c r="H3889" i="4"/>
  <c r="H3705" i="4"/>
  <c r="H4063" i="4"/>
  <c r="J6702" i="4"/>
  <c r="I6713" i="4"/>
  <c r="J6713" i="4"/>
  <c r="G922" i="4"/>
  <c r="H922" i="4"/>
  <c r="G2117" i="4"/>
  <c r="H2117" i="4"/>
  <c r="J423" i="4"/>
  <c r="J424" i="4" s="1"/>
  <c r="J5223" i="4"/>
  <c r="G4586" i="4"/>
  <c r="H4586" i="4"/>
  <c r="G3740" i="4"/>
  <c r="H3740" i="4"/>
  <c r="G2759" i="4"/>
  <c r="H2759" i="4"/>
  <c r="G873" i="4"/>
  <c r="H873" i="4"/>
  <c r="G4224" i="4"/>
  <c r="H4224" i="4"/>
  <c r="G3488" i="4"/>
  <c r="H3488" i="4"/>
  <c r="H2625" i="4" l="1"/>
  <c r="H6117" i="4"/>
  <c r="G6092" i="4"/>
  <c r="H1297" i="4"/>
  <c r="H4684" i="4"/>
  <c r="H1091" i="4"/>
  <c r="G6168" i="4"/>
  <c r="H5135" i="4"/>
  <c r="H6782" i="4"/>
  <c r="H6987" i="4"/>
  <c r="H1607" i="4"/>
  <c r="H6316" i="4"/>
  <c r="H5075" i="4"/>
  <c r="H4286" i="4"/>
  <c r="J1139" i="4"/>
  <c r="J1140" i="4" s="1"/>
  <c r="H5974" i="4"/>
  <c r="G5975" i="4" s="1"/>
  <c r="H3961" i="4"/>
  <c r="H3363" i="4"/>
  <c r="H897" i="4"/>
  <c r="H4857" i="4"/>
  <c r="H3364" i="4"/>
  <c r="H3365" i="4" s="1"/>
  <c r="H1444" i="4"/>
  <c r="H2479" i="4"/>
  <c r="H1140" i="4"/>
  <c r="H971" i="4"/>
  <c r="H1930" i="4"/>
  <c r="H1661" i="4"/>
  <c r="H2480" i="4"/>
  <c r="H2481" i="4" s="1"/>
  <c r="H6285" i="4"/>
  <c r="H3200" i="4"/>
  <c r="H3201" i="4" s="1"/>
  <c r="H1931" i="4"/>
  <c r="H1932" i="4" s="1"/>
  <c r="H1748" i="4"/>
  <c r="H1750" i="4" s="1"/>
  <c r="H5014" i="4"/>
  <c r="H3199" i="4"/>
  <c r="H1839" i="4"/>
  <c r="H2512" i="4"/>
  <c r="H2513" i="4" s="1"/>
  <c r="H2511" i="4"/>
  <c r="H1662" i="4"/>
  <c r="H1067" i="4"/>
  <c r="H6892" i="4"/>
  <c r="H6893" i="4"/>
  <c r="H3033" i="4"/>
  <c r="H3035" i="4"/>
  <c r="H3036" i="4" s="1"/>
  <c r="H3064" i="4"/>
  <c r="H3065" i="4" s="1"/>
  <c r="H6751" i="4"/>
  <c r="G6752" i="4" s="1"/>
  <c r="H6459" i="4"/>
  <c r="H3262" i="4"/>
  <c r="H3264" i="4"/>
  <c r="H3265" i="4" s="1"/>
  <c r="H6460" i="4"/>
  <c r="H3391" i="4"/>
  <c r="H3392" i="4"/>
  <c r="H4097" i="4"/>
  <c r="H3063" i="4"/>
  <c r="H5469" i="4"/>
  <c r="H1693" i="4"/>
  <c r="H1694" i="4"/>
  <c r="G6367" i="4"/>
  <c r="J3301" i="4"/>
  <c r="H3007" i="4"/>
  <c r="G3008" i="4" s="1"/>
  <c r="H1018" i="4"/>
  <c r="G1019" i="4" s="1"/>
  <c r="G2058" i="4"/>
  <c r="H2058" i="4"/>
  <c r="G995" i="4"/>
  <c r="H995" i="4"/>
  <c r="J2134" i="4"/>
  <c r="J2137" i="4" s="1"/>
  <c r="H6554" i="4"/>
  <c r="G6555" i="4" s="1"/>
  <c r="G6618" i="4"/>
  <c r="H6618" i="4"/>
  <c r="G3303" i="4"/>
  <c r="H3303" i="4"/>
  <c r="H4500" i="4"/>
  <c r="H4501" i="4" s="1"/>
  <c r="H4498" i="4"/>
  <c r="H4499" i="4"/>
  <c r="J6717" i="4"/>
  <c r="J6718" i="4" s="1"/>
  <c r="J6716" i="4"/>
  <c r="J6715" i="4"/>
  <c r="J6719" i="4" s="1"/>
  <c r="J6720" i="4" s="1"/>
  <c r="G1552" i="4"/>
  <c r="H1552" i="4"/>
  <c r="G4064" i="4"/>
  <c r="H4064" i="4"/>
  <c r="G313" i="4"/>
  <c r="H313" i="4"/>
  <c r="G4496" i="4"/>
  <c r="H3672" i="4"/>
  <c r="J1663" i="4"/>
  <c r="J1664" i="4" s="1"/>
  <c r="J1662" i="4"/>
  <c r="J1661" i="4"/>
  <c r="J1665" i="4" s="1"/>
  <c r="J1666" i="4" s="1"/>
  <c r="H6369" i="4"/>
  <c r="H6370" i="4"/>
  <c r="H6371" i="4"/>
  <c r="H6372" i="4" s="1"/>
  <c r="H6432" i="4"/>
  <c r="G6525" i="4"/>
  <c r="H6525" i="4"/>
  <c r="G5555" i="4"/>
  <c r="H5555" i="4"/>
  <c r="H2023" i="4"/>
  <c r="H2024" i="4" s="1"/>
  <c r="H2022" i="4"/>
  <c r="H2021" i="4"/>
  <c r="G3706" i="4"/>
  <c r="H3706" i="4"/>
  <c r="G2385" i="4"/>
  <c r="H2385" i="4"/>
  <c r="G4159" i="4"/>
  <c r="H4159" i="4"/>
  <c r="H3336" i="4"/>
  <c r="J3635" i="4"/>
  <c r="J3634" i="4"/>
  <c r="J3638" i="4" s="1"/>
  <c r="J3639" i="4" s="1"/>
  <c r="J3636" i="4"/>
  <c r="J3637" i="4" s="1"/>
  <c r="G6843" i="4"/>
  <c r="H6843" i="4"/>
  <c r="H6719" i="4"/>
  <c r="H3635" i="4"/>
  <c r="H3636" i="4"/>
  <c r="H3637" i="4" s="1"/>
  <c r="H3634" i="4"/>
  <c r="G6496" i="4"/>
  <c r="H6496" i="4"/>
  <c r="G3890" i="4"/>
  <c r="H3890" i="4"/>
  <c r="G4530" i="4"/>
  <c r="H4530" i="4"/>
  <c r="G1043" i="4"/>
  <c r="H1043" i="4"/>
  <c r="H2136" i="4"/>
  <c r="H2138" i="4"/>
  <c r="H2139" i="4" s="1"/>
  <c r="H2137" i="4"/>
  <c r="J644" i="4"/>
  <c r="J648" i="4" s="1"/>
  <c r="J649" i="4" s="1"/>
  <c r="G3917" i="4"/>
  <c r="H3917" i="4"/>
  <c r="G2449" i="4"/>
  <c r="H2449" i="4"/>
  <c r="G2791" i="4"/>
  <c r="H2791" i="4"/>
  <c r="H647" i="4"/>
  <c r="H648" i="4" s="1"/>
  <c r="J646" i="4"/>
  <c r="G1730" i="4"/>
  <c r="H1730" i="4"/>
  <c r="G2286" i="4"/>
  <c r="H2286" i="4"/>
  <c r="G4895" i="4"/>
  <c r="H4895" i="4"/>
  <c r="G499" i="4"/>
  <c r="H499" i="4"/>
  <c r="J3393" i="4"/>
  <c r="J3394" i="4" s="1"/>
  <c r="J3391" i="4"/>
  <c r="J3395" i="4" s="1"/>
  <c r="J3396" i="4" s="1"/>
  <c r="J3392" i="4"/>
  <c r="G5813" i="4"/>
  <c r="H5813" i="4"/>
  <c r="H570" i="4"/>
  <c r="H3582" i="4"/>
  <c r="H3366" i="4" l="1"/>
  <c r="G3367" i="4" s="1"/>
  <c r="H5975" i="4"/>
  <c r="H2514" i="4"/>
  <c r="G2515" i="4" s="1"/>
  <c r="H2482" i="4"/>
  <c r="G2483" i="4" s="1"/>
  <c r="H3202" i="4"/>
  <c r="G3203" i="4" s="1"/>
  <c r="H1933" i="4"/>
  <c r="G1934" i="4" s="1"/>
  <c r="H1665" i="4"/>
  <c r="G1666" i="4" s="1"/>
  <c r="H1752" i="4"/>
  <c r="H1753" i="4" s="1"/>
  <c r="H3037" i="4"/>
  <c r="G3038" i="4" s="1"/>
  <c r="H6896" i="4"/>
  <c r="G6897" i="4" s="1"/>
  <c r="H1751" i="4"/>
  <c r="H3395" i="4"/>
  <c r="G3396" i="4" s="1"/>
  <c r="H6752" i="4"/>
  <c r="H3266" i="4"/>
  <c r="G3267" i="4" s="1"/>
  <c r="H6463" i="4"/>
  <c r="G6464" i="4" s="1"/>
  <c r="H3066" i="4"/>
  <c r="G3067" i="4" s="1"/>
  <c r="H1697" i="4"/>
  <c r="H1698" i="4" s="1"/>
  <c r="H6555" i="4"/>
  <c r="J2136" i="4"/>
  <c r="J2138" i="4"/>
  <c r="J2139" i="4" s="1"/>
  <c r="H3638" i="4"/>
  <c r="G3639" i="4" s="1"/>
  <c r="H1019" i="4"/>
  <c r="H3008" i="4"/>
  <c r="H2025" i="4"/>
  <c r="G2026" i="4" s="1"/>
  <c r="H4502" i="4"/>
  <c r="G4503" i="4" s="1"/>
  <c r="G649" i="4"/>
  <c r="H649" i="4"/>
  <c r="H2140" i="4"/>
  <c r="G3583" i="4"/>
  <c r="H3583" i="4"/>
  <c r="H6373" i="4"/>
  <c r="G6433" i="4"/>
  <c r="H6433" i="4"/>
  <c r="G571" i="4"/>
  <c r="H571" i="4"/>
  <c r="G3673" i="4"/>
  <c r="H3673" i="4"/>
  <c r="G3337" i="4"/>
  <c r="H3337" i="4"/>
  <c r="G6720" i="4"/>
  <c r="H6720" i="4"/>
  <c r="J647" i="4"/>
  <c r="H3367" i="4" l="1"/>
  <c r="H2515" i="4"/>
  <c r="H3203" i="4"/>
  <c r="H1934" i="4"/>
  <c r="H2483" i="4"/>
  <c r="H6897" i="4"/>
  <c r="H3038" i="4"/>
  <c r="H3396" i="4"/>
  <c r="H1754" i="4"/>
  <c r="G1755" i="4" s="1"/>
  <c r="H1666" i="4"/>
  <c r="H6464" i="4"/>
  <c r="H3067" i="4"/>
  <c r="G1698" i="4"/>
  <c r="H3267" i="4"/>
  <c r="J2140" i="4"/>
  <c r="J2141" i="4" s="1"/>
  <c r="H2026" i="4"/>
  <c r="H3639" i="4"/>
  <c r="H4503" i="4"/>
  <c r="G6374" i="4"/>
  <c r="H6374" i="4"/>
  <c r="G2141" i="4"/>
  <c r="H2141" i="4"/>
  <c r="H1755" i="4" l="1"/>
</calcChain>
</file>

<file path=xl/sharedStrings.xml><?xml version="1.0" encoding="utf-8"?>
<sst xmlns="http://schemas.openxmlformats.org/spreadsheetml/2006/main" count="16770" uniqueCount="2284">
  <si>
    <t>ÍTEM</t>
  </si>
  <si>
    <t>DESCRIPCION</t>
  </si>
  <si>
    <t>UND</t>
  </si>
  <si>
    <t>CANT.</t>
  </si>
  <si>
    <t>VR. TOTAL</t>
  </si>
  <si>
    <t>OBRAS PRELIMINARES MOVIEMIENTOS DE TIERRA Y DEMOLICIONES</t>
  </si>
  <si>
    <t>1.1</t>
  </si>
  <si>
    <t>EXCAVACION A MAQUINA SIN RETIRO</t>
  </si>
  <si>
    <t>M3</t>
  </si>
  <si>
    <t>1.2</t>
  </si>
  <si>
    <t>EXCAVACION EN ROCA</t>
  </si>
  <si>
    <t>1.3</t>
  </si>
  <si>
    <t>RELLENO MATERIAL SITIO COMPACTADO CILINDRO</t>
  </si>
  <si>
    <t>1.4</t>
  </si>
  <si>
    <t>RELLENO ROCAMUERTA COMPACT-SALTARIN</t>
  </si>
  <si>
    <t>1.5</t>
  </si>
  <si>
    <t>CONFIGURACION NIVELACION TERRENO</t>
  </si>
  <si>
    <t>M2</t>
  </si>
  <si>
    <t>1.6</t>
  </si>
  <si>
    <t>DEMOLICION EDIFICACION EXISTENTE</t>
  </si>
  <si>
    <t>1.7</t>
  </si>
  <si>
    <t>CARGUE Y RETIRO DE SOBRANTES A MAQUINA &lt;=10 KMS</t>
  </si>
  <si>
    <t>SUBTOTAL OBRAS PRELIMINARES MOV DE TIERRA DEMOLICIONES</t>
  </si>
  <si>
    <t>OBRAS PRELIMINARES</t>
  </si>
  <si>
    <t>2.1</t>
  </si>
  <si>
    <t>EXCAVACION MATERIAL COMUN Y/O CONGLOMERADO A MANO ENTRE 0-2 M</t>
  </si>
  <si>
    <t>2.2</t>
  </si>
  <si>
    <t>EXCAVACION TIERRA MANO BAJO AGUA H=2.0</t>
  </si>
  <si>
    <t>2.3</t>
  </si>
  <si>
    <t>PROTECCION TALUDES (ENTIBADO)</t>
  </si>
  <si>
    <t>2.4</t>
  </si>
  <si>
    <t>RELLENO MATERIAL SITIO COMPACTADO A RANA</t>
  </si>
  <si>
    <t>2.5</t>
  </si>
  <si>
    <t>2.6</t>
  </si>
  <si>
    <t>CAMPAMENT OTABLA 9 M2</t>
  </si>
  <si>
    <t>2.7</t>
  </si>
  <si>
    <t>CERRAMIENTO EN LAMINA DE ZINC</t>
  </si>
  <si>
    <t>2.8</t>
  </si>
  <si>
    <t>ACOMETIDA PROVISIONAL ENERGIA</t>
  </si>
  <si>
    <t>MES</t>
  </si>
  <si>
    <t>2.9</t>
  </si>
  <si>
    <t>ACOMETIDA PROVISIONAL ACUEDUCTO</t>
  </si>
  <si>
    <t>2.10</t>
  </si>
  <si>
    <t>LOCALIZACION REPLANTEO OBRA ARQUITECTONICA</t>
  </si>
  <si>
    <t>2.11</t>
  </si>
  <si>
    <t>CONSTRUCCION LAVAMANOS Y WC</t>
  </si>
  <si>
    <t>2.12</t>
  </si>
  <si>
    <t>LAVAMANOS COLGAR PEDESTALTAZA SANITARIO</t>
  </si>
  <si>
    <t>JGO</t>
  </si>
  <si>
    <t>2.13</t>
  </si>
  <si>
    <t>TAZA SANITARIO</t>
  </si>
  <si>
    <t>2.14</t>
  </si>
  <si>
    <t>GRIFO LAVAMANOS</t>
  </si>
  <si>
    <t>2.15</t>
  </si>
  <si>
    <t>SIFON ACOPLE LAVAMANOS</t>
  </si>
  <si>
    <t>2.16</t>
  </si>
  <si>
    <t>TUBERIA PVC 4" SANITARIA</t>
  </si>
  <si>
    <t>ML</t>
  </si>
  <si>
    <t>2.17</t>
  </si>
  <si>
    <t>SIFON SANITARIO PVC 4"</t>
  </si>
  <si>
    <t>2.18</t>
  </si>
  <si>
    <t>ACARREO MATERIALES-ESCOMBROS 10 PERSONAS</t>
  </si>
  <si>
    <t>HC</t>
  </si>
  <si>
    <t>2.19</t>
  </si>
  <si>
    <t>CARGUE Y RETIRO DE SOBRANTES A MAQUINA &lt;= 10 KM</t>
  </si>
  <si>
    <t>SUBTOTAL OBRAS PRELIMINARES</t>
  </si>
  <si>
    <t>DESAGUES BAJO TIERRA</t>
  </si>
  <si>
    <t>RELLENO MATERIAL SITIO COMPACTADO RANA</t>
  </si>
  <si>
    <t>CAJA INSPECCION 60X60 (CONCRETO)</t>
  </si>
  <si>
    <t>CAJA DE INSPECCION 70X70, EXC H=1.0 M</t>
  </si>
  <si>
    <t>TAPA CAJA MARCO ANGULO 61X61-70X70</t>
  </si>
  <si>
    <t>TUBERIA PARA ALCANTARILLADO UNION MECANICA DE DOBLE PARED EN PVC (SEGÚN NORMA NTC 37221) DIAMETRO 8" (200 MM) (INCLUYE ACARREO INTERNO)</t>
  </si>
  <si>
    <t>TUBERIA PARA ALCANTARILLADO UNION MECANICA DE DOBLE PARED EN PVC (SEGÚN NORMA NTC 37221) DIAMETRO 6" (160 MM) (INCLUYE ACARREO INTERNO)</t>
  </si>
  <si>
    <t>TUBERIA PARA ALCANTARILLADO UNION MECANICA DE DOBLE PARED EN PVC (SEGÚN NORMA NTC 37221) DIAMETRO 4" (100 MM) (INCLUYE ACARREO INTERNO)</t>
  </si>
  <si>
    <t>TAPA CAJA MARCO ANGULO 71X71-80X80</t>
  </si>
  <si>
    <t>SUBTOTAL DESAGUES BAJO TIERRA</t>
  </si>
  <si>
    <t>CIMENTACION</t>
  </si>
  <si>
    <t>4.1.1</t>
  </si>
  <si>
    <t>SOLADO ESPESOR E=0.05M 3000 PSI 210 MPA</t>
  </si>
  <si>
    <t>4.1.2</t>
  </si>
  <si>
    <t>ZAPATA CONCRETO 4000 PSI 27.0 MPA FORM</t>
  </si>
  <si>
    <t>4.1.3</t>
  </si>
  <si>
    <t>VIGA CIMIENTO ENLACE 400 PSI 28.0 MPA +ADICION PREMEZCLADO 4000 PSI 28 MPA</t>
  </si>
  <si>
    <t>4.1.4</t>
  </si>
  <si>
    <t>ACERO REFUERZO FLEJADO 60000 PSI 420Mpa</t>
  </si>
  <si>
    <t>KG</t>
  </si>
  <si>
    <t>4.1.5</t>
  </si>
  <si>
    <t>PEDESTAL EN CONCRETO PREMEZCLADO DE 5000 PSI 35 MPA</t>
  </si>
  <si>
    <t>4.1.6</t>
  </si>
  <si>
    <t>PANTALLA EN CONCRETO F'C 28 MPA IMPERMEABILIZADO INCLUYE FORMALETA METALICA 2 CARAS</t>
  </si>
  <si>
    <t>4.1.7</t>
  </si>
  <si>
    <t>EXCAVACION EN MATERIAL COMUN Y/O COGLOMERADO A MANO ENTRE 0-2M</t>
  </si>
  <si>
    <t>4.1.8</t>
  </si>
  <si>
    <t xml:space="preserve">RETIRO DE SOBRANTES CON CARGUE A MANO  HASTA EL SITIO AUTORIZADO POR  LA AUTORIDAD AMBIENTAL INCLUYE EL PAGO POR SERVICIOS DE RECIBO DE ESCOMBROS </t>
  </si>
  <si>
    <t>4.1.9</t>
  </si>
  <si>
    <t>SUBMURACION EDIFICACION EXISTENTE EN CONCRETO DE 3000 PSI INCLUYE REFUERZO</t>
  </si>
  <si>
    <t>4.1.10</t>
  </si>
  <si>
    <t>BOMDEO DE CONCRETO A MAQUINA</t>
  </si>
  <si>
    <t>SUBTOTAL CIMENTACION</t>
  </si>
  <si>
    <t>ESTRUCTURA</t>
  </si>
  <si>
    <t>5.1.1</t>
  </si>
  <si>
    <t>5.1.2</t>
  </si>
  <si>
    <t xml:space="preserve">MALLA ELECTROSOLDADA </t>
  </si>
  <si>
    <t>5.1.3</t>
  </si>
  <si>
    <t>LOSA ALIGERA DE EN COCRETO PREMEZCLADO  DE 5000 PSI INCLUYE FORMALETA INCLUYE DESFORMALETEADO</t>
  </si>
  <si>
    <t>5.1.4</t>
  </si>
  <si>
    <t>ESCALERA CONCRETO 3000 PSI</t>
  </si>
  <si>
    <t>5.1.5</t>
  </si>
  <si>
    <t>DINTEL BOARD 10MM A=10-25CM [3 CARAS]</t>
  </si>
  <si>
    <t>5.1.6</t>
  </si>
  <si>
    <t>CONCRETO MURO DOVELOS 3100 PSI -420MPA</t>
  </si>
  <si>
    <t>5.1.7</t>
  </si>
  <si>
    <t>ESCALERILLA HIERRO GRAFILADO 1/4"</t>
  </si>
  <si>
    <t>5.1.8</t>
  </si>
  <si>
    <t>ANCLAJE HIERRO ,1/2"-PERF. ,5/8" 10-15C</t>
  </si>
  <si>
    <t>PUNTO</t>
  </si>
  <si>
    <t>5.1.9</t>
  </si>
  <si>
    <t>COLUMNETAS Y VIGUETAS DE 010- 0.12 X0 .15- 0.2 M</t>
  </si>
  <si>
    <t>5.1.10</t>
  </si>
  <si>
    <t xml:space="preserve">COLUMNAS EN CONCRETO PREMEZCLADO DE 5000 PSI INCLUYE FORMALETA </t>
  </si>
  <si>
    <t>5.1.11</t>
  </si>
  <si>
    <t>PATALLA ESTRUCTURAL EN CONCRETO DE 5000 PSI INCLUYE FORMALETA DOS CARAS</t>
  </si>
  <si>
    <t>5.1.12</t>
  </si>
  <si>
    <t>SUBTOTAL ESTRUCTURA</t>
  </si>
  <si>
    <t>MAMPOSTERIA</t>
  </si>
  <si>
    <t>6.1.1</t>
  </si>
  <si>
    <t>MURO BLOQUE CONCRETO 12X19X39</t>
  </si>
  <si>
    <t>6.1.2</t>
  </si>
  <si>
    <t>MURO BLOQUE CONCRETO 114X19X39</t>
  </si>
  <si>
    <t>6.1.3</t>
  </si>
  <si>
    <t>ALFAJIA EN CONCRETO DE 3000 PSI DE 0,20 X 0,10, INCLUYE REFUERZO</t>
  </si>
  <si>
    <t>6.1.4</t>
  </si>
  <si>
    <t>SUMINISTRO E INSTALACION DE CORTASOL EN GRC COLOR INTEGRAL 12A TERRACOTA AHAFLANADO EN 1/8 BOCEL DE 2 CMS MOLDE EN LAMINA DE POLIURETANO ELASTOMERO LISO</t>
  </si>
  <si>
    <t>SUBTOTAL MAMPOSTERIA</t>
  </si>
  <si>
    <t>CUBIERTA</t>
  </si>
  <si>
    <t>7.1.1</t>
  </si>
  <si>
    <t>BAJANTE LAMINA GALVANIZADA</t>
  </si>
  <si>
    <t>7.1.2</t>
  </si>
  <si>
    <t>CANAL LAMINA GALVANIZADA CAL.26</t>
  </si>
  <si>
    <t>7.1.3</t>
  </si>
  <si>
    <t>CORTA SALPICADURA, CAL. 31, A = 0,40 CM (FLANSHING), INCLUYE CORTE PULIDORA MURO, RESANE TIPO SIKAFLEX 1</t>
  </si>
  <si>
    <t>7.1.4</t>
  </si>
  <si>
    <t>TEJA ALUMINIO-POLIURETANO-ALUM.E=1 1C</t>
  </si>
  <si>
    <t>7.1.5</t>
  </si>
  <si>
    <t>CIELO FALSO REGISTRABLE</t>
  </si>
  <si>
    <t>7.1.6</t>
  </si>
  <si>
    <t>CIELO FALSO PANEL BOARD 6.0MM S.JUNTA+VINILO</t>
  </si>
  <si>
    <t>SUBTOTAL CUBIERTA</t>
  </si>
  <si>
    <t>INSTALACIONES SANITARIAS Y AGUAS LLUVIAS</t>
  </si>
  <si>
    <t>8.1.1</t>
  </si>
  <si>
    <t>TUBERIA PVC 2" VENTILACION</t>
  </si>
  <si>
    <t>8.1.2</t>
  </si>
  <si>
    <t xml:space="preserve">TUBERIA PVC 3" VENTILACION </t>
  </si>
  <si>
    <t>8.1.3</t>
  </si>
  <si>
    <t>TUBERIA PVC 2" SANITARIA</t>
  </si>
  <si>
    <t>8.1.4</t>
  </si>
  <si>
    <t>TUBERIA PVC 3" SANITARIA</t>
  </si>
  <si>
    <t>8.1.5</t>
  </si>
  <si>
    <t>8.1.6</t>
  </si>
  <si>
    <t>TAPÓN PRUEBA 4"</t>
  </si>
  <si>
    <t>8.1.7</t>
  </si>
  <si>
    <t>TAPON DE LIMPIEZA DE 4"</t>
  </si>
  <si>
    <t>8.1.8</t>
  </si>
  <si>
    <t>PUNTO SANITARIO PVC 4"</t>
  </si>
  <si>
    <t>8.1.9</t>
  </si>
  <si>
    <t>PUNTO SANITARIO PVC 3"</t>
  </si>
  <si>
    <t>8.1.10</t>
  </si>
  <si>
    <t>PUNTO SANITARIO PVC 2"</t>
  </si>
  <si>
    <t>SUBTOTAL CUBIERTA INSTALACIONES SANITARIAS Y AGUAS LLUVIAS</t>
  </si>
  <si>
    <t>ALCANTARILLADO PLUVIAL</t>
  </si>
  <si>
    <t>8.2.1</t>
  </si>
  <si>
    <t>TUBERÍA PARA ALCANTARILLADO UNIÓN MECÁNICA DE DOBLE PARED EN PVC (SEGÚN NORMA NTC 3722 1 ), Ø=4" (110MM) (INCLUYE ACARREO INTERNO).</t>
  </si>
  <si>
    <t>8.2.2</t>
  </si>
  <si>
    <t>TUBERÍA PARA ALCANTARILLADO UNIÓN MECÁNICA DE DOBLE PARED EN PVC (SEGÚN NORMA NTC 3722APU1 ), Ø=6" (160MM) (INCLUYE ACARREO INTERNO).</t>
  </si>
  <si>
    <t>8.2.3</t>
  </si>
  <si>
    <t>TRAGANTE LOSA TCI 3 ATRAPA MANTO-ALUM</t>
  </si>
  <si>
    <t>8.2.4</t>
  </si>
  <si>
    <t>TRAGANTE LOSA TCI4 ATRAPA MANTO-ALUM</t>
  </si>
  <si>
    <t>8.2.5</t>
  </si>
  <si>
    <t>SUBTOTAL ALCANTARILLADO PLUVIAL</t>
  </si>
  <si>
    <t>INSTALACIONES HIDRAULICAS</t>
  </si>
  <si>
    <t>9.1.1</t>
  </si>
  <si>
    <t>PUNTO DE AGUA FRÍA 1/2"</t>
  </si>
  <si>
    <t>PTO</t>
  </si>
  <si>
    <t>9.1.2</t>
  </si>
  <si>
    <t>PUNTO DE AGUA FRÍA 3/4"</t>
  </si>
  <si>
    <t>9.1.3</t>
  </si>
  <si>
    <t>PUNTO DE AGUA FRÍA 1"</t>
  </si>
  <si>
    <t>9.1.4</t>
  </si>
  <si>
    <t xml:space="preserve">VALVULA CIERRE METALICO 3" </t>
  </si>
  <si>
    <t>9.1.5</t>
  </si>
  <si>
    <t>VALVULA CHEQUE CORTINA BRONCE D= 3"</t>
  </si>
  <si>
    <t>9.1.6</t>
  </si>
  <si>
    <t xml:space="preserve">VALVULA CIERRE METALICO 2" </t>
  </si>
  <si>
    <t>9.1.7</t>
  </si>
  <si>
    <t>VALVULA CIERRE R.W. 1"</t>
  </si>
  <si>
    <t>9.1.8</t>
  </si>
  <si>
    <t>VALVULA CORTINA .3/4  200PSI RED WHITE</t>
  </si>
  <si>
    <t>9.1.9</t>
  </si>
  <si>
    <t>VALVULA CORTINA .1/2  200PSI RED WHITE</t>
  </si>
  <si>
    <t>9.1.10</t>
  </si>
  <si>
    <t>SUMNIISTRO E INSTALACION TUBERI PVC PRESION UNION SOLDADA DE 2-1/2" RDE 21</t>
  </si>
  <si>
    <t>9.1.11</t>
  </si>
  <si>
    <t>SUMINISTRO E INSTALACION TUBERIA PVC PRESION UNION SOL 4" RDE 21</t>
  </si>
  <si>
    <t>9.1.12</t>
  </si>
  <si>
    <t xml:space="preserve">TUBERIA PVC 3" </t>
  </si>
  <si>
    <t>9.1.13</t>
  </si>
  <si>
    <t>TUBERIA PVC 2 RDE 21-200 PSI</t>
  </si>
  <si>
    <t>9.1.14</t>
  </si>
  <si>
    <t>SUMNIISTRO E INSTALACION TUBERI PVC PRESION UNION SOLDADA DE 1" RDE 13.5 INCLUYE ACCESORIOS</t>
  </si>
  <si>
    <t>9.1.15</t>
  </si>
  <si>
    <t>SUMNIISTRO E INSTALACION TUBERI PVC PRESION UNION SOLDADA DE 3/4" RDE 11 INCLUYE ACCESORIOS</t>
  </si>
  <si>
    <t>9.1.16</t>
  </si>
  <si>
    <t>SUMNIISTRO E INSTALACION TUBERI PVC PRESION UNION SOLDADA DE 1/2" RDE 9 INCLUYE ACCESORIOS</t>
  </si>
  <si>
    <t>9.1.17</t>
  </si>
  <si>
    <t>MEDIDOR GENERAL DE ACUEDUCTO 2" INCL. CAJA</t>
  </si>
  <si>
    <t>9.1.18</t>
  </si>
  <si>
    <t>LLAVE TERMINAL CROMADA , PESADA 1/2"</t>
  </si>
  <si>
    <t>9.1.19</t>
  </si>
  <si>
    <t>GRIFO LAVAMANOS PUSH MESON ANTIVALD 1/2"</t>
  </si>
  <si>
    <t>9.1.20</t>
  </si>
  <si>
    <t>GRIFO SENCILLO LAVAPLATOS LINEA MEDIA 1/2"</t>
  </si>
  <si>
    <t>9.1.21</t>
  </si>
  <si>
    <t>GRIFO ORINAL SENSOR FRONTAL 3/4"</t>
  </si>
  <si>
    <t>9.1.22</t>
  </si>
  <si>
    <t>MEZCLADOR DUCHA LINEA MEDIA</t>
  </si>
  <si>
    <t>9.1.23</t>
  </si>
  <si>
    <t>CAJA INSPECCION 175x 80 CM DOM[CONCRETO]</t>
  </si>
  <si>
    <t>9.1.24</t>
  </si>
  <si>
    <t>FILTRO GEODREN INC EXCAV. RELLEN MAT SIT</t>
  </si>
  <si>
    <t>9.1.25</t>
  </si>
  <si>
    <t>TAPA CAJA MARCO ANGULO 91X91-100X100</t>
  </si>
  <si>
    <t>SUBTOTAL INSTALACIONES HIDRAULICAS</t>
  </si>
  <si>
    <t>10</t>
  </si>
  <si>
    <t>INSTALACIONES ELECTRICAS</t>
  </si>
  <si>
    <t>10.1.1</t>
  </si>
  <si>
    <t xml:space="preserve">BARRAJES DE 3000A PARA CONEXIÓN DE TRANSFORMADOR A TABLERO GENERAL </t>
  </si>
  <si>
    <t>10.1.2</t>
  </si>
  <si>
    <t>DPS PARA TRANSFORMADOR 12 KV INCLUYE SOPORTES Y CABLEADO DE CONEXIÓN</t>
  </si>
  <si>
    <t>10.1.3</t>
  </si>
  <si>
    <t>CELDA DE MEDIA TENSION 24 KVA</t>
  </si>
  <si>
    <t>10.1.4</t>
  </si>
  <si>
    <t>TABLERO GENERAL 1 TGN DE BAJA TENSIÓN, CON PROTECCIONES SEGÚN DIAGRAMA UNDIFILAR</t>
  </si>
  <si>
    <t>10.1.5</t>
  </si>
  <si>
    <t>TABLERO PLANTA EMERGENCIA</t>
  </si>
  <si>
    <t>10.1.6</t>
  </si>
  <si>
    <t>TABLERO BAJA TENSION 1600 A 208 V 25KVA</t>
  </si>
  <si>
    <t>10.1.7</t>
  </si>
  <si>
    <t>BANCO AUTOMÁTICO DE CONDENADORES DE 200 KVAR INCLUYE ALIMENTADOS DESDE TGN HASTA BANCO</t>
  </si>
  <si>
    <t>10.1.8</t>
  </si>
  <si>
    <t>ACOM.E.3F(3# 4+1# 8) 2"</t>
  </si>
  <si>
    <t>10.1.9</t>
  </si>
  <si>
    <t>ACOM.E.3F(3# 10+1#10) 1"</t>
  </si>
  <si>
    <t>10.1.10</t>
  </si>
  <si>
    <t>ACOM.E.3F(3#8 +1# 8) 2"</t>
  </si>
  <si>
    <t>10.1.11</t>
  </si>
  <si>
    <t>ACOM.E.3F(3# 6+1# 8) 2"</t>
  </si>
  <si>
    <t>10.1.12</t>
  </si>
  <si>
    <t>ACOM.E.3F(3# 2+1# 6) 2"</t>
  </si>
  <si>
    <t>10.1.13</t>
  </si>
  <si>
    <t>ACOM.E.3F(3#4/0+1#4/0)3"</t>
  </si>
  <si>
    <t>10.1.14</t>
  </si>
  <si>
    <t>ACOMETIDA ELECTRICA 3F(XLP 3#1/0) 4" GALV.</t>
  </si>
  <si>
    <t>10.1.15</t>
  </si>
  <si>
    <t>TUBERIA IMC 3/4 GALV</t>
  </si>
  <si>
    <t>10.1.16</t>
  </si>
  <si>
    <t>TUBERIA IMC 1 GALV</t>
  </si>
  <si>
    <t>10.1.17</t>
  </si>
  <si>
    <t>SUMINISTRO E INSTALACION CURVA IMC 3/4</t>
  </si>
  <si>
    <t>10.1.18</t>
  </si>
  <si>
    <t>SUMINISTRO E INSTALACION CURVA IMC 1 GALV</t>
  </si>
  <si>
    <t>10.1.19</t>
  </si>
  <si>
    <t>SUMINISTRO E INSTALACION TUBERIA IMC 1 1/2" GALV</t>
  </si>
  <si>
    <t>10.1.20</t>
  </si>
  <si>
    <t>SUMINISTRO E INSTALACION CURVA IMC 1 1/2" GALV</t>
  </si>
  <si>
    <t>10.1.21</t>
  </si>
  <si>
    <t>SUMINISTRO E INSTALACION TUBERIA IMC 3" GALV</t>
  </si>
  <si>
    <t>10.1.22</t>
  </si>
  <si>
    <t>SUMINISTRO E INSTALACION CURVA IMC 3" GALV</t>
  </si>
  <si>
    <t>10.1.23</t>
  </si>
  <si>
    <t>TUBERIA EMT 3/4"</t>
  </si>
  <si>
    <t>10.1.24</t>
  </si>
  <si>
    <t>TUBERIA EMT 2"</t>
  </si>
  <si>
    <t>10.1.25</t>
  </si>
  <si>
    <t>BANDEJA DUCTO CERRADO 60X8 CM CON SOPORTES EN RIEL CHANNEL 4X2</t>
  </si>
  <si>
    <t>10.1.26</t>
  </si>
  <si>
    <t>CURVAS, TEE BANDEJA DUCTO CERRADO 60X8 CM</t>
  </si>
  <si>
    <t>10.1.27</t>
  </si>
  <si>
    <t>BANDEJA DUCTO CERRADO 30X8 CM CON SOPORTES EN RIEL CHANNEL</t>
  </si>
  <si>
    <t>10.1.28</t>
  </si>
  <si>
    <t>CURVAS, TEE BANDEJA DUCTO CERRADO 30X8 CM</t>
  </si>
  <si>
    <t>10.1.29</t>
  </si>
  <si>
    <t>TABLERO DE EQUIPOS TG-EQ CON PROTECCIONES DE ACUERDO AL DIAGRAMA UNIFILAR</t>
  </si>
  <si>
    <t>10.1.30</t>
  </si>
  <si>
    <t>REGATAS SOBRE MUROS</t>
  </si>
  <si>
    <t>CAJA DE REGISTRO ELECTRICA</t>
  </si>
  <si>
    <t>10.2.1</t>
  </si>
  <si>
    <t xml:space="preserve">CAJA DE REGISTRO ELE. EN CONCRETO DE 3000 PSI DE 50X50 CON MARCO Y CONTRAMARCO EN ANGULO </t>
  </si>
  <si>
    <t xml:space="preserve">TABLEROS DE DISTRIBUCIÓN </t>
  </si>
  <si>
    <t>10.3.1</t>
  </si>
  <si>
    <t>TABLERO TRIFASICO DE TOMACORRIENTES PISO 1 TN P1 DE 42 CTOS CON ESPACIO PARA TOTALIZADOR</t>
  </si>
  <si>
    <t>10.3.2</t>
  </si>
  <si>
    <t>TABLERO TRIFASICO DE TOMACORRIENTES PISO 2 TN P2 DE 18 CTOS CON ESPACIO PARA TOTALIZADOR</t>
  </si>
  <si>
    <t>10.3.3</t>
  </si>
  <si>
    <t>TABLERO TRIFASICO DE ILUMINACIÓN PISO 2 TILUM P2 DE 18 CTOS CON ESPACIO PARA TOTALIZADOR</t>
  </si>
  <si>
    <t>10.3.4</t>
  </si>
  <si>
    <t>TABLERO TRIFASICO DE ILUMINACIÓN PISO 3 TILUM P3 DE 12 CTOS CON ESPACIO PARA TOTALIZADOR</t>
  </si>
  <si>
    <t>10.3.5</t>
  </si>
  <si>
    <t>TABLERO TRIFASICO DE TOMAS REGULADOS PISO 1 TR P1 DE 24 CTOS CON ESPACIO PARA TOTALIZADOR</t>
  </si>
  <si>
    <t>10.3.6</t>
  </si>
  <si>
    <t>TABLERO TRIFASICO DE TOMAS REGULADOS PISO 2 TR P2 DE 18 CTOS CON ESPACIO PARA TOTALIZADOR</t>
  </si>
  <si>
    <t>10.3.7</t>
  </si>
  <si>
    <t>TABLERO TRIFASICO DE TOMAS NORMALES CAMILLAS PISO 3 TNC P3 DE 36 CTOS CON ESPACIO PARA TOTALIZADOR</t>
  </si>
  <si>
    <t>10.3.8</t>
  </si>
  <si>
    <t>TABLERO TRIFASICO DE AIRES ACONDICIONADOS PISO 1 TAA P1 DE 42 CTOS CON ESPACIO PARA TOTALIZADOR</t>
  </si>
  <si>
    <t>10.3.9</t>
  </si>
  <si>
    <t>TABLERO DE DISTRIBUCIÓN PARA UPS 40KVA 125A  208V. INCLUYE TRES TOTALIZADORES DE 3X40A, CONMUTADOR TETRAPOLAR DE 125A.</t>
  </si>
  <si>
    <t>10.3.10</t>
  </si>
  <si>
    <t>BREAKER 1X20 A</t>
  </si>
  <si>
    <t>10.3.11</t>
  </si>
  <si>
    <t>BREAKER 2X20 A</t>
  </si>
  <si>
    <t>10.3.12</t>
  </si>
  <si>
    <t>TOTALIZADOR 3X125</t>
  </si>
  <si>
    <t>10.3.13</t>
  </si>
  <si>
    <t>TOTALIZADOR 3X100</t>
  </si>
  <si>
    <t>10.3.14</t>
  </si>
  <si>
    <t>TOTALIZADOR 3X80</t>
  </si>
  <si>
    <t>10.3.15</t>
  </si>
  <si>
    <t>TOTALIZADOR 3X50</t>
  </si>
  <si>
    <t>10.3.16</t>
  </si>
  <si>
    <t>TOTALIZADOR 3X40</t>
  </si>
  <si>
    <t>10.3.17</t>
  </si>
  <si>
    <t>TOTALIZADOR 3X30</t>
  </si>
  <si>
    <t>10.3.18</t>
  </si>
  <si>
    <t>IN  OUT PARA CONEXIÓN DE UPS 40 KVA</t>
  </si>
  <si>
    <t>10.3.19</t>
  </si>
  <si>
    <t>PROTECCIONES ELÉCTRICAS INSTALACIONES ASCENSOR. INCLUYE UND  TOTALIZADOR DE 3X50A, UND  MINI BREAKER DE 2X20A Y UND MINI BREAKER DE 1X20A</t>
  </si>
  <si>
    <t>ALIMENTADORES EN BAJA TENSIÓN</t>
  </si>
  <si>
    <t>10.4.1</t>
  </si>
  <si>
    <t>ALIMENTACIÓN TABLERO PLANTA EMERGENCIA DESDE PLANTA DE EMERGENCIA EN CABLE CU AWG LSHF EN 24NO500 MCM F + 8NO500 MCM N + 8NO 1/0 T</t>
  </si>
  <si>
    <t>10.4.2</t>
  </si>
  <si>
    <t>ALIMENTACIÓN TABLERO GENERAL NORMAL TG.N DESDE TABLERO PRINCIPAL EN CABLE CU AWG LSHF EN 6NO4/0 MCM F + 2NO4/0 MCM N + 1NO2/0 T</t>
  </si>
  <si>
    <t>10.4.3</t>
  </si>
  <si>
    <t>ALIMENTACIÓN TABLERO GENERAL EQUIPOS TG.EQ DESDE TABLERO PRINCIPAL EN CABLE CU AWG LSHF EN 15NO500 MCM F + 5NO500 MCM N + 5NO 1/0 T</t>
  </si>
  <si>
    <t>10.4.4</t>
  </si>
  <si>
    <t>ALIMENTACIÓN TABLERO GENERAL ESENCIAL TG.ES DESDE TABLERO PRINCIPAL EN CABLE CU AWG LSHF EN 6NO2/0 F + 2NO2/0 N + 1NO 1/0 T</t>
  </si>
  <si>
    <t>10.4.5</t>
  </si>
  <si>
    <t>ALIMENTACIÓN TABLERO GENERAL NORMAL TG.N DESDE TABLERO PLANTA EMERGENCIA EN CABLE CU AWG LSHF EN 6NO4/0 MCM F + 2NO4/0 MCM N + 1NO2/0 T</t>
  </si>
  <si>
    <t>10.4.6</t>
  </si>
  <si>
    <t>ALIMENTACIÓN TABLERO GENERAL EQUIPOS TG.EQ DESDE TABLERO PLANTA EMERGENCIA EN CABLE CU AWG LSHF EN 15NO500 MCM F + 5NO500 MCM N + 5NO 1/0 T</t>
  </si>
  <si>
    <t>10.4.7</t>
  </si>
  <si>
    <t>ALIMENTACIÓN TABLERO GENERAL ESENCIAL TG.ES DESDE TABLERO PLANTA EMERGENCIA EN CABLE CU AWG LSHF EN 6NO2/0 F + 2NO2/0 N + 1NO 1/0 T</t>
  </si>
  <si>
    <t>10.4.8</t>
  </si>
  <si>
    <t>ALIMENTACIÓN TABLERO TOMAS NORMALES PISO 1 TN P1 EN CABLE CU AWG LSHF EN 3NO1/0 F + 1NO1/0 N + 1NO6 T</t>
  </si>
  <si>
    <t>10.4.9</t>
  </si>
  <si>
    <t>ALIMENTACIÓN TABLERO TOMAS NORMALES PISO 2 TN P2 EN CABLE CU AWG LSHF EN 3NO6 F + 1NO6 N + 1NO8 T</t>
  </si>
  <si>
    <t>10.4.10</t>
  </si>
  <si>
    <t>ALIMENTACIÓN TABLERO TOMAS NORMALES PISO 3 TN P3 EN CABLE CU AWG LSHF EN 3NO8 F + 1NO8 N + 1NO8 T</t>
  </si>
  <si>
    <t>10.4.11</t>
  </si>
  <si>
    <t>ALIMENTACIÓN TABLERO ILUMINACIÓN PISO 1 TILUM P1 EN CABLE CU AWG LSHF EN 3NO8 F + 1NO8 N + 1NO8 T</t>
  </si>
  <si>
    <t>10.4.12</t>
  </si>
  <si>
    <t>ALIMENTACIÓN TABLERO ILUMINACIÓN PISO 2 TILUM P2 EN CABLE CU AWG LSHF EN 3NO8 F + 1NO8 N + 1NO8 T</t>
  </si>
  <si>
    <t>10.4.13</t>
  </si>
  <si>
    <t>ALIMENTACIÓN TABLERO ILUMINACIÓN PISO 3 TILUM P3 EN CABLE CU AWG LSHF EN 3NO8 F + 1NO8 N + 1NO8 T</t>
  </si>
  <si>
    <t>10.4.14</t>
  </si>
  <si>
    <t>ALIMENTACIÓN TABLERO TOMAS REGULADOS PISO 1 TR P1 EN CABLE CU AWG LSHF EN 3NO2 F + 1NO2 N + 1NO8 T</t>
  </si>
  <si>
    <t>10.4.15</t>
  </si>
  <si>
    <t>ALIMENTACIÓN TABLERO TOMAS REGULADOS PISO 2 TR P2 EN CABLE CU AWG LSHF EN 3NO8 F + 1NO8 N + 1NO8 T</t>
  </si>
  <si>
    <t>10.4.16</t>
  </si>
  <si>
    <t>ALIMENTACIÓN TABLERO TOMAS REGULADOS PISO 3 TR P3 EN CABLE CU AWG LSHF EN 3NO8 F + 1NO8 N + 1NO8 T</t>
  </si>
  <si>
    <t>10.4.17</t>
  </si>
  <si>
    <t>ALIMENTACIÓN TABLERO TOMAS NORMALES CAMILLAS PISO 1 TNC P1 EN CABLE CU AWG LSHF EN 3NO6 F + 1NO6 N + 1NO8 T</t>
  </si>
  <si>
    <t>10.4.18</t>
  </si>
  <si>
    <t>ALIMENTACIÓN TABLERO TOMAS NORMALES CAMILLAS SOTANO TNC PS EN CABLE CU AWG LSHF EN 3NO2 F + 1NO2 N + 1NO8 T</t>
  </si>
  <si>
    <t>10.4.19</t>
  </si>
  <si>
    <t>ALIMENTACIÓN TABLERO TOMAS EMERGENCIA CAMILLAS PISO 1 TEC P EN CABLE CU AWG LSHF EN 3NO6 F + 1NO6 N + 1NO8 T</t>
  </si>
  <si>
    <t>10.4.20</t>
  </si>
  <si>
    <t>ALIMENTACIÓN TABLERO TOMAS EMERGENCIA CAMILLAS SOTANO EN CABLE CU AWG LSHF EN 3NO2 F + 1NO2 N + 1NO8 T</t>
  </si>
  <si>
    <t>10.4.21</t>
  </si>
  <si>
    <t>ALIMENTACIÓN TABLERO AIRES ACOND. PISO 1 TAA P1 EN CABLE CU AWG LSHF EN 3NO1/0 F + 1NO1/0 N + 1NO6 T</t>
  </si>
  <si>
    <t>10.4.22</t>
  </si>
  <si>
    <t>ALIMENTACIÓN TG. UPS 40KVA EN CABLE CU AWG LSHF EN 3NO1/0 F + 1NO1/0 N + 1NO 6 T</t>
  </si>
  <si>
    <t>10.4.23</t>
  </si>
  <si>
    <t>ALIMENTACIÓN UPS 45 KVA EN CABLE CU AWG LSHF EN 3NO1/0 F + 1NO1/0 N + 1NO 6 T</t>
  </si>
  <si>
    <t>10.4.24</t>
  </si>
  <si>
    <t>ALIMENTACIÓN UMA 2APU1APU1 EN CABLE CU AWG LSHF EN 3NO8 F + 1NO8 N + 1NO8 T</t>
  </si>
  <si>
    <t>10.4.25</t>
  </si>
  <si>
    <t>ALIMENTACIÓN UMA  EN CABLE CU AWG LSHF EN 3NO6 F + 1NO6 N + 1NO8 T</t>
  </si>
  <si>
    <t>10.4.26</t>
  </si>
  <si>
    <t>ALIMENTACIÓN UMA EN CABLE CU AWG LSHF EN 3NO8 F + 1NO8 N + 1NO8 T</t>
  </si>
  <si>
    <t>10.4.27</t>
  </si>
  <si>
    <t>10.4.28</t>
  </si>
  <si>
    <t>ALIMENTACIÓN UMA  EN CABLE CU AWG LSHF EN 3NO8 F + 1NO8 N + 1NO8 T</t>
  </si>
  <si>
    <t>10.4.29</t>
  </si>
  <si>
    <t>ALIMENTACIÓN UMA  CABLE CU AWG LSHF EN 3NO6 F + 1NO6 N + 1NO8 T</t>
  </si>
  <si>
    <t>10.4.30</t>
  </si>
  <si>
    <t>ALIMENTACIÓN UMA EN CABLE CU AWG LSHF EN 3NO4 F + 1NO4 N + 1NO8 T</t>
  </si>
  <si>
    <t>10.4.31</t>
  </si>
  <si>
    <t>ALIMENTACIÓN CHILLER 1 EN CABLE CU AWG LSHF EN 6NO4/0 F + 2NO4/0 N + 1NO1/0 T</t>
  </si>
  <si>
    <t>10.4.32</t>
  </si>
  <si>
    <t>ALIMENTACIÓN CHILLER 2 EN CABLE CU AWG LSHF EN 6NO4/0 F + 2NO4/0 N + 1NO1/0 T</t>
  </si>
  <si>
    <t>10.4.33</t>
  </si>
  <si>
    <t>ALIMENTACIÓN CHILLER 3 EN CABLE CU AWG LSHF EN 6NO4/0 F + 2NO4/0 N + 1NO1/0 T</t>
  </si>
  <si>
    <t>10.4.34</t>
  </si>
  <si>
    <t>ALIMENTACIÓN BOMBA 1 EN CABLE CU AWG LSHF EN 3NO4 F + 1NO4 N + 1NO8 T</t>
  </si>
  <si>
    <t>10.4.35</t>
  </si>
  <si>
    <t>ALIMENTACIÓN BOMBA 2 EN CABLE CU AWG LSHF EN 3NO4 F + 1NO4 N + 1NO8 T</t>
  </si>
  <si>
    <t>10.4.36</t>
  </si>
  <si>
    <t>ALIMENTACIÓN BOMBA 3 EN CABLE CU AWG LSHF EN 3NO4 F + 1NO4 N + 1NO8 T</t>
  </si>
  <si>
    <t>10.4.37</t>
  </si>
  <si>
    <t>ALIMENTACIÓN B.P.C EN CABLE CU AWG LSHF EN 3NO6 F + 1NO6 N + 1NO8 T</t>
  </si>
  <si>
    <t>10.4.38</t>
  </si>
  <si>
    <t>ALIMENTACIÓN B.J EN CABLE CU AWG LSHF EN 3NO8 F + 1NO8 N + 1NO8 T</t>
  </si>
  <si>
    <t>10.4.39</t>
  </si>
  <si>
    <t>ALIMENTACIÓN RAYOS X RX 1 EN CABLE CU AWG LSHF EN 3NO4/0 F + 1NO4/0 N + 1NO8 T</t>
  </si>
  <si>
    <t>10.4.40</t>
  </si>
  <si>
    <t>ALIMENTACIÓN RAYOS X ODONTOLOGÍA RX ODONTOLOGÍA EN CABLE CU AWG LSHF EN 3NO2 F + 1NO2 N + 1NO8 T</t>
  </si>
  <si>
    <t>10.4.41</t>
  </si>
  <si>
    <t>ALIMENTACIÓN ASCENSOR 1 ASC 1 EN CABLE CU AWG LSHF EN 3NO6 F + 1NO6 N + 1NO8 T</t>
  </si>
  <si>
    <t>10.4.42</t>
  </si>
  <si>
    <t>ALIMENTACIÓN ASCENSOR 2 ASC 2 EN CABLE CU AWG LSHF EN 3NO6 F + 1NO6 N + 1NO8 T</t>
  </si>
  <si>
    <t>10.4.43</t>
  </si>
  <si>
    <t>ALIMENTACIÓN ASCENSOR 3 ASC 3 EN CABLE CU AWG LSHF EN 3NO6 F + 1NO6 N + 1NO8 T</t>
  </si>
  <si>
    <t>10.4.44</t>
  </si>
  <si>
    <t>ALIMENTACIÓN ELEVA PLATAFORMA EN CABLE CU AWG LSHF EN 3NO6 F + 1NO6 N + 1NO8 T</t>
  </si>
  <si>
    <t>10.4.45</t>
  </si>
  <si>
    <t>ALIMENTACIÓN TABLERO MALACATE 1 EN CABLE CU AWG LSHF EN 2NO6 F + 1NO6 N + 1NO8 T</t>
  </si>
  <si>
    <t>10.4.46</t>
  </si>
  <si>
    <t>ALIMENTACIÓN TABLERO MALACATE 2 EN CABLE CU AWG LSHF EN 2NO6 F + 1NO6 N + 1NO8 T</t>
  </si>
  <si>
    <t>CIRCUITOS RAMALES BAJA TENSION</t>
  </si>
  <si>
    <t>10.5.1</t>
  </si>
  <si>
    <t>CIRCUITOS RAMALES EN BAJA TENSIÓN, 120/220V EN 3NO12 CABLE DE COBRE AWG LSHFAPU90ºC POR TUBERÍA Y/O DUCTO, PARA SALIDAS ELÉCTRICAS</t>
  </si>
  <si>
    <t>CANALIZACIONES PORTACABLES Y TUBERIAS</t>
  </si>
  <si>
    <t>10.6.1</t>
  </si>
  <si>
    <t>BANDEJA MALLA 60X200</t>
  </si>
  <si>
    <t>10.6.2</t>
  </si>
  <si>
    <t>CABLE DE COBRE DESNUDO # 4/0</t>
  </si>
  <si>
    <t>10.6.3</t>
  </si>
  <si>
    <t>CONECTOR CU PARA EQUIPOTENCIALIZAR DUCTO</t>
  </si>
  <si>
    <t>10.6.4</t>
  </si>
  <si>
    <t>TUBERÍA PARA CANALIZACIÓN ALIMENTADOR EPC 1 EN 1" EM. INCLUYE UNDIONES, CURVAS Y CONECTORES.</t>
  </si>
  <si>
    <t>SALIDAS ELÉCTRICAS</t>
  </si>
  <si>
    <t>10.7.1</t>
  </si>
  <si>
    <t>SALIDA LAMPARA EMT</t>
  </si>
  <si>
    <t>10.7.2</t>
  </si>
  <si>
    <t>SALIDA S1 EMT</t>
  </si>
  <si>
    <t>10.7.3</t>
  </si>
  <si>
    <t>SALIDA S2 EMT</t>
  </si>
  <si>
    <t>10.7.4</t>
  </si>
  <si>
    <t>SALIDA S3 EMT</t>
  </si>
  <si>
    <t>10.7.5</t>
  </si>
  <si>
    <t>SALIDA SC1 EMT</t>
  </si>
  <si>
    <t>10.7.6</t>
  </si>
  <si>
    <t>SALIDA TOMA 120 EMT</t>
  </si>
  <si>
    <t>10.7.7</t>
  </si>
  <si>
    <t>SALIDA GENERAL EMT UTP SIN APARATO</t>
  </si>
  <si>
    <t>10.7.8</t>
  </si>
  <si>
    <t>SAL TOMA 120 EMT ZONA HUMEDA</t>
  </si>
  <si>
    <t>10.7.9</t>
  </si>
  <si>
    <t>10.7.10</t>
  </si>
  <si>
    <t>SAL TOMA 220 EMT</t>
  </si>
  <si>
    <t>10.7.11</t>
  </si>
  <si>
    <t>SALIDA ELÉCTRICA PARA EXTRACTOR DE BAÑOS 125V.INCLUYE TUBERÍA EMT 3/4", CAJAS METÁLICAS, CONDUCTORES 12 AWGTHW Y DEMÁS ACCESORIOS NECESARIOS PARA SU CORRECTA INSTALACIÓN.</t>
  </si>
  <si>
    <t>SUMINISTRO E INSTALACION LUMINARIAS</t>
  </si>
  <si>
    <t>10.8.1</t>
  </si>
  <si>
    <t xml:space="preserve">SUMINISTRO E INSTALACION PANEL LED 60X60 40 W </t>
  </si>
  <si>
    <t>10.8.2</t>
  </si>
  <si>
    <t>MARCO METÁLICO PARA PANEL LED DE 60X60</t>
  </si>
  <si>
    <t>10.8.3</t>
  </si>
  <si>
    <t>LUMINARIA HERMETICAL LED 2X18W 3200 LM</t>
  </si>
  <si>
    <t>10.8.4</t>
  </si>
  <si>
    <t>BALA PANEL LED 18W</t>
  </si>
  <si>
    <t>10.8.5</t>
  </si>
  <si>
    <t>BALA PANEL LED 12W</t>
  </si>
  <si>
    <t>10.8.6</t>
  </si>
  <si>
    <t>BALA PANEL LED 6W</t>
  </si>
  <si>
    <t>10.8.7</t>
  </si>
  <si>
    <t xml:space="preserve">REFLECTOR  LED  48 </t>
  </si>
  <si>
    <t>10.8.8</t>
  </si>
  <si>
    <t>SOPORTE PARA REFLECTOR</t>
  </si>
  <si>
    <t>10.8.9</t>
  </si>
  <si>
    <t xml:space="preserve">LUMINARIA LED DE EMERGENCIA </t>
  </si>
  <si>
    <t>10.8.10</t>
  </si>
  <si>
    <t>LUMINARIA LED DE EMERGENCIA SILVANIA R3 MTS</t>
  </si>
  <si>
    <t>10.8.11</t>
  </si>
  <si>
    <t>LUMINARIA LED DE EMERGENCIA 2X1W</t>
  </si>
  <si>
    <t>10.8.12</t>
  </si>
  <si>
    <t>LETREROS EXIT LED</t>
  </si>
  <si>
    <t>PLANTA ELECTRICA DE EMERGENCIA</t>
  </si>
  <si>
    <t>10.9.1</t>
  </si>
  <si>
    <t>EXOSTO DE 4" PARA ESCAPE DE GASES DE PLANTA DE EMERGENCIA. SALE HASTA PUNDTO MÁS ALTO DEL EDIFICIO</t>
  </si>
  <si>
    <t>10.9.2</t>
  </si>
  <si>
    <t>CUBRIMIENTO TÉRMICO EXOSTO</t>
  </si>
  <si>
    <t>10.9.3</t>
  </si>
  <si>
    <t>INSTALACIÓN DE PLANTA DE EMERGENCIA Y PUESTA EN FUNDCIONAMIENTO</t>
  </si>
  <si>
    <t>10.9.4</t>
  </si>
  <si>
    <t>SALIDA PARA PRECALENTADOR 220V</t>
  </si>
  <si>
    <t>10.9.5</t>
  </si>
  <si>
    <t>CONDUCCION PARA CABLEADO DE CONTROL POR TUBERÍA EMT 3/4"</t>
  </si>
  <si>
    <t>10.9.6</t>
  </si>
  <si>
    <t>SALIDA CARGADORA DE BATERÍAS</t>
  </si>
  <si>
    <t>SUBTOTAL INSTALACIONES ELECTRICAS</t>
  </si>
  <si>
    <t>COMUNICACIÓNES</t>
  </si>
  <si>
    <t>11.1</t>
  </si>
  <si>
    <t xml:space="preserve">SISTEMA ALARMA INCENDIO </t>
  </si>
  <si>
    <t>11.1.1</t>
  </si>
  <si>
    <t>PANEL DE ALARMA EXPANDIBLE, CON CAPACIDAD PARA 250 DISPOSITIVOS, EXPANDIBLE A 1000 CON CAPACIDAD PARA LAZO DE SIRENAS DIRECCIONABLE (IDNAC). GABINETE ROJO, TECLADO EMBEBIDO. EL LAZO DE ELEMENTOS, DEBE PERMITIR EL MONITOREO DE LOS MISMOS EN TODO MOMENTO PARA DICTAR ESTADO DE LOS MISMOS, DEBE PERMITIR MONITOREAR, ESTADO, ALARMA, FALLO O SUPERVISIÓN.</t>
  </si>
  <si>
    <t>11.1.2</t>
  </si>
  <si>
    <t>DETECTOR DE HUMO FOTOELECTRICO</t>
  </si>
  <si>
    <t>11.1.3</t>
  </si>
  <si>
    <t>SENSOR TÉRMICO</t>
  </si>
  <si>
    <t>11.1.4</t>
  </si>
  <si>
    <t>BASE SONORA 520HZ DIRECCIONABLE</t>
  </si>
  <si>
    <t>11.1.5</t>
  </si>
  <si>
    <t>ESTACIÓN MANUAL DIRECCIONABLE DOBLE ACCIÓN CON LLAVE</t>
  </si>
  <si>
    <t>11.1.6</t>
  </si>
  <si>
    <t>BATERÍA 12VDC 11.5AH</t>
  </si>
  <si>
    <t>11.1.7</t>
  </si>
  <si>
    <t>MODULO CONTROL PUERTAS EMERGENCIA</t>
  </si>
  <si>
    <t>11.1.8</t>
  </si>
  <si>
    <t>MODULO MONITOR SISTEMA RCI</t>
  </si>
  <si>
    <t>11.1.9</t>
  </si>
  <si>
    <t>CABLE 2X14 ROJO RESISTENTE AL FUEGO SIN APANTALLAMIENTO FPLR</t>
  </si>
  <si>
    <t>11.1.10</t>
  </si>
  <si>
    <t>SIRENA Y LUZ ESTROBOSCÓPICA</t>
  </si>
  <si>
    <t>11.1.11</t>
  </si>
  <si>
    <t>SALIDA TUBERÍA EMT 3/4 SISTEMA ALARMAS</t>
  </si>
  <si>
    <t>11.2</t>
  </si>
  <si>
    <t>SISTEMA CCTV</t>
  </si>
  <si>
    <t>11.2.1</t>
  </si>
  <si>
    <t>DISCO DURO 6TB</t>
  </si>
  <si>
    <t>11.2.2</t>
  </si>
  <si>
    <t>SWITCH 24PTOS POE+, 370W</t>
  </si>
  <si>
    <t>11.2.3</t>
  </si>
  <si>
    <t>JOYSTICK CONTROL SISTEMA CCTV</t>
  </si>
  <si>
    <t>11.2.4</t>
  </si>
  <si>
    <t>ESTACIÓN DE TRABAJO, TARJETA DE VIDEO, 2 SALIDAS HDMI</t>
  </si>
  <si>
    <t>11.2.5</t>
  </si>
  <si>
    <t>MONITOR 19", TRABAJO 24/7</t>
  </si>
  <si>
    <t>11.2.6</t>
  </si>
  <si>
    <t>MONITOR 43" FHD 1080P TRABAJO CONTINUO 24/7 INDUSTRIAL</t>
  </si>
  <si>
    <t>11.2.7</t>
  </si>
  <si>
    <t>SALIDA TUBERÍA EMT 3/4 CÁMARAS CCTV</t>
  </si>
  <si>
    <t>11.2.8</t>
  </si>
  <si>
    <t>POSTE EXTERIOR CÁMARAS MTS DE ALTURA 8M EN TUBO DE ACERO</t>
  </si>
  <si>
    <t xml:space="preserve">CONTROL DE ACCESO </t>
  </si>
  <si>
    <t>11.3.1</t>
  </si>
  <si>
    <t>FUENTE ALIMENTACIÓN 12VDC 5AMP</t>
  </si>
  <si>
    <t>11.3.2</t>
  </si>
  <si>
    <t>LECTORA PROXIMIDAD</t>
  </si>
  <si>
    <t>11.3.3</t>
  </si>
  <si>
    <t>ELECTROIMÁN 600LBS</t>
  </si>
  <si>
    <t>11.3.4</t>
  </si>
  <si>
    <t>TARJETA DE PROXIMIDAD USUARIOS Y VISITANTES</t>
  </si>
  <si>
    <t>11.3.5</t>
  </si>
  <si>
    <t>BOTÓN APERTURA ESCRITORIO</t>
  </si>
  <si>
    <t>11.3.6</t>
  </si>
  <si>
    <t>CABLE DATOS UTP CAT 5E-4P</t>
  </si>
  <si>
    <t>11.3.7</t>
  </si>
  <si>
    <t>CABLE VEHÍCULO 2X16</t>
  </si>
  <si>
    <t>11.3.8</t>
  </si>
  <si>
    <t xml:space="preserve">LLAMADO A ENFERMERÍA </t>
  </si>
  <si>
    <t>11.4.1</t>
  </si>
  <si>
    <t>ALTAVOZ  INTELIGENTE SISTEMA COMUNDICACIÓN CABECERA CAMA</t>
  </si>
  <si>
    <t>11.4.2</t>
  </si>
  <si>
    <t>MICRÓFONO + PREAMPLIFICADOR CAJA 60MM</t>
  </si>
  <si>
    <t>11.4.3</t>
  </si>
  <si>
    <t>LUZ DINTEL CON 4 COLORES</t>
  </si>
  <si>
    <t>CABLEADO ESTRUCTURADO Y NETWORKING</t>
  </si>
  <si>
    <t>11.5.1</t>
  </si>
  <si>
    <t>CABLE UTP CAT6A</t>
  </si>
  <si>
    <t>11.5.2</t>
  </si>
  <si>
    <t>PATCH PANEL 24 PUERTOS CAT6A</t>
  </si>
  <si>
    <t>11.5.3</t>
  </si>
  <si>
    <t>JACK CAT6A</t>
  </si>
  <si>
    <t>11.5.4</t>
  </si>
  <si>
    <t>FACEPLATE RJ45-2 PUERTOS + VENT. IDENTIF</t>
  </si>
  <si>
    <t>11.5.5</t>
  </si>
  <si>
    <t>FACEPLATE RJ45-1 PUERTO + VENT. IDENTIF</t>
  </si>
  <si>
    <t>11.5.6</t>
  </si>
  <si>
    <t>PATCH CORD 5 PIES 1.5MTS</t>
  </si>
  <si>
    <t>11.5.7</t>
  </si>
  <si>
    <t>PATCH CORD 10 PIES- 3.0 MTS</t>
  </si>
  <si>
    <t>11.5.8</t>
  </si>
  <si>
    <t>ORGANIZADOR HORIZONTAL 2U</t>
  </si>
  <si>
    <t>11.5.9</t>
  </si>
  <si>
    <t>MARCACIÓN PUNTOS DE DATOS</t>
  </si>
  <si>
    <t>11.5.10</t>
  </si>
  <si>
    <t>CERTIFICACION PUNTO RED</t>
  </si>
  <si>
    <t>11.5.11</t>
  </si>
  <si>
    <t>CABLE F.O DE 6 HILOS TIPO INTERIOR OM3 MULTIMODO APU BACK BONE</t>
  </si>
  <si>
    <t>11.5.12</t>
  </si>
  <si>
    <t>BANDEJA DE F.O</t>
  </si>
  <si>
    <t>11.5.13</t>
  </si>
  <si>
    <t>CONECTOR F.O LC  MULTIMODO</t>
  </si>
  <si>
    <t>11.5.14</t>
  </si>
  <si>
    <t>11.5.15</t>
  </si>
  <si>
    <t>ACCES POINT AEROHIVE INDOOR PLENUM POE, 10/100/100</t>
  </si>
  <si>
    <t>11.5.16</t>
  </si>
  <si>
    <t>GABINETE RACK CERRADO PRINCIPAL, 1.80 MTS DE ALTURA</t>
  </si>
  <si>
    <t>11.5.17</t>
  </si>
  <si>
    <t>GABINETE RACK CERRADO SATÉLITE 0,9MTS DE ALTURA</t>
  </si>
  <si>
    <t>11.5.18</t>
  </si>
  <si>
    <t>CONECTOR BORNE PARA BANDEJA TIPO MALLA PARA PUESTA A TIERRA</t>
  </si>
  <si>
    <t>11.5.19</t>
  </si>
  <si>
    <t>CABLE DESNUDO #6 PUESTA A TIERRA BANDEJA</t>
  </si>
  <si>
    <t>11.5.20</t>
  </si>
  <si>
    <t>VARILLA ROSCADA 3/8 SOPORTE BANDEJA DE 1MTS</t>
  </si>
  <si>
    <t>11.5.21</t>
  </si>
  <si>
    <t>BANDEJA PORTA CABLES TIPO MALLA ANCHO 30X10 CMS INCLUYE SOPORTERIA Y ACCESORIOS, PLATINA PARA SALIDAS DE TUBERÍAS, CONECTORES RÁPIDOS, GRAPAS, ETC.</t>
  </si>
  <si>
    <t>11.5.22</t>
  </si>
  <si>
    <t>ALTAVOZ DE TECHO</t>
  </si>
  <si>
    <t>11.5.23</t>
  </si>
  <si>
    <t>MICRÓFONO CON BASE SALAS DE ESPERA</t>
  </si>
  <si>
    <t>SISTEMA AUDIOS GENERAL</t>
  </si>
  <si>
    <t>11.6.1</t>
  </si>
  <si>
    <t>INTERFACE PARA MENSAJES PREGRABADOS, 8 ENTRADAS 8 SALIDAS</t>
  </si>
  <si>
    <t>11.6.2</t>
  </si>
  <si>
    <t>ALTAVOZ EMPOTRAR EN TECHO 1,5W 6" CON TRANSFORMADOR DE AUDIO 100V</t>
  </si>
  <si>
    <t>11.6.3</t>
  </si>
  <si>
    <t>CABLE AUDIO DESOXIGENADO 2X16</t>
  </si>
  <si>
    <t>SUTOTAL COMUNICACIONES</t>
  </si>
  <si>
    <t>REDES ELECTRICAS</t>
  </si>
  <si>
    <t>12.1.1</t>
  </si>
  <si>
    <t>RED DE MEDIA TENSION Y SUBESTACION</t>
  </si>
  <si>
    <t>12.1.2</t>
  </si>
  <si>
    <t>POSTE CONCRETO 13X750 KG</t>
  </si>
  <si>
    <t>12.1.3</t>
  </si>
  <si>
    <t xml:space="preserve">PLUMA GRUA 500 KILOS </t>
  </si>
  <si>
    <t>DIA</t>
  </si>
  <si>
    <t>12.1.4</t>
  </si>
  <si>
    <t>CONJUNTO DE PROTECCIONES. INCLUYE: TRES PARARRAYOS 12 KV, TRES CORTACIRCUITOS 15 KVAPU100A, 45 MS ALAMBRE DD #4 Y DOS TUBO IMC 3/4"X 3 M</t>
  </si>
  <si>
    <t>12.1.5</t>
  </si>
  <si>
    <t>JUEGO DE TERMINALES PREMOLDEADOS TIPO EXTERIOR 15KV (2 4/0 AWG)</t>
  </si>
  <si>
    <t>12.1.6</t>
  </si>
  <si>
    <t>BAJANTE CON DOS (2) TUBOS IMC GALVANIZADO 4"X3M ADOSADO AL POSTE., INCLUYE BANDAS SENCILLAS + BOTA TERMO CONTRÁCTIL</t>
  </si>
  <si>
    <t>12.1.7</t>
  </si>
  <si>
    <t>EXCAVACIÓN EN ZONA BLANDA</t>
  </si>
  <si>
    <t>12.1.8</t>
  </si>
  <si>
    <t>CANALIZACIÓN CON 2Ø4"  PVC INCLUYE TERMINALES CAMPANA.</t>
  </si>
  <si>
    <t>12.1.9</t>
  </si>
  <si>
    <t>ACOMETIDA MEDIA TENSIÓN EN CABLE 3#2 15 KV CU XLPE + 3 CU DD # 2</t>
  </si>
  <si>
    <t>12.1.10</t>
  </si>
  <si>
    <t>CURVA IMC 4"</t>
  </si>
  <si>
    <t>12.1.11</t>
  </si>
  <si>
    <t>CONSTRUCCIÓN CAJA DE INSPECCIÓN MEDIA TENSIÓN TIPO I NORMA EMCALI</t>
  </si>
  <si>
    <t>12.1.12</t>
  </si>
  <si>
    <t>SOPORTE PARA TERMINALES PREMOLDEADOS INCLUYE : CRUCETA 2.4 MS, ANGULAR EN V 1.5M</t>
  </si>
  <si>
    <t>12.1.13</t>
  </si>
  <si>
    <t>JUEGO DE TERMINALES PREMOLDEADOS TIPO INTERIOR 15KV (2 4/0 AWG)</t>
  </si>
  <si>
    <t>12.1.14</t>
  </si>
  <si>
    <t>RELE DE CONTROL DE TENSION 600VRMS</t>
  </si>
  <si>
    <t>12.1.15</t>
  </si>
  <si>
    <t>MEDIDOR ELECTRÓNICO 5 A TRIFASICO</t>
  </si>
  <si>
    <t>SISTEMA APANTALLAMIENTO</t>
  </si>
  <si>
    <t>12.2.1</t>
  </si>
  <si>
    <t>PUNTA CAPTADORA DE ALUMINIO 5/8' X 300CM.</t>
  </si>
  <si>
    <t>12.2.2</t>
  </si>
  <si>
    <t>SOPORTE HORIZONTAL PARA PUNDTA CAPTORA DE ALUMINIO 5/8''.</t>
  </si>
  <si>
    <t>12.2.3</t>
  </si>
  <si>
    <t>ALAMBRÓN ALUMINIO 8MM DE DIÁMETRO</t>
  </si>
  <si>
    <t>12.2.4</t>
  </si>
  <si>
    <t>SOPORTE PARA CONDUCTOR OBO TIPO 177/30 DIN</t>
  </si>
  <si>
    <t>12.2.5</t>
  </si>
  <si>
    <t>ZÓCALO ESTANDAR</t>
  </si>
  <si>
    <t>12.2.6</t>
  </si>
  <si>
    <t xml:space="preserve">GRAPA PARA CONEXIÓN </t>
  </si>
  <si>
    <t>12.2.7</t>
  </si>
  <si>
    <t>AVISOS  (SEÑAL DE PREVENCIÓN).</t>
  </si>
  <si>
    <t>12.2.8</t>
  </si>
  <si>
    <t>PEGANTE PARA ZÓCALO FLEX310M CLÁSICO GRIS 310 ML</t>
  </si>
  <si>
    <t>12.2.9</t>
  </si>
  <si>
    <t xml:space="preserve">CABLE COBRE DESNUDO  # 1/0 </t>
  </si>
  <si>
    <t>12.2.10</t>
  </si>
  <si>
    <t>VARILLA CU  9/16X 2.40 M.</t>
  </si>
  <si>
    <t>12.2.11</t>
  </si>
  <si>
    <t>SOLDADURA THERMOWELLD 115 GRM</t>
  </si>
  <si>
    <t>12.2.12</t>
  </si>
  <si>
    <t>CANALIZACIÓN PARA ANILLO DE PUESTA A TIERRA EN SÓTANO, INCLUYE COMPACTACIÓN.</t>
  </si>
  <si>
    <t>12.2.13</t>
  </si>
  <si>
    <t>MEDICION DE RESISTENCIA DE SISTEMA DE PUESTA TIERRA.</t>
  </si>
  <si>
    <t>12.2.14</t>
  </si>
  <si>
    <t>CABLE #   3/0 CU</t>
  </si>
  <si>
    <t>M</t>
  </si>
  <si>
    <t>12.2.15</t>
  </si>
  <si>
    <t>SOLDADURATERMOWELDX115 GRAMOS</t>
  </si>
  <si>
    <t>12.2.16</t>
  </si>
  <si>
    <t>MOLDE DE GRAFITO CABLE VARILLA CABLE PARA 3/0MCM</t>
  </si>
  <si>
    <t>12.2.17</t>
  </si>
  <si>
    <t>CANALIZACIÓN ZONA BLANDA</t>
  </si>
  <si>
    <t>SUBTOTAL REDES ELECTRICAS</t>
  </si>
  <si>
    <t>13</t>
  </si>
  <si>
    <t>REVESTIMIENTOS</t>
  </si>
  <si>
    <t>13.1.1</t>
  </si>
  <si>
    <t xml:space="preserve">MESÓN GRANITO O MÁRMOL </t>
  </si>
  <si>
    <t>13.1.2</t>
  </si>
  <si>
    <t>REPELLO MURO 1:3</t>
  </si>
  <si>
    <t>13.1.3</t>
  </si>
  <si>
    <t>PEND.IMPERMEAB. 5 CM MORT 1:3</t>
  </si>
  <si>
    <t>13.1.4</t>
  </si>
  <si>
    <t>CERAMICA 60-70 CM X60-70 CM TRAF 3-4</t>
  </si>
  <si>
    <t>SUBTOTAL REVESTIMIENTOS</t>
  </si>
  <si>
    <t>14</t>
  </si>
  <si>
    <t>PISOS</t>
  </si>
  <si>
    <t>14.1.1</t>
  </si>
  <si>
    <t>ALISTADO PISO IMPERMEABLE 4 CM</t>
  </si>
  <si>
    <t>14.1.2</t>
  </si>
  <si>
    <t>PISO EN BALDOSA DE GRANITO, COLOR BLANCO HUILA DE 30-35X30-35, MORTERO DE PEGA1:4, INSTALADA, PULIDA Y BRILLADA, INCLUYE DILATACIÓN EN BRONCE</t>
  </si>
  <si>
    <t>14.1.2.1</t>
  </si>
  <si>
    <t>DESTRONQUE Y BRILLADA</t>
  </si>
  <si>
    <t>14.1.3</t>
  </si>
  <si>
    <t>GUARDAESCOBA GRANITO 1/2 C + DIL. BRONCE</t>
  </si>
  <si>
    <t>14.1.4</t>
  </si>
  <si>
    <t>GUARDA ESCOBA EN GRANITO PREFABRICADO 7 CM</t>
  </si>
  <si>
    <t>14.1.5</t>
  </si>
  <si>
    <t>BALDOSA VINILO 30X30 1.6 MM</t>
  </si>
  <si>
    <t>14.1.6</t>
  </si>
  <si>
    <t>ROLLO VINILO 2-3MM ANCHO 2M</t>
  </si>
  <si>
    <t>14.1.7</t>
  </si>
  <si>
    <t>CONTRAPISO CONCRETO E=10CM 3.000Psi</t>
  </si>
  <si>
    <t>14.1.8</t>
  </si>
  <si>
    <t>ENCHAPE CERAMICA 30-40 CMXS0-60 CM</t>
  </si>
  <si>
    <t>SUBTOTAL PISOS</t>
  </si>
  <si>
    <t>CARPINTERIA EN MADERA Y METALICA</t>
  </si>
  <si>
    <t>15.1.1</t>
  </si>
  <si>
    <t>NAVE EN MADERA ENTAMBORADA  DIMENSIÓN : 0,90X 2.15M (BAÑOS DISCAPACITADOS HOMBRES Y MUJERES)</t>
  </si>
  <si>
    <t>15.1.2</t>
  </si>
  <si>
    <t>MARCO ALUMINIO 1.01-1 .20 M PEST C/LUCETA</t>
  </si>
  <si>
    <t>15.1.3</t>
  </si>
  <si>
    <t>CERRADURA ENTRADA (CILIN)</t>
  </si>
  <si>
    <t>15.1.4</t>
  </si>
  <si>
    <t>NAVE MADERA TRIPLEX 100-120 (2N-B)</t>
  </si>
  <si>
    <t>15.1.5</t>
  </si>
  <si>
    <t>15.1.6</t>
  </si>
  <si>
    <t>15.1.7</t>
  </si>
  <si>
    <t>BARRA SEGURIDAD Al-304 CAL 18-80-90CM</t>
  </si>
  <si>
    <t>SUBTOTAL CARPINTERIA MADERA Y METALICA</t>
  </si>
  <si>
    <t>CARPINTERIA METALICA ALUMINIO</t>
  </si>
  <si>
    <t>16.1.1</t>
  </si>
  <si>
    <t>PUERTAS DE UNDA NAVE ELABORADA EN ALUMINIO DE 3X1 ½ REFERENCIA UAPU78, T 103, PISA VIDRIO ÁLAMO Y BISAGRA OMEGA, CON CHAPA DE POMO Y VIDRIO DE 4MM OPALIZADO. DIMENSIÓN: 2,0X2.15M</t>
  </si>
  <si>
    <t>16.1.2</t>
  </si>
  <si>
    <t>VENTANANERIA DE DOS NAVES UNDA EN MARCO FIJO Y OTRA CORREDIZA EN MARCOS DE ALUMINIO PERFIL 5020 BLANCO CON CHAPA DE SEGURIDAD DE 2.00 X 2.20 M PARA FACHADA</t>
  </si>
  <si>
    <t>16.1.3</t>
  </si>
  <si>
    <t>VENTANERIA EN ALUMINIO PERFIL 5020 BLANCO DE DOS NAVES BATIENTE DE 0.36 X 2.00 M</t>
  </si>
  <si>
    <t>16.1.4</t>
  </si>
  <si>
    <t>VENTANERIA  EN ALUMINIO PERFIL 5020 BLANCO FIJAS PARA VENTANALES</t>
  </si>
  <si>
    <t>16.1.5</t>
  </si>
  <si>
    <t>VENTANERIA PARA FACHADAS Y BAÑOS EN ALUMINIO BLANCO DE DOS NAVES BATIENTES DE 0.36 X 2.00 M</t>
  </si>
  <si>
    <t>16.1.6</t>
  </si>
  <si>
    <t>VENTANERIA PARA FACHADAS EN ALUMINIO 5.0X19X1.5MM COLOR BLANCO FIJAS PARA VENTANALES</t>
  </si>
  <si>
    <t>16.1.7</t>
  </si>
  <si>
    <t>BARANDA EN TUBO METALICO DE 1.1/2", PARA PASAMANOS EN ACERO INOXIDABLE.</t>
  </si>
  <si>
    <t>16.1.8</t>
  </si>
  <si>
    <t>SUMINISTRO E INSTALACIÓN DE PUERTA EN TUBO Y MALLA ESLABONADA PARA ÁREA DE MÁQUINAS DE 1.20 *2.20 MS</t>
  </si>
  <si>
    <t>16.1.9</t>
  </si>
  <si>
    <t>SUMINISTRO E INSTALACIÓN DE REJA DE SEGURIDAD EN VARILLA CUADRADA DE1/2.</t>
  </si>
  <si>
    <t>16.1.10</t>
  </si>
  <si>
    <t>PUERTAS DE UNDA NAVE ELABORADA EN ALUMINIO DE 3X1 ½ REFERENCIA UAPU78, T 103, PISA VIDRIO ÁLAMO Y BISAGRA OMEGA, CON CHAPA DE POMO Y VIDRIO DE 4MM OPALIZADO. DIMENSIÓN: 1.4X2.15M</t>
  </si>
  <si>
    <t>16.2.1</t>
  </si>
  <si>
    <t>BARANDA PASAMANOS LAMINA GALV 2 1/2" X1 1/2X 1 1/2</t>
  </si>
  <si>
    <t>16.2.2</t>
  </si>
  <si>
    <t>16.2.3</t>
  </si>
  <si>
    <t>SUBTOTAL CARPINTERIA METALICA ALUMINIO</t>
  </si>
  <si>
    <t>DIVISIONES</t>
  </si>
  <si>
    <t>17.1.1</t>
  </si>
  <si>
    <t>MURO 1 BOARDA 8MM  1-BOARD 8MM</t>
  </si>
  <si>
    <t>17.1.2</t>
  </si>
  <si>
    <t>ESTRUC. MURO BOARD (CANAL PRAL ) 89MM C20</t>
  </si>
  <si>
    <t>17.1.3</t>
  </si>
  <si>
    <t>DIVISION METALICA BAÑO L ACERO INOX CAL 18</t>
  </si>
  <si>
    <t>SUBTOTAL DIVISIONES</t>
  </si>
  <si>
    <t>EQUIPAMIENTO BAÑOS - OTROS</t>
  </si>
  <si>
    <t>18.1.1</t>
  </si>
  <si>
    <t>SANITARIO LINEA ALTA COLOR BLANCO</t>
  </si>
  <si>
    <t>18.1.2</t>
  </si>
  <si>
    <t>LAVAMANOS COLOR BLANCO, CON PEDESTAL</t>
  </si>
  <si>
    <t>18.1.3</t>
  </si>
  <si>
    <t>LAVAMANOS SOBREPONER MEZ.LINEA MEDIA</t>
  </si>
  <si>
    <t>18.1.4</t>
  </si>
  <si>
    <t>SANITARIO PARA DISCAPACITADOS</t>
  </si>
  <si>
    <t>18.1.5</t>
  </si>
  <si>
    <t>ORINAL GRANDE SUSPENDIDO BLANCO</t>
  </si>
  <si>
    <t>18.1.6</t>
  </si>
  <si>
    <t>KIT ACCESORIOS BANO METAL CROMO 6P MED</t>
  </si>
  <si>
    <t>18.1.7</t>
  </si>
  <si>
    <t>LAVADOS QUIRÚRGICOS EN ACERO INOXIDABLE DE 0.4X0.4X.9 DE PEDAL</t>
  </si>
  <si>
    <t>18.1.8</t>
  </si>
  <si>
    <t>LAVAPLATOS A.INOX. 50X 60CM PESTA.GRIFO</t>
  </si>
  <si>
    <t>18.1.9</t>
  </si>
  <si>
    <t>LAVATRAPERO ENCHAPADO 40X40CM CON PATA</t>
  </si>
  <si>
    <t>18.1.10</t>
  </si>
  <si>
    <t>BARRA ACERO INOXIDABLE 2" L=700 MM.</t>
  </si>
  <si>
    <t>18.1.11</t>
  </si>
  <si>
    <t>BARRA ACERO INOXIDABLE 2" L=1000 MM.</t>
  </si>
  <si>
    <t>18.1.12</t>
  </si>
  <si>
    <t>BARRA ACERO INOXIDABLE 2" TIPO H</t>
  </si>
  <si>
    <t>18.1.13</t>
  </si>
  <si>
    <t>GRIFERÍA SANITARIO PARED TIPO PUSH ANTIVANDÁLICO</t>
  </si>
  <si>
    <t>18.1.14</t>
  </si>
  <si>
    <t>GRIFERÍA LAVAMANOS PARED TIPO PUSH ANTIVANDÁLICO</t>
  </si>
  <si>
    <t>18.1.15</t>
  </si>
  <si>
    <t>GRIFERÍA ORINAL TIPO PUSH</t>
  </si>
  <si>
    <t>18.1.16</t>
  </si>
  <si>
    <t>TERMINAL CROMADA ,1/2 PESADA</t>
  </si>
  <si>
    <t>SUBTOTAL EQUIPAMENTO BAÑOS</t>
  </si>
  <si>
    <t>PINTURA</t>
  </si>
  <si>
    <t>19.1.1</t>
  </si>
  <si>
    <t>FACHADAS EN CARBURO MURO</t>
  </si>
  <si>
    <t>19.1.2</t>
  </si>
  <si>
    <t>PROTECCIOM FACHADAS</t>
  </si>
  <si>
    <t>19.1.3</t>
  </si>
  <si>
    <t>PINTURA EPOXICA PARA PISO</t>
  </si>
  <si>
    <t>19.1.4</t>
  </si>
  <si>
    <t>LINEA DE DEMARCACION PINTURA EPOXICA PISO MICRO</t>
  </si>
  <si>
    <t>19.1.5</t>
  </si>
  <si>
    <t>MEDIACANA PVC SELLO FLEXIBLE A=9CM</t>
  </si>
  <si>
    <t>19.1.6</t>
  </si>
  <si>
    <t>PINTURA INTERIOR KORAZA DOB VIDA SUPERF.LISA [2M]</t>
  </si>
  <si>
    <t>19.1.7</t>
  </si>
  <si>
    <t>ESTUCO PLASTICO + RELLENO S/BLOQUE</t>
  </si>
  <si>
    <t>19.1.8</t>
  </si>
  <si>
    <t>ESTUCO PLASTICO CIELO [PASTA]</t>
  </si>
  <si>
    <t>SUBTOTAL PINTURA</t>
  </si>
  <si>
    <t>OBRAS EXTERIORES - CERRAMIENTOS</t>
  </si>
  <si>
    <t>20.1.1</t>
  </si>
  <si>
    <t>TIERRA NEGRA E=10CM</t>
  </si>
  <si>
    <t>20.1.2</t>
  </si>
  <si>
    <t>GRAMA TIPO TRENZA</t>
  </si>
  <si>
    <t>20.1.3</t>
  </si>
  <si>
    <t>PALMA MANILA H=180-200CM</t>
  </si>
  <si>
    <t>20.1.4</t>
  </si>
  <si>
    <t>PLANTA ORNAMAENTAL GRANDE H=50-80CMS</t>
  </si>
  <si>
    <t>20.1.5</t>
  </si>
  <si>
    <t>ARBOL NATIVO H= 80-100CM</t>
  </si>
  <si>
    <t>20.1.6</t>
  </si>
  <si>
    <t>MALLA ESLABONADA OJO 2"</t>
  </si>
  <si>
    <t>20.1.7</t>
  </si>
  <si>
    <t>VIGA CINTA 15X20 CONCRETO SOBRE MURO BAJO</t>
  </si>
  <si>
    <t>20.1.8</t>
  </si>
  <si>
    <t>PUERTAS DE ACCESO PRINCIPAL EN VIDRIO LAMINADO 4+4</t>
  </si>
  <si>
    <t>SUBTOTAL OBRAS EXTRERIORES Y CERRAMIENTOS</t>
  </si>
  <si>
    <t>LIMPIEZA - VARIOS</t>
  </si>
  <si>
    <t>21.1.1</t>
  </si>
  <si>
    <t>LIMPIEZA PERMANENTE OBRA (CUADRILLA 2P)</t>
  </si>
  <si>
    <t>21.1.2</t>
  </si>
  <si>
    <t>BRILLADA-ENCERADA PISO</t>
  </si>
  <si>
    <t>21.1.3</t>
  </si>
  <si>
    <t>FUMIGACION - ASPERSION CAT. 3-BANDA AZUL</t>
  </si>
  <si>
    <t>SUBTOTAL LIMPIEZA -VARIOS</t>
  </si>
  <si>
    <t>REDES ESPECIALES</t>
  </si>
  <si>
    <t>RED CONTRAINCENDIOS</t>
  </si>
  <si>
    <t>22.1.1</t>
  </si>
  <si>
    <t>TUB. ACERO AL CARBÓN SCH40 1"</t>
  </si>
  <si>
    <t>22.1.2</t>
  </si>
  <si>
    <t>TUB. ACERO AL CARBÓN SCH10 2"</t>
  </si>
  <si>
    <t>22.1.3</t>
  </si>
  <si>
    <t>TUB. ACERO AL CARBÓN SCH 10 2,1/2"</t>
  </si>
  <si>
    <t>22.1.4</t>
  </si>
  <si>
    <t>TUB. ACERO AL CARBÓN SCH10 4"</t>
  </si>
  <si>
    <t>22.1.5</t>
  </si>
  <si>
    <t>VÁLVULA OSY&amp; 4" UL/FM</t>
  </si>
  <si>
    <t>22.1.6</t>
  </si>
  <si>
    <t>VÁLVULA CHECK 4" UL/FM</t>
  </si>
  <si>
    <t>22.1.7</t>
  </si>
  <si>
    <t>SENSOR DE FLUJO 1" UL/FM TIPO PALETA</t>
  </si>
  <si>
    <t>22.1.8</t>
  </si>
  <si>
    <t>ROCIADOR K=5,6 PENDENT</t>
  </si>
  <si>
    <t>22.1.9</t>
  </si>
  <si>
    <t>GABINETE CLASE III</t>
  </si>
  <si>
    <t>22.1.10</t>
  </si>
  <si>
    <t>TEE 4" RAN</t>
  </si>
  <si>
    <t>22.1.11</t>
  </si>
  <si>
    <t>TEE MECÁNICA 2"X1"</t>
  </si>
  <si>
    <t>22.1.12</t>
  </si>
  <si>
    <t>TEE 2" RAN.</t>
  </si>
  <si>
    <t>22.1.13</t>
  </si>
  <si>
    <t>TEE ROSX150 1"</t>
  </si>
  <si>
    <t>22.1.14</t>
  </si>
  <si>
    <t>CODO 90 1" ROSX1.5</t>
  </si>
  <si>
    <t>22.1.15</t>
  </si>
  <si>
    <t>CODO 45 1" ROSX1.5</t>
  </si>
  <si>
    <t>22.1.16</t>
  </si>
  <si>
    <t>CODO 90 2" HD RAN</t>
  </si>
  <si>
    <t>22.1.17</t>
  </si>
  <si>
    <t xml:space="preserve">CODO 45 2" HD RAN </t>
  </si>
  <si>
    <t>22.1.18</t>
  </si>
  <si>
    <t xml:space="preserve">CODO 90 4" HD RAN </t>
  </si>
  <si>
    <t>22.1.19</t>
  </si>
  <si>
    <t>CODO 90 2,1/2" HD RAN</t>
  </si>
  <si>
    <t>22.1.20</t>
  </si>
  <si>
    <t>VALVULA DESAIREADORA 1"</t>
  </si>
  <si>
    <t>22.1.21</t>
  </si>
  <si>
    <t>UNION RIGIDA 4" HD RAN</t>
  </si>
  <si>
    <t>22.1.22</t>
  </si>
  <si>
    <t>SOPORTE TIPO PERA 4"</t>
  </si>
  <si>
    <t>22.1.23</t>
  </si>
  <si>
    <t>SOPORTE TIPO PERA 2"</t>
  </si>
  <si>
    <t>22.1.24</t>
  </si>
  <si>
    <t>SOPORTE TIPO PERA 1"</t>
  </si>
  <si>
    <t>22.1.25</t>
  </si>
  <si>
    <t>SOPORTE SISMO LATERAL 1"</t>
  </si>
  <si>
    <t>22.1.26</t>
  </si>
  <si>
    <t>SIAMESA 4X2,1/2" X 2,1/2"</t>
  </si>
  <si>
    <t>22.1.27</t>
  </si>
  <si>
    <t>EXTINTOR ABC 10LB</t>
  </si>
  <si>
    <t>22.1.28</t>
  </si>
  <si>
    <t>INSTALACIÓN EQUIPO DE BOMBEO</t>
  </si>
  <si>
    <t>SUBTOTAL RED CONTRA INCENDIOS</t>
  </si>
  <si>
    <t>SISTEMA DE AIRE ACONDICIONADO Y VENTILACION MECANICA</t>
  </si>
  <si>
    <t>SUMINISTRO E INSTALACION TUBERIA AGUA FRIA AISLADA CON POLIURETANO Y CHAQUETA DE ALUMINIO</t>
  </si>
  <si>
    <t>23.1.1</t>
  </si>
  <si>
    <t>TUBERÍA PPR Ø 1"</t>
  </si>
  <si>
    <t>23.1.2</t>
  </si>
  <si>
    <t>TUBERÍA PPR Ø 1 1/4"</t>
  </si>
  <si>
    <t>23.1.3</t>
  </si>
  <si>
    <t>TUBERÍA PPR Ø 1 1/2"</t>
  </si>
  <si>
    <t>23.1.4</t>
  </si>
  <si>
    <t>TUBERÍA PPR Ø 2"</t>
  </si>
  <si>
    <t>23.1.5</t>
  </si>
  <si>
    <t>TUBERÍA PPR Ø 2 1/2"</t>
  </si>
  <si>
    <t>23.1.6</t>
  </si>
  <si>
    <t>TUBERÍA PPR Ø 3"</t>
  </si>
  <si>
    <t>23.1.7</t>
  </si>
  <si>
    <t>TUBERÍA PPR Ø 4"</t>
  </si>
  <si>
    <t>SUMINISTRO E INSTALACION ACCESORIOS SISTEMA AGUA FRÍA</t>
  </si>
  <si>
    <t>23.2.1</t>
  </si>
  <si>
    <t>MANÓMETROS 4" , GRIFOS DE PRUEBA, ACCESORIOS</t>
  </si>
  <si>
    <t>23.2.2</t>
  </si>
  <si>
    <t>TERMÓMETROS 0A100°F DE COLUMNA 7"</t>
  </si>
  <si>
    <t>23.2.3</t>
  </si>
  <si>
    <t>VÁLVULA MARIPOSA DE 3" SUCCIÓN Y RETORNO TE 125 PSI</t>
  </si>
  <si>
    <t>23.2.4</t>
  </si>
  <si>
    <t>VÁLVULA MARIPOSA DE 4" SUCCIÓN Y RETORNO TE 125 PSI</t>
  </si>
  <si>
    <t>23.2.5</t>
  </si>
  <si>
    <t>VÁLVULA MARIPOSA DE 6" SUCCIÓN Y RETORNO TE 125 PSI</t>
  </si>
  <si>
    <t>23.2.6</t>
  </si>
  <si>
    <t>VALVULA CHEQUE GLOBO HIERRO  D= 3"</t>
  </si>
  <si>
    <t>23.2.7</t>
  </si>
  <si>
    <t>VALVULA REGISTRO GLOBO BRONCE D= 1-1/2"</t>
  </si>
  <si>
    <t>23.2.8</t>
  </si>
  <si>
    <t>VALVULA CHEQUE GLOBO BRONCE D=2"</t>
  </si>
  <si>
    <t>23.2.9</t>
  </si>
  <si>
    <t>VAVULA CHEQUE GLOBO BRONCE D=1  1/2"</t>
  </si>
  <si>
    <t>23.2.10</t>
  </si>
  <si>
    <t>VAVULA CHEQUE GLOBO BRONCE D=1 1/4 "</t>
  </si>
  <si>
    <t>23.2.11</t>
  </si>
  <si>
    <t>VAVULA CHEQUE GLOBO BRONCE D=1 "</t>
  </si>
  <si>
    <t>23.2.12</t>
  </si>
  <si>
    <t>VALVULA CHEQUE CORTINA HIERRO D= 3"</t>
  </si>
  <si>
    <t>23.2.13</t>
  </si>
  <si>
    <t>VÁLVULA CORTINA  BRONCE 1-1/2"</t>
  </si>
  <si>
    <t>23.2.14</t>
  </si>
  <si>
    <t>VALVULA CHEQUE CORTINA BRONCE D= 2"</t>
  </si>
  <si>
    <t>23.2.15</t>
  </si>
  <si>
    <t>VALVULA CORTINA 1/2-250PSI RED WHITE</t>
  </si>
  <si>
    <t>23.2.16</t>
  </si>
  <si>
    <t>VÁLVULA CORTINA 3/4" 250PSI RED WHITE</t>
  </si>
  <si>
    <t>23.2.17</t>
  </si>
  <si>
    <t>VÁLVULA CORTINA 1" 200 PSI</t>
  </si>
  <si>
    <t>23.2.18</t>
  </si>
  <si>
    <t>VÁLVULA PURGA DE AIRE</t>
  </si>
  <si>
    <t>23.2.19</t>
  </si>
  <si>
    <t xml:space="preserve">JUNTAS EXPANSIÓN EN CAUCHO ASME B16.5 FLANCHADAS   3" </t>
  </si>
  <si>
    <t>23.2.20</t>
  </si>
  <si>
    <t xml:space="preserve">JUNTAS EXPANSIÓN EN CAUCHO ASME B16.5 FLANCHADAS   4" </t>
  </si>
  <si>
    <t>23.2.21</t>
  </si>
  <si>
    <t xml:space="preserve">JUNTAS EXPANSIÓN EN CAUCHO ASME B16.5 FLANCHADAS 6" </t>
  </si>
  <si>
    <t>23.2.22</t>
  </si>
  <si>
    <t>ELECTROVÁLVULAS PROPORCIONAL 2 VÍAS 3/4" 24V</t>
  </si>
  <si>
    <t>23.2.23</t>
  </si>
  <si>
    <t>ELECTROVÁLVULAS PROPORCIONAL 2 VÍAS 1 " 24V</t>
  </si>
  <si>
    <t>23.2.24</t>
  </si>
  <si>
    <t>ELECTROVÁLVULAS PROPORCIONAL 2 VÍAS 1 1/2" 24V</t>
  </si>
  <si>
    <t>23.2.25</t>
  </si>
  <si>
    <t>ELECTROVÁLVULAS PROPORCIONAL 2 VÍAS 1 1/4"  24V</t>
  </si>
  <si>
    <t>23.2.26</t>
  </si>
  <si>
    <t>ELECTROVÁLVULAS PROPORCIONAL 2 VÍAS 2" 24V</t>
  </si>
  <si>
    <t>23.2.27</t>
  </si>
  <si>
    <t>ELECTROVÁLVULAS PROPORCIONAL 2 VÍAS 2 1/2" 24V</t>
  </si>
  <si>
    <t>23.2.28</t>
  </si>
  <si>
    <t>TERMOSTATOS PROPORCIONALES ELECTRÓNICO LCD</t>
  </si>
  <si>
    <t>23.2.29</t>
  </si>
  <si>
    <t>TANQUE DE EXPANSIÓN</t>
  </si>
  <si>
    <t>23.2.30</t>
  </si>
  <si>
    <t>SEPARADOR DE AIRE 6"</t>
  </si>
  <si>
    <t>23.2.31</t>
  </si>
  <si>
    <t>SEPARADOR DE AIRE 4"</t>
  </si>
  <si>
    <t xml:space="preserve">SUMINISTRO E INSTALACION CONDUCTOS DE AIRE EN LÁMINA </t>
  </si>
  <si>
    <t>23.3.1</t>
  </si>
  <si>
    <t xml:space="preserve">DUCTOS DE SUMINISTRO LÁMINA GALVANIZADA CAL. 24 AISLADOS 12MM </t>
  </si>
  <si>
    <t>23.3.2</t>
  </si>
  <si>
    <t xml:space="preserve">DUCTOS DE SUMINISTRO LÁMINA GALVANIZADA CAL. 22 AISLADOS 12MM </t>
  </si>
  <si>
    <t>23.3.3</t>
  </si>
  <si>
    <t>DUCTO RETORNO LAM GALV CAL 20</t>
  </si>
  <si>
    <t>23.3.4</t>
  </si>
  <si>
    <t xml:space="preserve">DUCTOS DE SUMINISTRO LÁMINA GALVANIZADA CAL. 18 AISLADOS 12MM </t>
  </si>
  <si>
    <t>23.3.5</t>
  </si>
  <si>
    <t>DÁMPER MANUAL DE BALANCEO ACCIONAMIENTO ROTULA</t>
  </si>
  <si>
    <t>23.3.6</t>
  </si>
  <si>
    <t>DUCTO AISLAMIENTO 12MM</t>
  </si>
  <si>
    <t>SUMINISTRO E INSTALACION   DIFUSORES Y REJILLAS DE AIRE</t>
  </si>
  <si>
    <t>23.4.1</t>
  </si>
  <si>
    <t>DIFUSOR MULTIDIRECCIONAL 6"X6" 4 VÍAS CON DÁMPER</t>
  </si>
  <si>
    <t>23.4.2</t>
  </si>
  <si>
    <t>DIFUSOR MULTIDIRECCIONAL 8"X8" 4 VÍAS CON DÁMPER</t>
  </si>
  <si>
    <t>23.4.3</t>
  </si>
  <si>
    <t>REJILLA DE 10X10 (CDA-A)-4 VIAS</t>
  </si>
  <si>
    <t>23.4.4</t>
  </si>
  <si>
    <t>REJILLA DE 12.0X12.0 (CDA-A)-4 VIAS</t>
  </si>
  <si>
    <t>23.4.5</t>
  </si>
  <si>
    <t>DIFUSOR MULTIDIRECCIONAL 14"X14" 4 VÍAS CON DÁMPER</t>
  </si>
  <si>
    <t>23.4.6</t>
  </si>
  <si>
    <t>DIFUSOR MULTIDIRECCIONAL 16"X16" 4 VÍAS CON DÁMPER</t>
  </si>
  <si>
    <t>23.4.7</t>
  </si>
  <si>
    <t>DIFUSOR MULTIDIRECCIONAL 18"X18" 4 VÍAS CON DÁMPER</t>
  </si>
  <si>
    <t>23.4.8</t>
  </si>
  <si>
    <t>DIFUSOR MULTIDIRECCIONAL 16"X16" PERFORADO 4 VÍAS CON DÁMPER</t>
  </si>
  <si>
    <t>23.4.9</t>
  </si>
  <si>
    <t>REJILLA R 24X48 METAL MICROPERFORADA</t>
  </si>
  <si>
    <t>23.4.10</t>
  </si>
  <si>
    <t xml:space="preserve">REJILLA DE RETORNO 18"X10" </t>
  </si>
  <si>
    <t>23.4.11</t>
  </si>
  <si>
    <t>REJILLA DE EXTRACCIÓN 6"X6"</t>
  </si>
  <si>
    <t>23.4.12</t>
  </si>
  <si>
    <t>REJILLA DE EXTRACCIÓN 8"X8"</t>
  </si>
  <si>
    <t>23.4.13</t>
  </si>
  <si>
    <t>REJILLA DE EXTRACCIÓN 10"X10"</t>
  </si>
  <si>
    <t>23.4.14</t>
  </si>
  <si>
    <t>REJILLA DE EXTRACCIÓN 12"X12"</t>
  </si>
  <si>
    <t>23.4.15</t>
  </si>
  <si>
    <t>REJILLA DE EXTRACCIÓN 14"X14"</t>
  </si>
  <si>
    <t>23.4.16</t>
  </si>
  <si>
    <t>REJILLA DE EXTRACCIÓN 18"X18"</t>
  </si>
  <si>
    <t>23.4.17</t>
  </si>
  <si>
    <t>REJILLA DE EXTRACCIÓN 24"X24"</t>
  </si>
  <si>
    <t>23.4.18</t>
  </si>
  <si>
    <t>REJILLA TAE  6"X6" ALETA FIJA CON DÁMPER</t>
  </si>
  <si>
    <t>23.4.19</t>
  </si>
  <si>
    <t>REJILLA TAE  8"X8" ALETA FIJA CON DÁMPER</t>
  </si>
  <si>
    <t>23.4.20</t>
  </si>
  <si>
    <t>REJILLA TAE  10"X10" ALETA FIJA CON DÁMPER</t>
  </si>
  <si>
    <t>23.4.21</t>
  </si>
  <si>
    <t>REJILLA TAE  12"X12" ALETA FIJA CON DÁMPER</t>
  </si>
  <si>
    <t>23.4.22</t>
  </si>
  <si>
    <t>REJILLA TAE  14"X14" ALETA FIJA CON DÁMPER</t>
  </si>
  <si>
    <t>23.4.23</t>
  </si>
  <si>
    <t>REJILLA TAE  16"X16" ALETA FIJA CON DÁMPER</t>
  </si>
  <si>
    <t>23.4.24</t>
  </si>
  <si>
    <t>REJILLA TAE  18"X18" ALETA FIJA CON DÁMPER</t>
  </si>
  <si>
    <t>23.4.25</t>
  </si>
  <si>
    <t>REJILLA TAE  20"X20" ALETA FIJA CON DÁMPER</t>
  </si>
  <si>
    <t>SUBTOTAL SISTEMA DE AIRE ACONDICIONADO Y VENTILACION MECANICA</t>
  </si>
  <si>
    <t>REDES GASES MEDICINALES</t>
  </si>
  <si>
    <t>TUBERIA DE COBRE TIPO L CON ACCESORIOS, SOPORTES, PINTURA E IDENTIFICACIÓN</t>
  </si>
  <si>
    <t>24.1.1</t>
  </si>
  <si>
    <t>TUBERÍA 1/2"</t>
  </si>
  <si>
    <t>24.1.2</t>
  </si>
  <si>
    <t>TUBERÍA 3/4"</t>
  </si>
  <si>
    <t>24.1.3</t>
  </si>
  <si>
    <t>TUBERÍA 1"</t>
  </si>
  <si>
    <t>24.1.4</t>
  </si>
  <si>
    <t>TUBERÍA 1 1/4"</t>
  </si>
  <si>
    <t>24.1.5</t>
  </si>
  <si>
    <t>TUBERÍA 2"(TIPO K)</t>
  </si>
  <si>
    <t>TOMAS DE GASES MEDICINALES</t>
  </si>
  <si>
    <t>24.2.1</t>
  </si>
  <si>
    <t>TOMA DE PARED PARA OXIGENO T.P CHEMETRON GENTEC</t>
  </si>
  <si>
    <t>24.2.2</t>
  </si>
  <si>
    <t>TOMA DE PARED PARA AIRE T.P CHEMETRON GENTEC</t>
  </si>
  <si>
    <t>24.2.3</t>
  </si>
  <si>
    <t>TOMA DE PARED PARA VACIO T.P CHEMETRON GENTEC</t>
  </si>
  <si>
    <t>24.2.4</t>
  </si>
  <si>
    <t>TOMA CIELITICA DISS PARA OXIGENO T.P CHEMETRON GENTEC</t>
  </si>
  <si>
    <t>24.2.5</t>
  </si>
  <si>
    <t>TOMA CIELITICA DISS PARA AIRE T.P CHEMETRON GENTEC</t>
  </si>
  <si>
    <t>24.2.6</t>
  </si>
  <si>
    <t>TOMA EVACUADORA DE GASES</t>
  </si>
  <si>
    <t>VALVULAS INOXIDABLES</t>
  </si>
  <si>
    <t>24.3.1</t>
  </si>
  <si>
    <t>VÁLVULA SENSOR ALARMAS</t>
  </si>
  <si>
    <t>24.3.2</t>
  </si>
  <si>
    <t>VÁLVULA INOX 1/2" RED PRINCIPAL</t>
  </si>
  <si>
    <t>24.3.3</t>
  </si>
  <si>
    <t>VÁLVULA INOX 1" RED PRINCIPAL</t>
  </si>
  <si>
    <t>24.3.4</t>
  </si>
  <si>
    <t>VÁLVULA INOX 1 1/2" RED PRINCIPAL</t>
  </si>
  <si>
    <t>24.3.5</t>
  </si>
  <si>
    <t>VÁLVULA INOX 2" RED PRINCIPAL</t>
  </si>
  <si>
    <t>24.3.6</t>
  </si>
  <si>
    <t>VÁLVULA CHEQUE 1" RED PRINCIPAL</t>
  </si>
  <si>
    <t>24.3.7</t>
  </si>
  <si>
    <t>VÁLVULA CHEQUE 2" RED PRINCIPAL</t>
  </si>
  <si>
    <t>24.3.8</t>
  </si>
  <si>
    <t>VÁLVULA INOX 1/2" PISO</t>
  </si>
  <si>
    <t>24.3.9</t>
  </si>
  <si>
    <t>VÁLVULA INOX 3/4" PISO</t>
  </si>
  <si>
    <t>24.3.10</t>
  </si>
  <si>
    <t>VÁLVULA INOX 1" PISO</t>
  </si>
  <si>
    <t>ALARMAS MAESTRAS Y DE AREAS CON SENSOR Y PANTALLA DIGITAL</t>
  </si>
  <si>
    <t>24.4.1</t>
  </si>
  <si>
    <t>ALARMA ÁREA 2 VÍAS</t>
  </si>
  <si>
    <t>24.4.2</t>
  </si>
  <si>
    <t>ALARMA ÁREA 3 VÍAS</t>
  </si>
  <si>
    <t>24.4.3</t>
  </si>
  <si>
    <t>ALARMA ÁREA 1 VÍA</t>
  </si>
  <si>
    <t>CAJAS DE CORTE</t>
  </si>
  <si>
    <t>24.5.1</t>
  </si>
  <si>
    <t xml:space="preserve">CAJA DE CORTE 2 VÍAS </t>
  </si>
  <si>
    <t>24.5.2</t>
  </si>
  <si>
    <t>CAJA DE CORTE 3 VÍAS</t>
  </si>
  <si>
    <t>24.5.3</t>
  </si>
  <si>
    <t>CAJA DE CORTE 1 VÍA (1/2")</t>
  </si>
  <si>
    <t>MANIFOLD Y REGULACION DE GASES</t>
  </si>
  <si>
    <t>24.6.1</t>
  </si>
  <si>
    <t>MANIFOLD SEMIAUTOMÁTICO PARA OXIGENO DE 2X16 CILINDROS, FABRICACIÓN NACIONAL. CAMBIO MECÁNICO DE BANCO EN USO A BANCO DE RESERVA, CON VÁLVULA DE ALIVIO AUTOMÁTICA, INCLUYE PIGTAILS EN COBRE IMPORTADOS, SOPORTE PARA CILINDROS.</t>
  </si>
  <si>
    <t>24.6.2</t>
  </si>
  <si>
    <t>MANIFOLD SEMIAUTOMÁTICO PARA AIRE MEDICINAL DE 2X6 CILINDROS, FABRICACIÓN NACIONAL. CAMBIO MECÁNICO DE BANCO EN USO A BANCO DE RESERVA, CON VÁLVULA DE ALIVIO AUTOMÁTICA, INCLUYE PIGTAILS EN COBRE IMPORTADOS. SOPORTE PARA EL MANIFOLD Y BANCO.</t>
  </si>
  <si>
    <t>SUBTOTAL REDES GASES MEDICINALES</t>
  </si>
  <si>
    <t xml:space="preserve">SEÑALETICA HOSPITALARIA </t>
  </si>
  <si>
    <t>25.1.1</t>
  </si>
  <si>
    <t>INDICATIVOS EXT. BANDERA TP – MAT. ACRÍLICO CRISTAL 3 MM. – CUBIERTO VINILO – EMB. PLOTEADO.MED. 80 X 60 CMS.</t>
  </si>
  <si>
    <t>25.1.2</t>
  </si>
  <si>
    <t>SEÑAL INDICATIVA ADOSADO MAT. ACRÍLICO CRISTAL 3 MM. CUBIERTO VINILO – EMB. PLOTEADO.MED. 80 X 60 CMS.</t>
  </si>
  <si>
    <t>25.1.3</t>
  </si>
  <si>
    <t>INDICATIVO ASCENSORES MAT. ACRÍLICO CRISTAL 3 MM. CUBIERTO EN VINILO – EMB. PLOTEADO.MED. 30 X 60 CMS.</t>
  </si>
  <si>
    <t>25.1.4</t>
  </si>
  <si>
    <t>INDICATIVO ESCALERA MAT. ACRÍLICO CRISTAL 3 MM. CUBIERTO EN VINILO – EMB. PLOTEADO.MED. 30 X 60 CMS.</t>
  </si>
  <si>
    <t>25.1.5</t>
  </si>
  <si>
    <t>INDICATIVO LETRERO LUMINOSO DE INGRESO DE AMBULANCIA  MAT. ESTRUCTURA TUBO GALVANIZADO DE 1 X 1” X 2MM. LONA – BANNER TRASLUCIDO PLOTEADO, LUCES LEDMED. DISPONIBILIDAD ESPACIO</t>
  </si>
  <si>
    <t>25.1.6</t>
  </si>
  <si>
    <t>INDICATIVO LETRERO LUMINOSO DE INGRESO DE AMBULANCIA APU MAT. ESTRUCTURA TUBO GALVANIZADO DE 1 X 1” X 2MM DOBLE CARA LONA – BANNER TRASLUCIDO PLOTEADO, LUCES LED CON ÁNGULOS EN ALUMINIO DE 1” COLOCADO EN BANDERA EN COLUMNA O POSTE, TUBO CUADRADO DE 3X3”X2MM DE 3.80 MTS DE ALTO X 3.80 MTS MED. 80 X 80 CM</t>
  </si>
  <si>
    <t>25.1.7</t>
  </si>
  <si>
    <t>INDICATIVO DE AMBIENTE PRINCIPAL BANDERA APU MAT. ACRÍLICO CRISTAL 3 MM. CUBIERTO EN VINILO – EMB. PLOTEADO. ANGULO DE ALUMINIO DE 3/4 FIJOS AL ACRÍLICO CRISTAL CON PEGAMENTO FUERTEMED. 40 X 30 CM</t>
  </si>
  <si>
    <t>25.1.8</t>
  </si>
  <si>
    <t>INDICATIVO INFORMATIVO INTERCAMBIABLE ADOSADO 2.5MM CON BOLSILLO EN U Y MUESCAS MAT ACRÍLICO CRISTAL 3 MM. CUBIERTO EN VINILO – EMB. PLOTEADO MED. 40 X 60 CM</t>
  </si>
  <si>
    <t>25.1.9</t>
  </si>
  <si>
    <t>SEÑAL REGULADORA FOTO LUMINISCENTE ADOSADA MAT. ACRÍLICO CRISTAL 2MM – VINILO FOTO LUMINISCENTE MED. 20X 50 CM</t>
  </si>
  <si>
    <t>SUBTOTAL SEÑALETICA HOSPITALARIA</t>
  </si>
  <si>
    <t>TOTAL ADMINISTRACION Y UTILIDAD 31%</t>
  </si>
  <si>
    <t>VALOR TOTAL  OBRA CIVIL Y ARQUITECTONICA</t>
  </si>
  <si>
    <t xml:space="preserve">EQUIPOS </t>
  </si>
  <si>
    <t xml:space="preserve"> EQUIPOS</t>
  </si>
  <si>
    <t>EQUIPOS ELÉCTRICOS</t>
  </si>
  <si>
    <t>26.1.1</t>
  </si>
  <si>
    <t xml:space="preserve">TRANSFORMADOR DE 225 KVA </t>
  </si>
  <si>
    <t>26.1.2</t>
  </si>
  <si>
    <t>PLANTA DE EMERGENCIA AUTOMÁTICA DE 225 KVA  CABINADA</t>
  </si>
  <si>
    <t>26.1.3</t>
  </si>
  <si>
    <t xml:space="preserve">UPS TRIFASICA 30KVA </t>
  </si>
  <si>
    <t>26.1.4</t>
  </si>
  <si>
    <t xml:space="preserve">UPS TRIFASICA 20KVA </t>
  </si>
  <si>
    <t>EQUIPOS SENSORES</t>
  </si>
  <si>
    <t>26,2,1</t>
  </si>
  <si>
    <t>SERVIDOR CENTRO DE GESTIÓN VIGILANCIA</t>
  </si>
  <si>
    <t>26,2,2</t>
  </si>
  <si>
    <t>CENTRAL CONTROL DE ACCESO 4 PUERTAS</t>
  </si>
  <si>
    <t>26,2,3</t>
  </si>
  <si>
    <t>CONSOLA ENFERMERÍA CON POE Y PANTALLA TÁCTIL</t>
  </si>
  <si>
    <t>26,2,4</t>
  </si>
  <si>
    <t>TERMINAL IP HABITACIÓN SIN RADIO FRECUENCIA</t>
  </si>
  <si>
    <t>26,2,5</t>
  </si>
  <si>
    <t>SERVIDOR SISTEMA LLAMADO ENFERMERÍA</t>
  </si>
  <si>
    <t>26,2,6</t>
  </si>
  <si>
    <t>SWITCH POE+ 779W 52 PUERTOS GIGABIT CON 10G UPLINKS, 48XRJ45</t>
  </si>
  <si>
    <t>26,2,7</t>
  </si>
  <si>
    <t>SWITCH DE BORDE CAPA 3, ADMINISTRABLE 28 PUERTOS GIGABIT 24XRJ45</t>
  </si>
  <si>
    <t>26,2,8</t>
  </si>
  <si>
    <t>SWITCH PRINCIPAL ADMINISTRACIÓN DE RED, CAPA 3 ADMINISTRABLE 28 PUERTOS GIGABIT 24XRJ45</t>
  </si>
  <si>
    <t>Realizar la adquisición de equipamiento fijo de trasmisión y recepción de audio</t>
  </si>
  <si>
    <t>26,3,1</t>
  </si>
  <si>
    <t>AMPLIFICADOR AUDIO GENERAL 2X240W, ENTRADA DIGITAL AUX</t>
  </si>
  <si>
    <t>26,3,2</t>
  </si>
  <si>
    <t>REPRODUCTOR CD/MP3 CON SINT. AM/FM, ENTRADAS USB/SD C/MANDO A DISTANCIA RACK 1UD</t>
  </si>
  <si>
    <t>26,3,3</t>
  </si>
  <si>
    <t>NVR 32 CANALES, CAPACIDAD DE GRABACIÓN 12MP, COMPRESIÓN H.265+, CAPACIDAD PARA 4DD DE 10TB</t>
  </si>
  <si>
    <t>26,3,4</t>
  </si>
  <si>
    <t>CÁMARA MINI DOMO ULTRA COMPACTO D/N, VARIFOCAL, IR INCORPORADO, 3APU6MM, H.264 H.265 3MP</t>
  </si>
  <si>
    <t>26,3,5</t>
  </si>
  <si>
    <t>CÁMARA BULLET 2MP IP,D/N REAL,IR LED HASTA 60M, LENTE VARIFOCAL 3APU10,5MM, H.264, POE+, IP67, METALICA</t>
  </si>
  <si>
    <t>26,3,6</t>
  </si>
  <si>
    <t>DOMO PTZ 2MP, 10X ZOOM ÓPTICO, 360°, PARA USO EXTERIOR, D/N, H.264, LENTE 4,7APU47MM</t>
  </si>
  <si>
    <t>26,3,7</t>
  </si>
  <si>
    <t>AMPLIFICADOR MEZCLADOR 120W, 100V ENTRADA MIC, ENTRADA AUX</t>
  </si>
  <si>
    <t xml:space="preserve">Realizar la adquisición de equipamiento fijo de elevación </t>
  </si>
  <si>
    <t>26,4,1</t>
  </si>
  <si>
    <t>EQUIPO MONTACOCHES</t>
  </si>
  <si>
    <t>26,4,2</t>
  </si>
  <si>
    <t>EQUPO MONTA CARGAS</t>
  </si>
  <si>
    <t>26,4,3</t>
  </si>
  <si>
    <t>ASCENSOR HIDRAULICO DE  PASAJEROS – 04 PARADAS CON INSTALACION</t>
  </si>
  <si>
    <t>26,4,4</t>
  </si>
  <si>
    <t>ASCENSOR HIDRAULICO DE  – 02 PARADAS  CAMILLERO  CON INSTALACION</t>
  </si>
  <si>
    <t xml:space="preserve">Realizar la adquisición de equipamiento fijo de bombeo </t>
  </si>
  <si>
    <t>26,5,1</t>
  </si>
  <si>
    <t>BOMBA PARA RED CONTRA INCENDIO 25HP INCLUYE BOMBA JOCKEY DE 3.0HP</t>
  </si>
  <si>
    <t>26,5,2</t>
  </si>
  <si>
    <t>EQUIPO BOMBEO DOS ELECTROBOMBAS CENTRIFUGAS INCLUYE EQUIPO DE PRESION CONTANTE .</t>
  </si>
  <si>
    <t>26,5,3</t>
  </si>
  <si>
    <t>COMPRESOR DE AIRE INSTRUMENTAL DE 2HP CON CAPACIDAD DE 10 SCFM A 50 PSI POR CABEZA.</t>
  </si>
  <si>
    <t xml:space="preserve"> EQUIPOS AIRE ACONDICIONADO</t>
  </si>
  <si>
    <t>26,6,1</t>
  </si>
  <si>
    <t>CHILLER E1 E2 SCROLL 60 TR CONDENSADO POR AIRE R410. 220V 3 60</t>
  </si>
  <si>
    <t>26,6,2</t>
  </si>
  <si>
    <t>UNIDAD MANEJADORA AGUA FRÍA UMA01 CONSULTORIOS .220V 3 60</t>
  </si>
  <si>
    <t>26,6,3</t>
  </si>
  <si>
    <t>EXTRACTOR CENTRIFUGO TIPO CAJA INTEMPERIE URGENCIAS</t>
  </si>
  <si>
    <t>26,6,4</t>
  </si>
  <si>
    <t>EXTRACTOR CENTRIFUGO TIPO CAJA INTEMPERIE AISLADOS AII</t>
  </si>
  <si>
    <t>26,6,5</t>
  </si>
  <si>
    <t>EXTRACTOR CENTRIFUGO TIPO CAJA INTEMPERIE SALA ESPERA</t>
  </si>
  <si>
    <t>26,6,6</t>
  </si>
  <si>
    <t>EXTRACTOR CENTRIFUGO TIPO CAJA INTEMPERIE LABORATORIO</t>
  </si>
  <si>
    <t>26,6,7</t>
  </si>
  <si>
    <t>EXTRACTOR CENTRIFUGO TIPO CAJA INTEMPERIE AUTOPSIA</t>
  </si>
  <si>
    <t>26,6,8</t>
  </si>
  <si>
    <t>EXTRACTOR CENTRIFUGO TIPO HONGO BAÑOS</t>
  </si>
  <si>
    <t>26,6,9</t>
  </si>
  <si>
    <t>EXTRACTOR CENTRIFUGO TIPO HONGO AISLADOS OBSERVACIÓN</t>
  </si>
  <si>
    <t>26,6,10</t>
  </si>
  <si>
    <t xml:space="preserve">EXTRACTOR CENTRIFUGO TIPO HONGO ESTERILIZACIÓN </t>
  </si>
  <si>
    <t>26,6,11</t>
  </si>
  <si>
    <t>EXTRACTOR CENTRIFUGO TIPO HONGO SERVICIOS GENERALES</t>
  </si>
  <si>
    <t>26,6,12</t>
  </si>
  <si>
    <t>EXTRACTOR CENTRIFUGO TIPO HONGO COCINA</t>
  </si>
  <si>
    <t>26,6,13</t>
  </si>
  <si>
    <t>CONTROLADOR LÓGICO PROGRAMABLE PLC 7" HMI</t>
  </si>
  <si>
    <t>26,6,14</t>
  </si>
  <si>
    <t>FANCOIL OCULTO INVERTER</t>
  </si>
  <si>
    <t>26,6,15</t>
  </si>
  <si>
    <t>CONDENSDORA MULTI V5-220/3F/60HZ 216000 BTU</t>
  </si>
  <si>
    <t>26,6,16</t>
  </si>
  <si>
    <t>EVAPORADORA DE CASSETTE 4 VIAS 15400 BTU</t>
  </si>
  <si>
    <t>26,6,17</t>
  </si>
  <si>
    <t>TRANSMISOR DE PRESIÓN DIFERENCIAL RS485 MODBUS DPT</t>
  </si>
  <si>
    <t>26,6,18</t>
  </si>
  <si>
    <t>TRANSMISOR DE VELOCIDAD RS485 MODBUS</t>
  </si>
  <si>
    <t>COSTO DIRECTO EQUIPOS IVA INCLUIDO</t>
  </si>
  <si>
    <t xml:space="preserve">VALOR TOTAL OBRA CIVIL Y ARQUITECTONICA </t>
  </si>
  <si>
    <t>TOTAL EQUIPOS IVA INCLUIDO</t>
  </si>
  <si>
    <t>TOTAL PROYECTO</t>
  </si>
  <si>
    <t>Hoja Desprotegida</t>
  </si>
  <si>
    <t>Vr. Presup.</t>
  </si>
  <si>
    <t>% Prestaciones Sociales</t>
  </si>
  <si>
    <t>calima</t>
  </si>
  <si>
    <t>de M.O. (Herram. Menor)</t>
  </si>
  <si>
    <t>MODIF</t>
  </si>
  <si>
    <t>ANALISIS  DE  PRECIOS  UNITARIOS</t>
  </si>
  <si>
    <t>FECHA:</t>
  </si>
  <si>
    <t>ITEM BS131125</t>
  </si>
  <si>
    <t>ANCLAJE HIERRO  ,1/2"-PERF. ,3/4" 21-25C</t>
  </si>
  <si>
    <t>Unidad: PTO</t>
  </si>
  <si>
    <t>CANT. TOTAL</t>
  </si>
  <si>
    <t>ITEM:   BASICO</t>
  </si>
  <si>
    <t>CODIGO</t>
  </si>
  <si>
    <t>DESP.%</t>
  </si>
  <si>
    <t>PRECIO UNIT</t>
  </si>
  <si>
    <t>VALOR TOTAL</t>
  </si>
  <si>
    <t>G1</t>
  </si>
  <si>
    <t>MATERIALES</t>
  </si>
  <si>
    <t>ADITIVOS</t>
  </si>
  <si>
    <t>ADHESIVO ANCLAJES ESTRUCTU</t>
  </si>
  <si>
    <t>HIERROS</t>
  </si>
  <si>
    <t>HIERRO .1/2" 60.000 [6M] FIGURADO</t>
  </si>
  <si>
    <t>OTROS MATERIALES</t>
  </si>
  <si>
    <t>BROCA TUGSTENO ,3/4"-50</t>
  </si>
  <si>
    <t>STG1</t>
  </si>
  <si>
    <t>SUBTOTAL MATERIALES</t>
  </si>
  <si>
    <t>G2</t>
  </si>
  <si>
    <t>MANO DE OBRA</t>
  </si>
  <si>
    <t>Jornal</t>
  </si>
  <si>
    <t>Prestac.</t>
  </si>
  <si>
    <t>Jornal Ttl</t>
  </si>
  <si>
    <t>Rendim/Día</t>
  </si>
  <si>
    <t>Valor-Unit.</t>
  </si>
  <si>
    <t>M.O. ALBANILERIA 1 AYUDANTE-1 OFI</t>
  </si>
  <si>
    <t>M.O. CARP.TALLER 1 AYUDANTE-1 OFI</t>
  </si>
  <si>
    <t>STG2</t>
  </si>
  <si>
    <t>SUBTOTAL MANO DE OBRA</t>
  </si>
  <si>
    <t>G3</t>
  </si>
  <si>
    <t>EQUIPO</t>
  </si>
  <si>
    <t>TALADRO PERCUTOR TIPO HILTI</t>
  </si>
  <si>
    <t>HERRAMIENTA MENOR</t>
  </si>
  <si>
    <t>%</t>
  </si>
  <si>
    <t>STG3</t>
  </si>
  <si>
    <t>SUBTOTAL EQUIPO</t>
  </si>
  <si>
    <t>G4</t>
  </si>
  <si>
    <t>OTROS</t>
  </si>
  <si>
    <t>STG4</t>
  </si>
  <si>
    <t>SUBTOTAL OTROS</t>
  </si>
  <si>
    <t>C.D.</t>
  </si>
  <si>
    <t>COSTO DIRECTO</t>
  </si>
  <si>
    <t>ITEM ME0109</t>
  </si>
  <si>
    <t>MEZCLA CONCRETO 1:2:4 2500 PSI - 17,5 Mpa</t>
  </si>
  <si>
    <t>Unidad: M3</t>
  </si>
  <si>
    <t>ITEM:  BASICO</t>
  </si>
  <si>
    <t>AGUA</t>
  </si>
  <si>
    <t>LTS</t>
  </si>
  <si>
    <t>AGREGADOS</t>
  </si>
  <si>
    <t>ARENA GRUESA</t>
  </si>
  <si>
    <t>GRAVA TRITURADA .3/4</t>
  </si>
  <si>
    <t>GASOLINA CORRIENTE</t>
  </si>
  <si>
    <t>GLN</t>
  </si>
  <si>
    <t>CEMENTOS</t>
  </si>
  <si>
    <t>CEMENTO GRIS</t>
  </si>
  <si>
    <t>KLS</t>
  </si>
  <si>
    <t>ACEITE MOTOR 4 TIEMPOS</t>
  </si>
  <si>
    <t>M.O. ALBANILERIA 3 AYUDANTE</t>
  </si>
  <si>
    <t>MANO OBRA OFICIAL ALBANILERIA</t>
  </si>
  <si>
    <t>MEZCLADORA DE 9 PIES CUBICOS</t>
  </si>
  <si>
    <t>ITEM ME0107</t>
  </si>
  <si>
    <t>MEZCLA CONCRETO 1:2:4 2850 PSI - 20,0 Mpa</t>
  </si>
  <si>
    <t>ITEM ME0102</t>
  </si>
  <si>
    <t>MEZCLA CONCRETO 1:2:2 3500 PSI - 24,5 Mpa</t>
  </si>
  <si>
    <t>ITEM ME0206</t>
  </si>
  <si>
    <t>MORTERO DE PEGA PARA BLOQUE</t>
  </si>
  <si>
    <t>ARENA MEDIANA</t>
  </si>
  <si>
    <t>CAL HIDRATADA</t>
  </si>
  <si>
    <t>M.O. ALBANILERIA 2 AYUDANTE</t>
  </si>
  <si>
    <t>ITEM ME0201</t>
  </si>
  <si>
    <t>MORTERO 1:3</t>
  </si>
  <si>
    <t>ITEM ME0115</t>
  </si>
  <si>
    <t>MEZCLA CONCRETO  1:3:5 2000 PSI-14 MPA</t>
  </si>
  <si>
    <t>Unidad:  M3</t>
  </si>
  <si>
    <t>ITEM ME0105</t>
  </si>
  <si>
    <t>MEZCLA CONCRETO 1:2:3 3100 PSI - 22,0 Mpa</t>
  </si>
  <si>
    <t>VOLQUETA TRANSPORTE MAT.PETREOS 1-10KMS</t>
  </si>
  <si>
    <t>ITEM 100114</t>
  </si>
  <si>
    <t>PUERTA TABLA Y GUADUA</t>
  </si>
  <si>
    <t>UNIDAD:   UND</t>
  </si>
  <si>
    <t>CARP. METALICA</t>
  </si>
  <si>
    <t>BISAGRA 3x2" COBRI</t>
  </si>
  <si>
    <t>VARIOS</t>
  </si>
  <si>
    <t>CANDADO YALE 110-30</t>
  </si>
  <si>
    <t>TAPON GALV .1/2</t>
  </si>
  <si>
    <t>PUNTILLA 2 CC</t>
  </si>
  <si>
    <t>LBS</t>
  </si>
  <si>
    <t>MADERAS</t>
  </si>
  <si>
    <t>TABLA 1x10x300 OTOBO</t>
  </si>
  <si>
    <t>CUARTON 2"x4"x3M</t>
  </si>
  <si>
    <t>M.O. ALBANILERIA 1 AYUDANTE</t>
  </si>
  <si>
    <t>EM_AIU</t>
  </si>
  <si>
    <t>COSTOS INDIRECTOS</t>
  </si>
  <si>
    <t>ADM</t>
  </si>
  <si>
    <t>ADMINISTRACION</t>
  </si>
  <si>
    <t>IMP</t>
  </si>
  <si>
    <t>IMPREVISTOS</t>
  </si>
  <si>
    <t>UTL</t>
  </si>
  <si>
    <t>UTILIDAD</t>
  </si>
  <si>
    <t>IVA</t>
  </si>
  <si>
    <t>IVA SOBRE LA UTILIDAD</t>
  </si>
  <si>
    <t>STAIU</t>
  </si>
  <si>
    <t>TOTAL COSTOS INDIRECTOS</t>
  </si>
  <si>
    <t>TTL</t>
  </si>
  <si>
    <t>VALOR TOTAL ITEM</t>
  </si>
  <si>
    <t>ITEM 100114-149-150P</t>
  </si>
  <si>
    <t>PUERTA TABLA Y GUADUA VEHICULAR</t>
  </si>
  <si>
    <t>M.O. CARP.MADERA 1 AYUDANTE-1 OFI</t>
  </si>
  <si>
    <t>ITEM 100106</t>
  </si>
  <si>
    <t>CERRAMIENTO LAMINA GALVANIZADA</t>
  </si>
  <si>
    <t>Unidad: M2</t>
  </si>
  <si>
    <t>GUADUA [TACO] 2.50-3M</t>
  </si>
  <si>
    <t>TORN P/MAD 1 x 6</t>
  </si>
  <si>
    <t>TEJA GALVANIZ.TRAPEZOIDAL</t>
  </si>
  <si>
    <t>M.O. ALBANILERIA 3 AYUDANTE-1 OFI</t>
  </si>
  <si>
    <t>ITEM 100119</t>
  </si>
  <si>
    <t>CERRAMIENTO TELA FIB.TEJIDA H=2.10M-BORD</t>
  </si>
  <si>
    <t>UNIDAD:   ML</t>
  </si>
  <si>
    <t>ELECTRICOS</t>
  </si>
  <si>
    <t>ALAMBRE GALVANIZADO # 18</t>
  </si>
  <si>
    <t>CERRAMIENTO</t>
  </si>
  <si>
    <t>MALLA FIBRA TEJIDA H=2.10M</t>
  </si>
  <si>
    <t>ITEM 100113</t>
  </si>
  <si>
    <t>LOCALIZACION-REPLANTEO OBRA ARQUITECTON.</t>
  </si>
  <si>
    <t>UNIDAD:   M2</t>
  </si>
  <si>
    <t>LISTON 2 x2x300 OTOBO</t>
  </si>
  <si>
    <t>PIOLA GRUESA 50 METROS</t>
  </si>
  <si>
    <t>ROL</t>
  </si>
  <si>
    <t>MINERAL ROJO</t>
  </si>
  <si>
    <t>M.O. ALBANILERIA 2 AYUDANTE-1 OFI</t>
  </si>
  <si>
    <t>M.O. TOPOGRAFIA 1 CADENERO-1 TOP</t>
  </si>
  <si>
    <t>ITEM 131201-99P</t>
  </si>
  <si>
    <t>ALZAPRIMADO LOSA (TABLERO-TACO METAL)    78,45 M2 LOSA / 428 UND TAB+TAC+MET / 92 DIAS</t>
  </si>
  <si>
    <t>Unidad:   UN/DIA</t>
  </si>
  <si>
    <t>GLB</t>
  </si>
  <si>
    <t>TACO METALICO EXTENSION DE 2.OM A 3.30MT</t>
  </si>
  <si>
    <t>TABLERO O PLAQUETA DE 1.4MT X O.7MT</t>
  </si>
  <si>
    <t>VIGA CELOSIA DE 3MTS</t>
  </si>
  <si>
    <t>ITEM 100505-215P</t>
  </si>
  <si>
    <t>DESM.CUBIERTA FIBRO CEMENTO</t>
  </si>
  <si>
    <t>ANDAMIO METALICO TUBULAR</t>
  </si>
  <si>
    <t>U/D</t>
  </si>
  <si>
    <t>ITEM 100512</t>
  </si>
  <si>
    <t>DESM.ESTRUCTURA METALICA</t>
  </si>
  <si>
    <t>ITEM 100411</t>
  </si>
  <si>
    <t>DESM.CIELO FALSO ALUM.-XX</t>
  </si>
  <si>
    <t>M.O. ALB. ACABADOS 1 AYUDANTE-1 OFI</t>
  </si>
  <si>
    <t>ITEM 100515</t>
  </si>
  <si>
    <t>DESM.MARCO + NAVE SENCILLA</t>
  </si>
  <si>
    <t>ITEM 100520</t>
  </si>
  <si>
    <t>DESM.VENTANA EXISTENTE</t>
  </si>
  <si>
    <t>ITEM 100521</t>
  </si>
  <si>
    <t>DESM.VIDRIO</t>
  </si>
  <si>
    <t>ITEM 100501</t>
  </si>
  <si>
    <t>DESM.APARATO SANITARIO</t>
  </si>
  <si>
    <t>M.O. HIDROSANIT. 1 AYUDANTE-1 OFI</t>
  </si>
  <si>
    <t>ITEM 100527</t>
  </si>
  <si>
    <t>DESM.CANALES - BAJANTES</t>
  </si>
  <si>
    <t>ITEM 100516</t>
  </si>
  <si>
    <t>DESM.POZUELO ACERO INOX.</t>
  </si>
  <si>
    <t>ITEM 461107</t>
  </si>
  <si>
    <t>DESMONTE AIRE ACONDICIONADO</t>
  </si>
  <si>
    <t>TOTAL ITEM</t>
  </si>
  <si>
    <t>Unidad:</t>
  </si>
  <si>
    <t>MANO DE OBRA REFRIGERACION  1 AYUDANTE</t>
  </si>
  <si>
    <t>MANO OBRA REFRIGERACION 1 AYUD 1 TECNICO</t>
  </si>
  <si>
    <t>SUBTOTAL  MANO DE OBRA</t>
  </si>
  <si>
    <t xml:space="preserve">BOMBA VACIO REFRIGERACION    </t>
  </si>
  <si>
    <t>HRS</t>
  </si>
  <si>
    <t>OXICORTE (OXIGENO-ACETILENO)</t>
  </si>
  <si>
    <t>ANDAMIO CERTIFICADO JGO</t>
  </si>
  <si>
    <t>SUBTOTAL TRANSPORTE</t>
  </si>
  <si>
    <t>ITEM 100531</t>
  </si>
  <si>
    <t>DESM.DIVISION PANEL YESO-SUPERBOARD</t>
  </si>
  <si>
    <t>ITEM 150401</t>
  </si>
  <si>
    <t>CANCELACION PTO.SANITARIO</t>
  </si>
  <si>
    <t>UNIDAD:   PTO</t>
  </si>
  <si>
    <t>ITEM 160701</t>
  </si>
  <si>
    <t>CANCELACION PTO.HIDRAULICO</t>
  </si>
  <si>
    <t>HIDRAULICAS</t>
  </si>
  <si>
    <t>TAPON PRS PVC .1/2 R</t>
  </si>
  <si>
    <t>ITEM 010101</t>
  </si>
  <si>
    <t>CORTE ARBOL MAS RETIRO(INCL.RAICES)H&gt;3.0</t>
  </si>
  <si>
    <t>VOLQUETA 5 M3</t>
  </si>
  <si>
    <t>VJE</t>
  </si>
  <si>
    <t>ITEM 010104</t>
  </si>
  <si>
    <t>DEMOL.LOSA CONCRETO E&lt;=20CMS</t>
  </si>
  <si>
    <t>COMPRESOR DE DOS MARTILLOS</t>
  </si>
  <si>
    <t>ITEM 100216</t>
  </si>
  <si>
    <t>DEMOL.VIGA CONCRETO 36C-45CM</t>
  </si>
  <si>
    <t>ITEM 100203</t>
  </si>
  <si>
    <t>DEMOL.COLUMNA CONCRETO</t>
  </si>
  <si>
    <t>UNIDAD:   M3</t>
  </si>
  <si>
    <t>PULIDORA CON PIEDRA O DISCO</t>
  </si>
  <si>
    <t>ITEM 100214</t>
  </si>
  <si>
    <t>DEMOL.VIGA AMARRE MURO</t>
  </si>
  <si>
    <t>ITEM 100204</t>
  </si>
  <si>
    <t>DEMOL.COLUMNA CONCRETO AMARRE</t>
  </si>
  <si>
    <t>ITEM 100314</t>
  </si>
  <si>
    <t>DEMOL.MURO LAD. SOGA</t>
  </si>
  <si>
    <t>ITEM 100407</t>
  </si>
  <si>
    <t>DEMOL.PISO BALDOSA+MORTERO</t>
  </si>
  <si>
    <t xml:space="preserve">ROTOMARTILLO 8-10 JLS    </t>
  </si>
  <si>
    <t>ITEM 100202</t>
  </si>
  <si>
    <t>DEMOL.CIMIENTO CONCRETO (SR)</t>
  </si>
  <si>
    <t>ITEM 100402</t>
  </si>
  <si>
    <t>DEMOL.ANDEN-SARDINEL</t>
  </si>
  <si>
    <t>ITEM 100305</t>
  </si>
  <si>
    <t>DEMOL.ENCHAPE CERAMICO</t>
  </si>
  <si>
    <t>ITEM 100312</t>
  </si>
  <si>
    <t>DEMOL.MESON CONCRETO</t>
  </si>
  <si>
    <t>ITEM 100315</t>
  </si>
  <si>
    <t>ITEM 100308</t>
  </si>
  <si>
    <t>DEMOL.GUARDAESCOBA</t>
  </si>
  <si>
    <t>ITEM 100302-216P</t>
  </si>
  <si>
    <t>DEMOL.ALFAGIA CONCRETO-LADRILLO-PIEDRA-X</t>
  </si>
  <si>
    <t>ITEM 100309</t>
  </si>
  <si>
    <t>DEMOL.LAVADERO EXISTENTE</t>
  </si>
  <si>
    <t>ITEM 100608-223</t>
  </si>
  <si>
    <t>RETIRO  SOBRANTES MAQUINA &lt;=10KM.</t>
  </si>
  <si>
    <t>ITEM G0172P-207-209P</t>
  </si>
  <si>
    <t>RETIRO ACARREO MATERIAL VOLQUETA KILOM</t>
  </si>
  <si>
    <t>UNIDAD:   M3K</t>
  </si>
  <si>
    <t>Rendim/Dia</t>
  </si>
  <si>
    <t>SUBTOTAL- MANO DE OBRA</t>
  </si>
  <si>
    <t>VOLQUETA(ACARREO)</t>
  </si>
  <si>
    <t>M3K</t>
  </si>
  <si>
    <t>SUBTOTAL- EQUIPO</t>
  </si>
  <si>
    <t>TOTAL COSTOS INDIRECTOS:</t>
  </si>
  <si>
    <t>ITEM G0177P</t>
  </si>
  <si>
    <t>CERTIFICADO DISPOSICION MATERIAL SOBRANTE DE LA EXCAVACION Y ESCOMBROS</t>
  </si>
  <si>
    <t>TRANSPORTE</t>
  </si>
  <si>
    <t>CERTIFICADO DISPOSICION RESIDUOS RCD</t>
  </si>
  <si>
    <t>ITEM 080807-129</t>
  </si>
  <si>
    <t>RETROEXCAVADORA JD-510</t>
  </si>
  <si>
    <t>ITEM 100601</t>
  </si>
  <si>
    <t>EXCAVACION TIERRA A MANO</t>
  </si>
  <si>
    <t>ITEM 100622</t>
  </si>
  <si>
    <t>RETIRO  DE SALDOS  EN SITIO</t>
  </si>
  <si>
    <t>CARRETA TIPO BUGUI</t>
  </si>
  <si>
    <t>ITEM 100607-130P</t>
  </si>
  <si>
    <t>CARGUE MATERIAL MANUAL</t>
  </si>
  <si>
    <t>ITEM 100608</t>
  </si>
  <si>
    <t>ITEM G0172P</t>
  </si>
  <si>
    <t>ITEM 100618-136P</t>
  </si>
  <si>
    <t>RELLENO MATERIAL SITIO COMPACTADO-RANA</t>
  </si>
  <si>
    <t>VIBROCOMPACTADOR TIPO RANA</t>
  </si>
  <si>
    <t>ITEM 010207-222P</t>
  </si>
  <si>
    <t>RELLENO  ROCA MUERTA COMPAC-CILINDRO</t>
  </si>
  <si>
    <t>ROCA MUERTA</t>
  </si>
  <si>
    <t>MOTONIVELADORA CAT-12-F</t>
  </si>
  <si>
    <t>VIBROCOMPACTADOR CA-15</t>
  </si>
  <si>
    <t>CARROTANQUE AGUA</t>
  </si>
  <si>
    <t>ITEM 080209</t>
  </si>
  <si>
    <t>SUB-BASE COMPAC.MAT.SELECC.10K-INVIAS NO</t>
  </si>
  <si>
    <t>SUB-BASE TRITURADA NORTE</t>
  </si>
  <si>
    <t>ITEM 010201</t>
  </si>
  <si>
    <t>ACARREO MATERIALES PETREOS-TIERRA-VARIOS</t>
  </si>
  <si>
    <t>ITEM 010215</t>
  </si>
  <si>
    <t>CONFIGURACION-NIVELACION TERRENO</t>
  </si>
  <si>
    <t>ITEM 180321</t>
  </si>
  <si>
    <t>MEMBRANA PVC IMPERMEABILIZACION 1.5MM</t>
  </si>
  <si>
    <t>GEOTEXTIL POLIPROPILENO 18</t>
  </si>
  <si>
    <t>MEMBRANA PVC SARNAFIL G 47</t>
  </si>
  <si>
    <t>ITEM 120101</t>
  </si>
  <si>
    <t>UNIDAD:   KLS</t>
  </si>
  <si>
    <t>SEGUETA SIN MARCO</t>
  </si>
  <si>
    <t>ALAMBRE NEGRO # 18</t>
  </si>
  <si>
    <t>HIERRO de 60000 PSI 420 MPA</t>
  </si>
  <si>
    <t>ITEM 100219-1-194P</t>
  </si>
  <si>
    <t>ESCARIFICACION VIGA CIMIENTO Y ZAPATA EXISTENTE. DEMOL RECUBRIMIENTO CONCRETO A=20-30CM</t>
  </si>
  <si>
    <t>ITEM 120213-193</t>
  </si>
  <si>
    <t>ENCAMISADO ZAPATA EXISTENTE CONCRETO 3000 PSI INC. FORMALETA</t>
  </si>
  <si>
    <t>CUARTON 2"x4"X3M  UNIDAD</t>
  </si>
  <si>
    <t>PUNTILLA 2.1/2 CC</t>
  </si>
  <si>
    <t>CONCRETOS</t>
  </si>
  <si>
    <t>CONCRETO 3000 PSI PREMEZC</t>
  </si>
  <si>
    <t>ITEM 131116</t>
  </si>
  <si>
    <t>ANCLAJE HIERRO PARA ENCAMISADO DE ZAPATAS, 5/8"-PERF. ,3/4" 10-15C</t>
  </si>
  <si>
    <t>HIERRO .5/8" 60.000 [12M]</t>
  </si>
  <si>
    <t>ITEM 120210</t>
  </si>
  <si>
    <t>SOLADO ZAPATA NUEVA ESPESOR E=0.05M 3000 PSI 210 MPA</t>
  </si>
  <si>
    <t>ME0105</t>
  </si>
  <si>
    <t>BASICO</t>
  </si>
  <si>
    <t>MEZCLA CONCRETO 1:2:3   3100 PSI 210 MPa</t>
  </si>
  <si>
    <t>ITEM 120301-195</t>
  </si>
  <si>
    <t>ENCAMISADO VIGA CIMIENTO ENLACE EXISTENTE H=20-40 CMS</t>
  </si>
  <si>
    <t>TABLA 1x10x300 OTOBO [2C]</t>
  </si>
  <si>
    <t>VARETA 2"x2"x3M</t>
  </si>
  <si>
    <t>VIBRADOR ELECTRICO</t>
  </si>
  <si>
    <t>ITEM 131116-2</t>
  </si>
  <si>
    <t>ANCLAJE HIERRO PARA ENCAMISADO DE VIGAS DE CIMIENTO, 5/8"-PERF. ,3/4" 10-15C</t>
  </si>
  <si>
    <t>ITEM 120223</t>
  </si>
  <si>
    <t>CONCRETO CICLOPEO 2000 PSI RELAC.60C/40P</t>
  </si>
  <si>
    <t>PIEDRA RIO SONGA MANO D= 20</t>
  </si>
  <si>
    <t>ME0115</t>
  </si>
  <si>
    <t>ITEM 100219-3</t>
  </si>
  <si>
    <t>ESCARIFICACION PEDESTAL EXISTENTE. DEMOL RECUBRIMIENTO CONCRETO A=20-30CM</t>
  </si>
  <si>
    <t>ITEM 131116-4</t>
  </si>
  <si>
    <t>ANCLAJE HIERRO PARA ENCAMISADO DE PEDESTAL, 5/8"-PERF. ,3/4" 10-15C</t>
  </si>
  <si>
    <t>ITEM 320601-217P</t>
  </si>
  <si>
    <t>ADHERENTE EPOXICO LIBRE DE SOLVENTES</t>
  </si>
  <si>
    <t>ADHERENTE EPOXICO</t>
  </si>
  <si>
    <t>ITEM 120101-5</t>
  </si>
  <si>
    <t>ITEM 100219-6</t>
  </si>
  <si>
    <t>ESCARIFICACION COLUMNA EXISTENTE. DEMOL RECUBRIMIENTO CONCRETO A=20-30CM</t>
  </si>
  <si>
    <t>ITEM 130204</t>
  </si>
  <si>
    <t>ENCAMISADO COLUMNA EXISTENTE CONCRETO 3000 PSI INC. FORMALETA</t>
  </si>
  <si>
    <t>ANTISOL BLANCO UNX20 KG.</t>
  </si>
  <si>
    <t>SEPAROL DESFORMALETEANTE</t>
  </si>
  <si>
    <t>SIKAMENT NS UNX230.0K</t>
  </si>
  <si>
    <t>FORMALETA METALICA COLUMNA</t>
  </si>
  <si>
    <t>ANDAMIO CERTIFICADO</t>
  </si>
  <si>
    <t>ITEM 131116-7</t>
  </si>
  <si>
    <t>ANCLAJE HIERRO PARA ENCAMISADO DE COLUMNAS, 5/8"-PERF. ,3/4" 10-15C</t>
  </si>
  <si>
    <t>ITEM 100219-8</t>
  </si>
  <si>
    <t>ESCARIFICACION VIGA AEREA EXISTENTE. DEMOL RECUBRIMIENTO CONCRETO A=20-30CM</t>
  </si>
  <si>
    <t>ITEM 130413</t>
  </si>
  <si>
    <t>ENCAMISADO VIGA AEREA EXISTENTE. CONCRETO 3000 PSI INC. FORMALETA</t>
  </si>
  <si>
    <t>ITEM 131116-9</t>
  </si>
  <si>
    <t>ANCLAJE HIERRO PARA ENCAMISADO DE VIGA AEREA, 5/8"-PERF. ,3/4" 10-15C</t>
  </si>
  <si>
    <t>ITEM 320601-10-218P</t>
  </si>
  <si>
    <t>ITEM 120101-11</t>
  </si>
  <si>
    <t>ITEM 120222-177P</t>
  </si>
  <si>
    <t>SOLADO ESPESOR E=0.07M 2000 PSI 14 MPA</t>
  </si>
  <si>
    <t>ITEM 080813-225P</t>
  </si>
  <si>
    <t>ZARPAS  EN CONCRETO DE 3000  PSI. PREMEZCLADO</t>
  </si>
  <si>
    <t>DESENCOFRANTE PARA FORMALETA</t>
  </si>
  <si>
    <t>CUN</t>
  </si>
  <si>
    <t>FORMALETA CIMENTACION</t>
  </si>
  <si>
    <t>ITEM 120212-186P</t>
  </si>
  <si>
    <t>ZAPATA CONCRETO 3000 PSI 210 MPA PREMEZCLADO + INCLUYE FORMALETA</t>
  </si>
  <si>
    <t>ITEM 120301-12-187P</t>
  </si>
  <si>
    <t>VIGA CIMIENTO ENLACE H=20-40 CMS CONCRETO 3000 PSI PREMEZCLADO</t>
  </si>
  <si>
    <t>FORMALETA METALICA VIGA</t>
  </si>
  <si>
    <t>ITEM 131203</t>
  </si>
  <si>
    <t>BOMBEO CONCRETO A MAQUINA</t>
  </si>
  <si>
    <t>CONCRETO -BOMBEADO</t>
  </si>
  <si>
    <t>ITEM 120101-14</t>
  </si>
  <si>
    <t>ITEM 120217-122P</t>
  </si>
  <si>
    <t>MURO CONCRETO 3000 PSI PREMEZCLADO CONTENCION 0&lt;H&lt;=3,5 MTS</t>
  </si>
  <si>
    <t>CINTA PVC JUNTA V-10</t>
  </si>
  <si>
    <t>FORMALETA METALICA MURO</t>
  </si>
  <si>
    <t>M2/DIA</t>
  </si>
  <si>
    <t>ITEM 130204-15-123P</t>
  </si>
  <si>
    <t>COLUMNA CONCRETO 4000 PREMEZCLADO PSI ACABADO ARQUITECTONICO</t>
  </si>
  <si>
    <t>CONCRETO 4000 PSI PREMEZ</t>
  </si>
  <si>
    <t>ITEM 130413-16-124P</t>
  </si>
  <si>
    <t>VIGA CONCRETO PREMEZCLADO AEREA 4000 PSI ACABADO ARQUITECTONICO</t>
  </si>
  <si>
    <t>ITEM 130618-173P</t>
  </si>
  <si>
    <t>LOSA DE ENTREPISO Y CUBIERTAS EN CONCRETO 3000 PSI PREMEZCLADO ACABADO ARQUITECTONICO CASETON ICOPOR REUTILIZABLE E=46-50CM</t>
  </si>
  <si>
    <t>PLASTICO POLIETILENO NEGRO CAL.6</t>
  </si>
  <si>
    <t>CASETON DE ICOPOR</t>
  </si>
  <si>
    <t>FORMALETA PARA ENTREPISO</t>
  </si>
  <si>
    <t>ITEM 130912-134P</t>
  </si>
  <si>
    <t>FOSO ASCENSOR PANTALLA EN CONCRETO 4000 PSI PREMEZCLADO E=10-30CMS</t>
  </si>
  <si>
    <t>CERCHA METALICA DE 3MTS</t>
  </si>
  <si>
    <t>ITEM 131206</t>
  </si>
  <si>
    <t>ESCALERA  CONCRETO 3000  PSI</t>
  </si>
  <si>
    <t>MEZCLA CONCRETO 1:2:3   3000 PSI 210 MPa</t>
  </si>
  <si>
    <t>ITEM 302001-162P</t>
  </si>
  <si>
    <t>ANTEPECHO ESCALERA EN CONCRETO 3000PSI E=10  H=100CM INCLUYE REFUERZO. ACABADO ARQUITECTONICO</t>
  </si>
  <si>
    <t>Unidad: ML</t>
  </si>
  <si>
    <t>ITEM 131118-175P</t>
  </si>
  <si>
    <t>ANCLAJE PERMANENTE DE MURO PANTALLA AL TERRENO, CON INCLINACIÓN DE 30°</t>
  </si>
  <si>
    <t>Unidad:   ML</t>
  </si>
  <si>
    <t>LIMPIADOR 1/4 DE GALON (ANCLAJES)</t>
  </si>
  <si>
    <t>MANGUERA DE POLIETILENO DE 3"</t>
  </si>
  <si>
    <t>TUBERIA PVC RD21 DE 1" (PARA ANCLAJES)</t>
  </si>
  <si>
    <t>OXIGENO INDUSTRIAL</t>
  </si>
  <si>
    <t>DUCTOS PARA TENSIONAMIENTO</t>
  </si>
  <si>
    <t>LECHADA PARA DUCTOS (TENSIONAMIENTO)</t>
  </si>
  <si>
    <t>LT</t>
  </si>
  <si>
    <t>TROMPETAS DE 12 TORONES (TENSIONAMIENTO)</t>
  </si>
  <si>
    <t>TORON DE TENSIONAMIENTO 1/2" O 5/8"</t>
  </si>
  <si>
    <t>TAPON EN PVC RD21 DE 1" (PARA ANCLAJES)</t>
  </si>
  <si>
    <t>ANCLAJES O CUÑAS PARA EL TENSIONAMIENTO</t>
  </si>
  <si>
    <t>UNION EN PVC RD21 DE 1" (PARA ANCLAJES)</t>
  </si>
  <si>
    <t>SOLDADURA PVC ,1/ 8 GLN</t>
  </si>
  <si>
    <t>HIERRO 1" 60.000 [6M] FIGURADO</t>
  </si>
  <si>
    <t>COMPRESOR DE UN MARTILLO</t>
  </si>
  <si>
    <t>GATO PARA TENSIONAMIENTO, FUERZA MAX 300 TON</t>
  </si>
  <si>
    <t>EQUIPO DE PERFORACION (TRACKDRILL)</t>
  </si>
  <si>
    <t>BOMBA PARA GATO DE TENSIONAMIENTO</t>
  </si>
  <si>
    <t>PLANTA ELECTRICA 4OOO RPM</t>
  </si>
  <si>
    <t>BOMBA DE INYECCIÓN DE LECHADA</t>
  </si>
  <si>
    <t>ITEM 131203-191</t>
  </si>
  <si>
    <t>ITEM 182147</t>
  </si>
  <si>
    <t>PERFIL CAJON HR C220x 80mm -3.0MM C.11</t>
  </si>
  <si>
    <t>DISOLVENTE</t>
  </si>
  <si>
    <t>PINTURAS</t>
  </si>
  <si>
    <t>ANTICORROSIVO ROJO</t>
  </si>
  <si>
    <t>SOLDADURA 6011 x 1/8"</t>
  </si>
  <si>
    <t>PERFIL HR C220mmX 80mm-3.0 CAL.11</t>
  </si>
  <si>
    <t>M.O. CARP.TALLER 2 AYUDANTE-1 OFI</t>
  </si>
  <si>
    <t>M.O. PINTURA 1 AYUDANTE-1 OFI</t>
  </si>
  <si>
    <t>SUBCONTRATO CARPINTERIA METALICA</t>
  </si>
  <si>
    <t>SOLDADOR ELECTRICO</t>
  </si>
  <si>
    <t>ITEM 182142</t>
  </si>
  <si>
    <t>PERFIL CAJON HR C160x 60mm -3.0MM C.11</t>
  </si>
  <si>
    <t>ANTICORROSIVO PHCL</t>
  </si>
  <si>
    <t>PERFIL HR C160mmX 60mm-3.0 CAL.11</t>
  </si>
  <si>
    <t>ITEM 180159-213P</t>
  </si>
  <si>
    <t>TENSOR ESTR.VARILLA LISA DIAMETRO 1/2"</t>
  </si>
  <si>
    <t>ACCESORIOS</t>
  </si>
  <si>
    <t>TUERCA GALV. 1/2"</t>
  </si>
  <si>
    <t xml:space="preserve">VARILLA DE 1/2 LISA ESTRUC </t>
  </si>
  <si>
    <t>M.O. METALISTERIA 1 AYUDANTE-1 OFI</t>
  </si>
  <si>
    <t>ITEM 180156</t>
  </si>
  <si>
    <t>VARILLA ROSCA.GALV.5/8" L=30-33CM+TUERCA</t>
  </si>
  <si>
    <t>VARILLA ROSCADA 5/8"X100</t>
  </si>
  <si>
    <t>ARANDELA    METALICA 5/8"</t>
  </si>
  <si>
    <t>TUERCA HEXAGONAL 5/8"</t>
  </si>
  <si>
    <t>ITEM 180158</t>
  </si>
  <si>
    <t>PLATINA LAMINA HR 25-30X25-30 CAL.3/16"</t>
  </si>
  <si>
    <t>LAM.HOT ROLLED 3/16</t>
  </si>
  <si>
    <t>ITEM 131116-17</t>
  </si>
  <si>
    <t>ANCLAJE HIERRO ,5/8"-PERF. ,3/4" 10-15C</t>
  </si>
  <si>
    <t>ITEM 321003-214P</t>
  </si>
  <si>
    <t>SELLADOR ELASTICO TIPO SIKAFLEX 1A O EQUIVALENTE (JUNTA 1 X 1 CM)</t>
  </si>
  <si>
    <t>SELLO POLIURETANO</t>
  </si>
  <si>
    <t>SELLADOR ELASTICO POLIURETANO</t>
  </si>
  <si>
    <t>ITEM 181214</t>
  </si>
  <si>
    <t>SOLAPA LAMINA GALVANIZADA</t>
  </si>
  <si>
    <t>PUNTILLA 2 AC</t>
  </si>
  <si>
    <t>LAM.GALVANIZADA C.30</t>
  </si>
  <si>
    <t>ITEM 180316-219P</t>
  </si>
  <si>
    <t>SOLAPA-CINTA ADHESIVA SELLO CUBIERTA 15C</t>
  </si>
  <si>
    <t>CINTA ADEHESIVA -SELLOS A</t>
  </si>
  <si>
    <t>RLL</t>
  </si>
  <si>
    <t>ITEM 181105</t>
  </si>
  <si>
    <t>CANAL LAMINA GALVANIZADA CAL.22</t>
  </si>
  <si>
    <t>ESMALTE SINTETICO MATE</t>
  </si>
  <si>
    <t>GLS</t>
  </si>
  <si>
    <t>LAM.GALVANIZADA C.22 100x200 CM</t>
  </si>
  <si>
    <t>SOLDADURA ESTAÑO</t>
  </si>
  <si>
    <t>PLATINA 1/ 8x1 x6M</t>
  </si>
  <si>
    <t>TIJERAS O DIAGONALES CORTAS O LARGAS</t>
  </si>
  <si>
    <t>ITEM 150202</t>
  </si>
  <si>
    <t>BAJANTE AGUAS LLUVIAS PVC 4"</t>
  </si>
  <si>
    <t>SOLDADURA PVC ,1/ 4 GLN</t>
  </si>
  <si>
    <t>SANITARIAS</t>
  </si>
  <si>
    <t>TUBO VENT-LLV. PVC 4</t>
  </si>
  <si>
    <t>LIMPIADOR PVC 760-G 1/4 GL</t>
  </si>
  <si>
    <t>M.O. HIDROSANIT. 2 AYUDANTE - 1 OFIC.</t>
  </si>
  <si>
    <t>ITEM 180919-153P</t>
  </si>
  <si>
    <t>SUMINISTRO E INSTALACION DE CUBIERTA LAMINA POLICARBONATO ALVEOLAR 10MM INCLUYE CONECTORES, REMATES Y ACCESORIOS DE FIJACION</t>
  </si>
  <si>
    <t>TORN AUTOPE .3/4x .3/16</t>
  </si>
  <si>
    <t>CONECT. ESTRUC. BASE ALUM. CRUDO 5,90M HUI</t>
  </si>
  <si>
    <t>LAM. ALVEO PESAD. PC 10MM CRISTAL 2,10X11,8M</t>
  </si>
  <si>
    <t>CONECT. ESTRUC. TAPA ALUM. CRUDO 5,90 HUI</t>
  </si>
  <si>
    <t>EMPAQUE BASE NEGRO 1,00ML EPDM</t>
  </si>
  <si>
    <t>EMPAQUE TAPA NEGRO 1,00ML EPDM</t>
  </si>
  <si>
    <t>CINTA ANTIDUST. NO PERF. ALUM. 25MMX33M</t>
  </si>
  <si>
    <t>U REMATE LAM ALV 10MM ALUM. CRUDO 2,10M HUI</t>
  </si>
  <si>
    <t>ITEM 140106-210P</t>
  </si>
  <si>
    <t>MURO BLOQUE CONCRETO ESTRUCTURAL 12x19x39CM INCLUYE ANCLAJES DOVELAS + ACERO DE REFUERZO SEGUN DISEÑO</t>
  </si>
  <si>
    <t>ESCALERILLA METALICA</t>
  </si>
  <si>
    <t>BS131125</t>
  </si>
  <si>
    <t>BLOQUES - LADRILLOS</t>
  </si>
  <si>
    <t>BLOQUE CONCRETO N 12X19X39</t>
  </si>
  <si>
    <t>BLOQUE CONCRETO T 12X19X39</t>
  </si>
  <si>
    <t>BLOQUE CONCRETO M 12X19X19</t>
  </si>
  <si>
    <t>ME0206</t>
  </si>
  <si>
    <t>ITEM 140105-155P</t>
  </si>
  <si>
    <t>MURO BLOQUE CONCRETO 12x9x39CM TIPO TOLETE</t>
  </si>
  <si>
    <t>PREFABRICADOS</t>
  </si>
  <si>
    <t>BLOQUE CONCRETO N 12X9X39 TOLETE</t>
  </si>
  <si>
    <t>ITEM 140109-156P</t>
  </si>
  <si>
    <t>MURO CALADO CEMENTO VANO CIRCULAR 12X19X19</t>
  </si>
  <si>
    <t>CALADO CEMENTO 20X20X12</t>
  </si>
  <si>
    <t>ITEM BE0113</t>
  </si>
  <si>
    <t>MEZCLA GROUTING 1:2:3 3100 PSI - 22,0 Mpa</t>
  </si>
  <si>
    <t>GRAVA TRITURADA  3/8</t>
  </si>
  <si>
    <t>MEZCLADORA ELECTRICA 1 M3</t>
  </si>
  <si>
    <t>ITEM 240437</t>
  </si>
  <si>
    <t>ESTRUC.MURO BOARD [CANAL-PARAL] 89MM C20</t>
  </si>
  <si>
    <t>CHAZO PLASTICO .1/ 4"</t>
  </si>
  <si>
    <t>PERFIL D PARAL 89X32 244-</t>
  </si>
  <si>
    <t>PERFIL D CANAL 90X25 244-</t>
  </si>
  <si>
    <t>TORN P/LAM 1.1/2x 8</t>
  </si>
  <si>
    <t>TORN PAMPH 1 x 8</t>
  </si>
  <si>
    <t xml:space="preserve">SUBCONTRATO CARPINTERIA PANELERIA </t>
  </si>
  <si>
    <t>ITEM 240431</t>
  </si>
  <si>
    <t>MURO 1-BOARD 10MM 1-BOARD 10MM</t>
  </si>
  <si>
    <t xml:space="preserve">MASILLA PANEL-ESTUCO    </t>
  </si>
  <si>
    <t>PLACA BOARD  10MM</t>
  </si>
  <si>
    <t>CINTA MALLA F VIDRIO 60MM</t>
  </si>
  <si>
    <t>MASILLA JUNTA INVIS.BOARD</t>
  </si>
  <si>
    <t>MANO OBRA PANELERIA 1 OFICIAL-1AYUDANTE</t>
  </si>
  <si>
    <t>ITEM 131207-202P</t>
  </si>
  <si>
    <t>MATERA CONCRETO [U] + IMPERMEABILIZACION + GRAVA + TIERRA NEGRA</t>
  </si>
  <si>
    <t>GEOMEMBRANA 0.7MM</t>
  </si>
  <si>
    <t>ITEM G0167P</t>
  </si>
  <si>
    <t>MATERA PREFABRICADA INCLUYE FILTRO GRAVA + TIERRA NEGRA + PALMA ROJA</t>
  </si>
  <si>
    <t>GRAVILLA RIO-GRAVA VJ 5M3</t>
  </si>
  <si>
    <t>MATERA PREFABRICADA</t>
  </si>
  <si>
    <t>ITEM 140304</t>
  </si>
  <si>
    <t>ALFAGIA CONCRETO A=21-30CM</t>
  </si>
  <si>
    <t>DILATAC.MADERA</t>
  </si>
  <si>
    <t>ITEM 250713-184P</t>
  </si>
  <si>
    <t>LAVATRAPERO 40 X 35 BLANCO EN POLIMERO COLADO</t>
  </si>
  <si>
    <t>Unidad: UND</t>
  </si>
  <si>
    <t>LADR LIMPIO</t>
  </si>
  <si>
    <t>LIMPIADOR PVC 760 GRMS</t>
  </si>
  <si>
    <t>ARENA FINA</t>
  </si>
  <si>
    <t>SIFON SANI PVC 2-REGISTRO</t>
  </si>
  <si>
    <t>LAVATRAPEROS AQUA MATE 40X35 BLANCO</t>
  </si>
  <si>
    <t>CEMENTO GRIS PORTLAND SACO</t>
  </si>
  <si>
    <t>BTO</t>
  </si>
  <si>
    <t>CODO SAN PVC 2 x90 CXC</t>
  </si>
  <si>
    <t>ITEM 140403</t>
  </si>
  <si>
    <t>MESON  EN CONCRETO A &lt;=60 CM H=5.0-  8CM</t>
  </si>
  <si>
    <t>HIERRO .3/8" 60.000 [CH]</t>
  </si>
  <si>
    <t>ITEM 190118</t>
  </si>
  <si>
    <t>REPELLO MURO IMPERMEABLE  1:3</t>
  </si>
  <si>
    <t>ADITIVO LIQUIDO IMPERMEABI</t>
  </si>
  <si>
    <t>ME0201</t>
  </si>
  <si>
    <t>MORTERO   1:3</t>
  </si>
  <si>
    <t>ITEM 190120</t>
  </si>
  <si>
    <t>REPELLO CARTERA + FILOS 1:3</t>
  </si>
  <si>
    <t>ITEM 190910</t>
  </si>
  <si>
    <t>DILATACIONES</t>
  </si>
  <si>
    <t>ITEM 190542</t>
  </si>
  <si>
    <t>ENCHAPE CERAMICA 20X20  -1 CALIDAD</t>
  </si>
  <si>
    <t>PEGACOR BLANCO</t>
  </si>
  <si>
    <t>WIPE</t>
  </si>
  <si>
    <t>CEMENTO BLANCO SACO</t>
  </si>
  <si>
    <t>ENCHAPES</t>
  </si>
  <si>
    <t>ENCHAPE CERAMICA 20.5</t>
  </si>
  <si>
    <t>ITEM 190707</t>
  </si>
  <si>
    <t>GRANITO PULIDO MESON+1/2 CANA+BASE+FALDO</t>
  </si>
  <si>
    <t>ACIDO MURIATICO</t>
  </si>
  <si>
    <t>MARMOLINA BLANCA</t>
  </si>
  <si>
    <t>VARETA 1"x1"x3M</t>
  </si>
  <si>
    <t>GRANITO BLANCO #3</t>
  </si>
  <si>
    <t>ALUMINIOS</t>
  </si>
  <si>
    <t>PIRLAN BRONCE</t>
  </si>
  <si>
    <t>MALLA GALLINERO 1.1/4</t>
  </si>
  <si>
    <t>ROLL</t>
  </si>
  <si>
    <t>CERA PARA PISOS</t>
  </si>
  <si>
    <t>ITEM G0173P</t>
  </si>
  <si>
    <t>BLINDAJE CON LAMINA DE PLOMO DE 1.5MM X 2M ALTURA, TERMINADO DRYWALL DE 1/2"</t>
  </si>
  <si>
    <t>LAMINA DE PLOMO 1.5 MM X 2M ALTURA</t>
  </si>
  <si>
    <t>ITEM 080301-126P</t>
  </si>
  <si>
    <t>PISO PAV.CONCR MR=36 E=0.15,INC.JUNTA SOTANO Y ACCESOS VEHICULARES</t>
  </si>
  <si>
    <t>ANTISOL ROJO</t>
  </si>
  <si>
    <t>BAKE-ROD (ESPUMA DE POLIET</t>
  </si>
  <si>
    <t>MEZCLA CONCRETO MR 36</t>
  </si>
  <si>
    <t>M.O. ALBANILERIA 5 AYUDANTE-1 OFI</t>
  </si>
  <si>
    <t>REGLA VIBRATORIA DE 4MTS</t>
  </si>
  <si>
    <t>CORTADORA DE PAVIMENTO DE 4 A 7 CM</t>
  </si>
  <si>
    <t>EQUIPO DE ACABADO SUPERFICIAL</t>
  </si>
  <si>
    <t>FORMALETA MET.PAVIMENTO 0.15X0.20X3MTS</t>
  </si>
  <si>
    <t>ITEM 200127</t>
  </si>
  <si>
    <t>CONTRAPISO REFORZADO E=10CM  3.000Psi</t>
  </si>
  <si>
    <t>LISTON 1 x4x300 OTOBO</t>
  </si>
  <si>
    <t>PUNTILLA 1.1/2 CC</t>
  </si>
  <si>
    <t>ITEM 130111</t>
  </si>
  <si>
    <t>MALLA ELECTROSOLDADA</t>
  </si>
  <si>
    <t>MALLA ELEC.E-0.50/D050</t>
  </si>
  <si>
    <t>ITEM 200102</t>
  </si>
  <si>
    <t>ALISTADO PISO 5 CM</t>
  </si>
  <si>
    <t>ITEM 200410-142P</t>
  </si>
  <si>
    <t>BALDOSA GRANO # 4-5 30-35X30-35</t>
  </si>
  <si>
    <t>BALDOSA GRANO 30-35CM ALFA</t>
  </si>
  <si>
    <t>CEMENTO BLANCO</t>
  </si>
  <si>
    <t>LIJA 320 AGUA</t>
  </si>
  <si>
    <t>PLI</t>
  </si>
  <si>
    <t>ACIDO OXALICO</t>
  </si>
  <si>
    <t>ITEM 310202</t>
  </si>
  <si>
    <t>DESTRONQUE-PULIDA-BRILLADA PISO</t>
  </si>
  <si>
    <t>ACRONAL</t>
  </si>
  <si>
    <t>PULIDORA PISO 2 EJES</t>
  </si>
  <si>
    <t>ITEM 200819</t>
  </si>
  <si>
    <t>GUARDAESCOBA GRANITO 1/2 C + DIL. PLAST.</t>
  </si>
  <si>
    <t>BOCEL MADERA .1/2x.1/2x3M</t>
  </si>
  <si>
    <t>PUNTILLA 2 SC</t>
  </si>
  <si>
    <t>GRANITO #3</t>
  </si>
  <si>
    <t>DILATAC.PVC</t>
  </si>
  <si>
    <t>ITEM 200510-143P</t>
  </si>
  <si>
    <t>ROLLO VINILO 2-3MM ANCHO=2M</t>
  </si>
  <si>
    <t>Unidad:  M2</t>
  </si>
  <si>
    <t>ROLLO VINILO 3MM A 2M L 23</t>
  </si>
  <si>
    <t>PEGANTE A X W</t>
  </si>
  <si>
    <t>ITEM 200508-144P</t>
  </si>
  <si>
    <t>PISO VINILO CONDUCTIVO</t>
  </si>
  <si>
    <t>PISO VINILICO CONDUCTIVO</t>
  </si>
  <si>
    <t>ADHESIV0 PISO VINILICO</t>
  </si>
  <si>
    <t>GL</t>
  </si>
  <si>
    <t>ITEM 200601-147P</t>
  </si>
  <si>
    <t>PISO UAR AUTONIVELANTE</t>
  </si>
  <si>
    <t>SIKAFLOOR 261 COLOR</t>
  </si>
  <si>
    <t>SIKADUR 506 C=30KG</t>
  </si>
  <si>
    <t>EXTENDER</t>
  </si>
  <si>
    <t>BRILLADORA</t>
  </si>
  <si>
    <t>GRANALLADORA - ESCALIFICADORA</t>
  </si>
  <si>
    <t>ITEM 200219-151P</t>
  </si>
  <si>
    <t>CERAMICA 20.01-22.50 X 20.01-22.50 TRAF BAÑO</t>
  </si>
  <si>
    <t>PEGANTE CERAMICA</t>
  </si>
  <si>
    <t>CERAMICA TRAF. 4 20 X 20</t>
  </si>
  <si>
    <t>EMBOQUILLADOR</t>
  </si>
  <si>
    <t>ITEM 180303-165P</t>
  </si>
  <si>
    <t>IMPERM.LOSAS DE CUBIERTA SISTEMA ACRILICO CERESIT O EQUIVALENTE</t>
  </si>
  <si>
    <t>IMPERMEABILIZACION SISTEMA ACRILICO CERESIT</t>
  </si>
  <si>
    <t>ITEM 100612-166P</t>
  </si>
  <si>
    <t>PISO EN GRAVA LAVADA SOBRE CUBIERTA ESP 4CM</t>
  </si>
  <si>
    <t>Unidad:   M2</t>
  </si>
  <si>
    <t>GRAVILLA RIO LAVADA</t>
  </si>
  <si>
    <t>ITEM 180410-201P</t>
  </si>
  <si>
    <t>C.F.PANEL BOARD 6.0MM S.JUNTA+VINILO INCLUYE FILOS,  DILATACIONES, APERTURA DE HUECOS Y REFUERZOS</t>
  </si>
  <si>
    <t>ALAMBRE GALVANIZADO # 10</t>
  </si>
  <si>
    <t>ANGULO 29x29x2440MM C.26</t>
  </si>
  <si>
    <t>CHAZO EXPANDIBLE 3/8"</t>
  </si>
  <si>
    <t>ESTUCO PLASTICO PASTA</t>
  </si>
  <si>
    <t>PARAL 39 GUIA L.GALV 2.44M</t>
  </si>
  <si>
    <t>PASTA MASTIQUE(PANEL-YESO)</t>
  </si>
  <si>
    <t>PERFIL D OMEGA 60 244-C26</t>
  </si>
  <si>
    <t>PLACA BOARD 6MM</t>
  </si>
  <si>
    <t>PUNTILLA .1/2 CC</t>
  </si>
  <si>
    <t>TORN AUTOPE 6 x 1</t>
  </si>
  <si>
    <t>TORN P/LAM .3/4x 8</t>
  </si>
  <si>
    <t>VINILO TIPO 2</t>
  </si>
  <si>
    <t>ITEM 180436</t>
  </si>
  <si>
    <t>C.F.LAMINA SUPERBOARD CARTERA-TEJA 4MM</t>
  </si>
  <si>
    <t>ANGULO ,7/8 x 7/ 8</t>
  </si>
  <si>
    <t>TEE ALUM. ,7/8" X ,3/4" X 6M</t>
  </si>
  <si>
    <t>PLACA BOARD 4MM</t>
  </si>
  <si>
    <t>VINILO ACRILTEX TIPO 2</t>
  </si>
  <si>
    <t>PUNTILLA 1.1/2 AC</t>
  </si>
  <si>
    <t>REMACHE POP 4-2 1/4"X1/8</t>
  </si>
  <si>
    <t>CRUCETA ANDAMIO</t>
  </si>
  <si>
    <t>ITEM 180311</t>
  </si>
  <si>
    <t>AISLAMIENTO TERMICO FRESCASA</t>
  </si>
  <si>
    <t>FRESCASA 5MM 1 CARA METAL</t>
  </si>
  <si>
    <t>ITEM 290119-212P</t>
  </si>
  <si>
    <t>ESTUCO PLASTICO +  RELLENO S/BLOQUE.</t>
  </si>
  <si>
    <t xml:space="preserve">ESTUCO PLASTICO POLVO    </t>
  </si>
  <si>
    <t xml:space="preserve">RELLENO FINO INTERIOR    </t>
  </si>
  <si>
    <t xml:space="preserve">RELLENO GRUESO INTERIOR    </t>
  </si>
  <si>
    <t>LIJA 400 AGUA</t>
  </si>
  <si>
    <t>M.O. ALB. ACABADOS 2 AYUDANTE-1 OFI</t>
  </si>
  <si>
    <t>ITEM 290601-146P</t>
  </si>
  <si>
    <t>PINTURA ACRILICA [3M] ALTA ASEPSIA</t>
  </si>
  <si>
    <t>RODILLO FELPA</t>
  </si>
  <si>
    <t>CINTA ENMASCARAR</t>
  </si>
  <si>
    <t>BROCHA CERDA MONA 4</t>
  </si>
  <si>
    <t>PINTURA ACRILICA</t>
  </si>
  <si>
    <t>ITEM 290304-145P</t>
  </si>
  <si>
    <t>PINTURA EPOXICA BASE AGUA</t>
  </si>
  <si>
    <t>PINTURA EPOXICA BLANCA</t>
  </si>
  <si>
    <t>ITEM 290606</t>
  </si>
  <si>
    <t>KORAZA PLASTICA SUPERF.REPELLO [3M]</t>
  </si>
  <si>
    <t>KORAZA PLASTICA</t>
  </si>
  <si>
    <t>TABLONES DE 3 MTS</t>
  </si>
  <si>
    <t>ITEM 290207-148P</t>
  </si>
  <si>
    <t>EPOXICA MURO POLIAMIDA + ESMALTE POLIURETANO</t>
  </si>
  <si>
    <t>ESMALTE URETANO ACRILICO</t>
  </si>
  <si>
    <t>EPOXI POLIAMIDA - B CATALI</t>
  </si>
  <si>
    <t>EPOXI POLIAMIDA - A</t>
  </si>
  <si>
    <t>COMPRESOR AIRE + PISTOLA</t>
  </si>
  <si>
    <t>ITEM 210126-170P</t>
  </si>
  <si>
    <t>NAVE MAD.TRIPLEX 81-100V(1N-V)P H=2,20 + CEDRO CAQUETA</t>
  </si>
  <si>
    <t>LISTON 2 x3x300 AMARIL</t>
  </si>
  <si>
    <t>BISAGRA 3x1.1/4" COBRI</t>
  </si>
  <si>
    <t>PAR</t>
  </si>
  <si>
    <t>LAM.TRIPLEX 4 MM.</t>
  </si>
  <si>
    <t>PUNTILLA 1 SC</t>
  </si>
  <si>
    <t>MAD.CEDRO CAQUETA</t>
  </si>
  <si>
    <t>PG2</t>
  </si>
  <si>
    <t>ITEM 210127-169P</t>
  </si>
  <si>
    <t>PUERTA CORREDIZA EN MADERA TRIPLEX ENTAMBORADA 70-100CM H2.20 + CEDRO CAQUETA</t>
  </si>
  <si>
    <t>BISAGRA VAIVEN # 30</t>
  </si>
  <si>
    <t>NEOLITE E=2.5MM LISO</t>
  </si>
  <si>
    <t>ITEM 270502</t>
  </si>
  <si>
    <t>CERRADURA YALE OFICINA REF.5304 C/P</t>
  </si>
  <si>
    <t>CE.YALE OFIC. 5304</t>
  </si>
  <si>
    <t>ITEM G0132P</t>
  </si>
  <si>
    <t>MANIJA ACERO TUBULAR HUECA 1/2" L=316MM</t>
  </si>
  <si>
    <t>ITEM G0133P</t>
  </si>
  <si>
    <t>PROTECTOR MADERA CEDRO 20 CM + LAMINA FORMICA ALUMINIO BRUSH</t>
  </si>
  <si>
    <t>MADERA CEDRO</t>
  </si>
  <si>
    <t>PG</t>
  </si>
  <si>
    <t>LAMINA FORMICA REF IW 1513</t>
  </si>
  <si>
    <t>ITEM 210505-200P</t>
  </si>
  <si>
    <t>GUARDA CAMILLA HOSPITALARIO(TAPA, AMORTIGUADOR, BASE) COLOR GRIS - UNIDAD PUNTERA PARA GUARDA CAMILLA COLOR GRIS</t>
  </si>
  <si>
    <t>GUARDA CAMILLA HOSPITALARIO</t>
  </si>
  <si>
    <t>UNIDAD PUNTERA PARA GUARDA CAMILLA COLOR GRIS</t>
  </si>
  <si>
    <t>ITEM 221806</t>
  </si>
  <si>
    <t>REJA SEGUR.ALUM.TUB.1 X2"</t>
  </si>
  <si>
    <t>SILICONA TRANSPARENT.11 OZ</t>
  </si>
  <si>
    <t>TORN PAMPH 2 x 8</t>
  </si>
  <si>
    <t>TUBUL.ALUM.1" X2"</t>
  </si>
  <si>
    <t>TORN AVELLA .1/2x 8</t>
  </si>
  <si>
    <t>UNION 4CM*4CM*1/8"</t>
  </si>
  <si>
    <t>PERFIL U 2 x1 x6</t>
  </si>
  <si>
    <t>M.O. CARP.ALUMINIO 1 AYUDANTE-1 OFI</t>
  </si>
  <si>
    <t>ITEM 220312-171P</t>
  </si>
  <si>
    <t>MARCO Y NAVE LAM.GALV. LLENA CAL.20 BAT INCLUYE CERRADURA + MANIJA</t>
  </si>
  <si>
    <t>Unidad:   UND</t>
  </si>
  <si>
    <t>MANIJA BATIENTE</t>
  </si>
  <si>
    <t>CERRADURA ENTRADA-PPAL CROMO-DORADO</t>
  </si>
  <si>
    <t>WASH PRIMER</t>
  </si>
  <si>
    <t>ESMALTE SEMIBRILLANTE</t>
  </si>
  <si>
    <t>LAM.GALVANIZADA C.20 1x2M</t>
  </si>
  <si>
    <t>ITEM G0135P</t>
  </si>
  <si>
    <t>PUERTA DOBLE VIDRIO TEMPLADO DE SEGURIDAD 10MM A=1,40 H=2,60</t>
  </si>
  <si>
    <t>PUERTA VIDRIO LAM CR CAL18 + VIDRIO LAM 5+5 + ACABADO</t>
  </si>
  <si>
    <t>ITEM 420401-39P</t>
  </si>
  <si>
    <t>PASAMANOS ACE.INOX</t>
  </si>
  <si>
    <t>PASAMANOS A.INOX. PISCINA</t>
  </si>
  <si>
    <t>ME0102</t>
  </si>
  <si>
    <t>MEZCLA CONCRETO 1:2:2   3500 PSI-24.5MPa</t>
  </si>
  <si>
    <t>ITEM 240316</t>
  </si>
  <si>
    <t>DIV.BANO A.INOX NAVE 57CM H=1.60M</t>
  </si>
  <si>
    <t>PTA.DIV.ACERO INOX C.20</t>
  </si>
  <si>
    <t>ITEM 240315</t>
  </si>
  <si>
    <t>DIV.BANO A.INOX TABIQUE 1.17-1.37-H=1.60</t>
  </si>
  <si>
    <t>DIV.BANO ACERO INOX.C.20</t>
  </si>
  <si>
    <t>M.O. METALISTERIA 2 AYUDANTE-1 OFI</t>
  </si>
  <si>
    <t>ITEM 240312</t>
  </si>
  <si>
    <t>DIV.BANO A.INOX PARAL EXTREMO  36-46CM</t>
  </si>
  <si>
    <t>PARAL EXTREMO A.INOX C.20 36-46CM</t>
  </si>
  <si>
    <t>ITEM G0166P</t>
  </si>
  <si>
    <t>PUERTA CONTRAINCENDIO</t>
  </si>
  <si>
    <t>PUERTA CORTAFUEGO REF120 TIVLOCK 1X2.2M</t>
  </si>
  <si>
    <t>ITEM 221017-172P</t>
  </si>
  <si>
    <t>VENTANERIA PERFILERIA ALUMINIO + VIDRIO INCOLORO LAMINADO 3+3MM</t>
  </si>
  <si>
    <t>CIERRE 1/2 LUNA</t>
  </si>
  <si>
    <t>TORN PAMPH .1/2x 8</t>
  </si>
  <si>
    <t>VIDRIOS</t>
  </si>
  <si>
    <t>VIDR.LAM INCOLORO 3MM+3MM</t>
  </si>
  <si>
    <t>VENTANA ALUMINIO MOD=38-31</t>
  </si>
  <si>
    <t>SUBCONTRATO CARPINTERIA ALUMINIO</t>
  </si>
  <si>
    <t>TRANSPORTE CAMION</t>
  </si>
  <si>
    <t>ITEM 301201</t>
  </si>
  <si>
    <t>MALLA ESLABONADA GALV # 10 ROMBO 1,1/2"</t>
  </si>
  <si>
    <t>MALLA ESLABONADA 1,1/2"</t>
  </si>
  <si>
    <t>ESMALTE PINTURA DE ALUMINI</t>
  </si>
  <si>
    <t>ITEM 162015</t>
  </si>
  <si>
    <t>TUBERIA GALVA. 2"</t>
  </si>
  <si>
    <t>TUB. ACUEDUCTO</t>
  </si>
  <si>
    <t>TUBO GALV. 2" AGUA"</t>
  </si>
  <si>
    <t>ITEM 162905</t>
  </si>
  <si>
    <t>INST.TUB.GALVANIZADA 2"</t>
  </si>
  <si>
    <t>ITEM G0174P</t>
  </si>
  <si>
    <t>PUERTA PLOMADA BATIENTE 1 HOJA, LAMINA DE PLOMO 1.5MM 70X2M</t>
  </si>
  <si>
    <t>PUERTA PLOMADA BATIENTE 2 HOJAS</t>
  </si>
  <si>
    <t>ITEM G0175P</t>
  </si>
  <si>
    <t>PUERTA PLOMADA BATIENTE 2 HOJAS, LAMINA DE PLOMO 1.5MM 1.50X2M</t>
  </si>
  <si>
    <t>PUERTA PLOMADA BATIENTE 1 HOJA</t>
  </si>
  <si>
    <t>ITEM G0176P</t>
  </si>
  <si>
    <t>VENTANA PLOMADA NACIONAL EQUIV. PLOMO 1.5 MM MARCO METALICO, PINTURA ELECTROSTATICA, SISTEMA IRROMPIBLE 60X60CM</t>
  </si>
  <si>
    <t>VENTANA PLOMADA 1.5MM MARCO METALICO 60X60 CM</t>
  </si>
  <si>
    <t>ITEM 221701-135P</t>
  </si>
  <si>
    <t>FACHADA FLOTANTE HOSPITAL CORTAZOL LAMINA GALVANIZADA CAL 18 SECCION 450X9CM INCLUYE ANTICORROSIVO + ESMALTE POLIURETANO ACABADO LISO COLOR SEGUN DISEñO</t>
  </si>
  <si>
    <t>ACCESORIOS DE FIJACION ANCLAJES</t>
  </si>
  <si>
    <t>SOLDADORA MIG 0.30</t>
  </si>
  <si>
    <t>RLLO</t>
  </si>
  <si>
    <t>ESTRUCTURA METALICA TUBULAR INCLUYE ACABADO</t>
  </si>
  <si>
    <t>LAM GALV CAL 18 1.22X2.44</t>
  </si>
  <si>
    <t>SOLDADOR MIG</t>
  </si>
  <si>
    <t>MAQUINA DOBLADORA LAMINA</t>
  </si>
  <si>
    <t>LAM</t>
  </si>
  <si>
    <t>ANDAMIO COLGANTES 4.0 MTS</t>
  </si>
  <si>
    <t>ITEM 221701-174-176P</t>
  </si>
  <si>
    <t>FACHADA FLOTANTE SPA CORTASOL LAMINA GALVANIZADA CAL 16 SECCION 450X9CM INCLUYE ANTICORROSIVO + ESMALTE POLIURETANO ACABADO LISO COLOR SEGUN DISEñO</t>
  </si>
  <si>
    <t>LAMINA GALV 16 4X8"</t>
  </si>
  <si>
    <t>ITEM G0169P</t>
  </si>
  <si>
    <t>RED HIDRAULICA + RED SANITARIA + RED CONTRAINCENDIO</t>
  </si>
  <si>
    <t>REDES HIDRAULICAS + SANITARIAS + RDC + PRESION</t>
  </si>
  <si>
    <t>ITEM G0170P</t>
  </si>
  <si>
    <t>DESVIO AGUAS PLUVIALES</t>
  </si>
  <si>
    <t>RED PLUVIAL</t>
  </si>
  <si>
    <t>ITEM 250440-179P</t>
  </si>
  <si>
    <t>TAZA SANITARIA + VALV.FLUXOMETRO  BAÑOS PUBLICOS</t>
  </si>
  <si>
    <t>UNIDAD:   JGO</t>
  </si>
  <si>
    <t>FLUXOMETRO PARASANITARIO</t>
  </si>
  <si>
    <t>APARATOS SANITARIOS</t>
  </si>
  <si>
    <t>TAZA SANITARIA PARAFLUXOM</t>
  </si>
  <si>
    <t>ITEM 250442</t>
  </si>
  <si>
    <t>SANITARIO INFANTIL</t>
  </si>
  <si>
    <t>Unidad: JGO</t>
  </si>
  <si>
    <t>MANGUERA FLEXIBLE GRIFLEX</t>
  </si>
  <si>
    <t>ITEM 250439-178P</t>
  </si>
  <si>
    <t>SANITARIO LINEA MEDIA [AVANTI] CONSULTORIOS Y OFICINAS</t>
  </si>
  <si>
    <t>SANITARIO AVANTI GRIFERIA-MUEBLE-PORC</t>
  </si>
  <si>
    <t>ITEM 250440-137-138P</t>
  </si>
  <si>
    <t>TAZA SANITARIA ADRIATICA ENTRADA SUPERIOR + VALV.FLUXOMETRO BAÑOS PMR</t>
  </si>
  <si>
    <t xml:space="preserve">TAZA ADRIATICA </t>
  </si>
  <si>
    <t>ITEM 250420</t>
  </si>
  <si>
    <t>ORINAL GRANDE SUSPENDIDO INSTITUCIONAL</t>
  </si>
  <si>
    <t>Unidad:  UND</t>
  </si>
  <si>
    <t xml:space="preserve">ORINAL GRANDE SUSPENDIDO I    </t>
  </si>
  <si>
    <t>CINTA TEFLON 10 MTS</t>
  </si>
  <si>
    <t>ITEM 250441</t>
  </si>
  <si>
    <t>LAVAMANOS COLGAR LINEA MEDIA</t>
  </si>
  <si>
    <t>LAVAM.COLGAR LINEA MEDIA</t>
  </si>
  <si>
    <t>ITEM IM0164-139P</t>
  </si>
  <si>
    <t xml:space="preserve">SUMINISTRO E INSTALACION DE LAVAMANOS DE COLGAR INSTITUCIONAL PARA DISCAPACITADOS COLOR BLANCO TIPO MANCESA._x000D_    </t>
  </si>
  <si>
    <t>GRIFO LAVAMANOS SENSOR CRO</t>
  </si>
  <si>
    <t>SIFON LAVAMANOS ACOPLE</t>
  </si>
  <si>
    <t>ANCLAJES FIJACIONES MECANICAS</t>
  </si>
  <si>
    <t>LAVAMANOS AQUAJET DE COLGAR</t>
  </si>
  <si>
    <t>ITEM 250503</t>
  </si>
  <si>
    <t>DUCHA MEZCLADORA (M)</t>
  </si>
  <si>
    <t>GRIFO DUCHA MEZCLAD. 8" PRISMA</t>
  </si>
  <si>
    <t>ITEM IM0165-140P</t>
  </si>
  <si>
    <t>SUMINISTRO E INST DE MESON EN MARMOL NEGRO SAN GABRIEL INCLUYE APERTURA, PULIDA DE HUECOS Y SOPORTE EN ESTRUCTURA METALICA</t>
  </si>
  <si>
    <t>Unidad:  ML</t>
  </si>
  <si>
    <t>ESTRUCTURA METALICA SOPORTE</t>
  </si>
  <si>
    <t>MESON MARMOL NEGRO</t>
  </si>
  <si>
    <t>ITEM 250611</t>
  </si>
  <si>
    <t>REJILLA SOSCO 3"X2" ALUMINIO</t>
  </si>
  <si>
    <t>REGILLA SOSCO 3 X2"</t>
  </si>
  <si>
    <t>ITEM 250709-180P</t>
  </si>
  <si>
    <t>LAVAPLATOS COCINETA A.INOX. 50X 60CM PESTA.+ GRIFO</t>
  </si>
  <si>
    <t>GRIFO LAVAP.SENC. LINEA MED</t>
  </si>
  <si>
    <t>LAVAPLATOS A.INOX.SENCI 50X 60CM</t>
  </si>
  <si>
    <t>ITEM 223012-36-181P</t>
  </si>
  <si>
    <t>POZUELO QUIROFANO ACERO INOX.MESON INCRU. MEDIDA SEGUN DISEÑO</t>
  </si>
  <si>
    <t>LAM.ACERO INOX C.18 304</t>
  </si>
  <si>
    <t>SOLDADURA ACERO INOXIDABLE</t>
  </si>
  <si>
    <t>ITEM 250103</t>
  </si>
  <si>
    <t>INCRUST.CERAM. JGO 4 PZ AVANTI-VERONA(M)</t>
  </si>
  <si>
    <t>JUEGO INCRUSTAR</t>
  </si>
  <si>
    <t>ITEM 220406-182P</t>
  </si>
  <si>
    <t xml:space="preserve">MESON CONSULTORIOS INCLUYE POZUELO EN ACERO INOX.ENTREPANO &lt;0.50M C.18 </t>
  </si>
  <si>
    <t>MASILLA PLASTICA TEC PANEL</t>
  </si>
  <si>
    <t>CUﾑ</t>
  </si>
  <si>
    <t>ITEM 250530</t>
  </si>
  <si>
    <t>GRIFO LAVAMANOS PUSH MESON - DOCOL</t>
  </si>
  <si>
    <t>NIPLE GALV .1/2x 5 CM</t>
  </si>
  <si>
    <t>TEE GALV .1/2"</t>
  </si>
  <si>
    <t>GRIFO LAVAM.HIDROST.SOBREP</t>
  </si>
  <si>
    <t>ITEM 250510</t>
  </si>
  <si>
    <t>GRIFO MEZCLA.LAVAPLAT 8" L PRISMA-GAL(M)</t>
  </si>
  <si>
    <t>GRIFERIA LAVAP.MEZCL 8"</t>
  </si>
  <si>
    <t>ITEM 250508-183P</t>
  </si>
  <si>
    <t>GRIFO MEZCLA.LAVAM DE COLGAR  PRISMA-GALAX(M)</t>
  </si>
  <si>
    <t>GRIFERIA LAVAM 4"</t>
  </si>
  <si>
    <t>ITEM 250624</t>
  </si>
  <si>
    <t>CANASTILLA - SIFON LAVAPLATOS</t>
  </si>
  <si>
    <t>CANASTILLA-SIFON-ACOPLE</t>
  </si>
  <si>
    <t>SIFON LAVAPLATOS PVC</t>
  </si>
  <si>
    <t>ITEM 250527</t>
  </si>
  <si>
    <t>LLAVE TERMINAL CROMADA LIVIANA</t>
  </si>
  <si>
    <t>LLAVE JARDINERA CROMO LIVI</t>
  </si>
  <si>
    <t>UNION GALV .3/4</t>
  </si>
  <si>
    <t>ITEM 250117</t>
  </si>
  <si>
    <t>TAPA REGISTRO PLASTICA 6"X 6"(15X15)CM</t>
  </si>
  <si>
    <t>TAPA REGISTRO PVC 6X6</t>
  </si>
  <si>
    <t>ITEM G0142P</t>
  </si>
  <si>
    <t>OBRA DE ADECUACION ELECTRICA, ILUMINACION, SONIDO Y VOZ Y DATOS - VER ANEXO ELECTRICO - No incluye Subestacion Electrica + No incluye equipos camaras de monitoreo</t>
  </si>
  <si>
    <t>UNIDAD:   GBL</t>
  </si>
  <si>
    <t>RED ELECTRICA M.T.</t>
  </si>
  <si>
    <t>ITEM G0157P</t>
  </si>
  <si>
    <t>Suministro e instalacion de redes para SISTEMA DE AIRE ACONDICIONADO CENTRAL</t>
  </si>
  <si>
    <t>AIRE ACONDIC.</t>
  </si>
  <si>
    <t>SISTEMA AIRE ACONDICIONADO</t>
  </si>
  <si>
    <t>ITEM G0171P</t>
  </si>
  <si>
    <t>Suministro e instalacion de Red de gas medicinal</t>
  </si>
  <si>
    <t>RED DE GAS MEDICINAL</t>
  </si>
  <si>
    <t>ITEM G0161P</t>
  </si>
  <si>
    <t>SUMINISTRO E INSTLACION DE AVISO EN FACHADA( HOSPITAL 0.8X 10.80M - URGENCIAS 0.6X4.40M).</t>
  </si>
  <si>
    <t>AVISO EN ACRILICO 80 CM DE ALTO</t>
  </si>
  <si>
    <t>ITEM G0155P</t>
  </si>
  <si>
    <t xml:space="preserve">TOPELLANTA PARQUEADERO </t>
  </si>
  <si>
    <t>ANCLAJE CONCRETO ROSC 1-2</t>
  </si>
  <si>
    <t xml:space="preserve">TOPELLANTA EN CONCRETO </t>
  </si>
  <si>
    <t>SIKA ANCHORFIX-2 ADHESIVO EPOXICO 300ML</t>
  </si>
  <si>
    <t>ITEM 291204</t>
  </si>
  <si>
    <t>LINEA CEBRA DE PREVENCION A=10 L=100 CM</t>
  </si>
  <si>
    <t>DISOLVENTE TIPO TRAFICO</t>
  </si>
  <si>
    <t>ESFERAS REFLECTIVAS</t>
  </si>
  <si>
    <t>PINTURA DEMARCACION</t>
  </si>
  <si>
    <t>MAQUINA APLICADORA DE PINTURA</t>
  </si>
  <si>
    <t>ITEM 080702-97</t>
  </si>
  <si>
    <t>LINEA DE DEMARCACION CONTINUA ANCHO 10CM</t>
  </si>
  <si>
    <t>ITEM 010112</t>
  </si>
  <si>
    <t>LOCALIZACION-REPLANTEO PARQUES-Z.VERDES</t>
  </si>
  <si>
    <t>ITEM 100108-38</t>
  </si>
  <si>
    <t>DESCAPOTE MANUAL MAS RETIRO H= O.20 MTS</t>
  </si>
  <si>
    <t>ITEM 010203</t>
  </si>
  <si>
    <t>ITEM 100608-197</t>
  </si>
  <si>
    <t>ITEM G0172P-205</t>
  </si>
  <si>
    <t>ITEM 100620-226P</t>
  </si>
  <si>
    <t>RELLENO  ROCAMUERTA  COMPACT-SALTARIN</t>
  </si>
  <si>
    <t>VIBROCOMPACTADOR SALTARIN</t>
  </si>
  <si>
    <t>ITEM 010201-227</t>
  </si>
  <si>
    <t>ITEM 300220</t>
  </si>
  <si>
    <t>SUMINISTRO  E INSTALACION TIERRA AGRICOLA</t>
  </si>
  <si>
    <t>TIERRA AGRICOLA (NEGRA)</t>
  </si>
  <si>
    <t>ITEM 300209</t>
  </si>
  <si>
    <t>PRADO  GATEADORA</t>
  </si>
  <si>
    <t>PRADO GATEADORA</t>
  </si>
  <si>
    <t>ITEM 300232</t>
  </si>
  <si>
    <t>PRADO  MANI FORRAGERO [6 MATAS/M2]</t>
  </si>
  <si>
    <t>PRADO MANI FORRAGERO</t>
  </si>
  <si>
    <t>ITEM 300212</t>
  </si>
  <si>
    <t>ARBOL NATIVO H=80-100CM</t>
  </si>
  <si>
    <t>ITEM 080108-41P</t>
  </si>
  <si>
    <t>LOCALIZACION-REPLANTEO VIAS URBANAS</t>
  </si>
  <si>
    <t>PLANO E IMPRESION</t>
  </si>
  <si>
    <t>INSUMOS COMPLEMENTARIOS</t>
  </si>
  <si>
    <t>M.O. TOPOGRAFIA 2 CADENERO-1 TOP</t>
  </si>
  <si>
    <t>CAMPERO-CAMIONETA TRANSPORTE MATERIALES</t>
  </si>
  <si>
    <t>ITEM 100401-37</t>
  </si>
  <si>
    <t>DEMOL.ANDEN/CONTRAPISO CONC.E 7.6 A 12CM</t>
  </si>
  <si>
    <t>ITEM 080807</t>
  </si>
  <si>
    <t>ITEM 100608-220</t>
  </si>
  <si>
    <t>ITEM G0172P-204</t>
  </si>
  <si>
    <t>ITEM 010115</t>
  </si>
  <si>
    <t>CONFORM.COMPACT.SUBRASANTE CBR=95</t>
  </si>
  <si>
    <t>ITEM 110903</t>
  </si>
  <si>
    <t>GEOTEXTIL NO TEJIDO</t>
  </si>
  <si>
    <t>GEOTEXTIL NO TEJ. REF 1600</t>
  </si>
  <si>
    <t>ITEM 080206</t>
  </si>
  <si>
    <t>RELLENO  COMP.MAT.SELECC.10KM (ROCAMUERTA</t>
  </si>
  <si>
    <t>ITEM 080208-42-43P</t>
  </si>
  <si>
    <t>BASE COMP.MAT. TRITURAD GRANUL AC-10K</t>
  </si>
  <si>
    <t>BASE TRITURADA NORTE</t>
  </si>
  <si>
    <t>ITEM 010201-221</t>
  </si>
  <si>
    <t>ITEM 080303</t>
  </si>
  <si>
    <t>PAV.CONCR.MR=38.E=0.15,INC. JUNTA -BAKE</t>
  </si>
  <si>
    <t>ITEM 080528</t>
  </si>
  <si>
    <t>FILTRO GEODREN(INCLUYE EXCAV.Y RELLENO</t>
  </si>
  <si>
    <t>GEODREN</t>
  </si>
  <si>
    <t>ITEM 200109</t>
  </si>
  <si>
    <t>ANDEN CONCRETO 10CM 2500 PSI</t>
  </si>
  <si>
    <t>ME0109</t>
  </si>
  <si>
    <t>MEZCLA CONCRETO 1:2.5:4« 2500 PSI-17.5MPa</t>
  </si>
  <si>
    <t>ITEM 080522-159P</t>
  </si>
  <si>
    <t>BORDILLO EN CONCRETO 15X15 MAS HIERRO</t>
  </si>
  <si>
    <t>HIERRO DE 60000 PSI 259 MPA CHIPA</t>
  </si>
  <si>
    <t>VIBRADOR A GASOLINA</t>
  </si>
  <si>
    <t>ITEM 200447</t>
  </si>
  <si>
    <t>ADOQUIN CONCRETO ECOLOGICO-GRAMOQUIN</t>
  </si>
  <si>
    <t>ADOQ.CONCR.ECOLOGICO-GRAMA</t>
  </si>
  <si>
    <t>ITEM 200301-157P</t>
  </si>
  <si>
    <t>ADOQUIN DECK CONCRETO [PEATONAL ] 4.5CM</t>
  </si>
  <si>
    <t>ADOQ.CONCR.PEATO.GUITARRA</t>
  </si>
  <si>
    <t>ITEM 200143</t>
  </si>
  <si>
    <t>SARDINEL TRAPEZOIDAL B(15-20) H=36-45CM</t>
  </si>
  <si>
    <t>ACEITE QUEMADO</t>
  </si>
  <si>
    <t>ME0107</t>
  </si>
  <si>
    <t>MEZCLA CONCRETO 1:2:4   2850 PSI-20.0MPa</t>
  </si>
  <si>
    <t>FORMALETA MET.SARDINEL TRAPEZOIDAL</t>
  </si>
  <si>
    <t>ITEM G0168P</t>
  </si>
  <si>
    <t>LOSETA TACTIL GUIA Y ALERTA</t>
  </si>
  <si>
    <t>LOSETA TACTIL GUIA 40X40X6CM</t>
  </si>
  <si>
    <t>ITEM 010114</t>
  </si>
  <si>
    <t>LOCALIZACION-REPLANTEO CERRAMIENTO-VARIO</t>
  </si>
  <si>
    <t>ITEM 080107</t>
  </si>
  <si>
    <t>EXCAVACION MANUAL.TIERRA SECA  H=1.8M(SR)</t>
  </si>
  <si>
    <t>ITEM 100622-44</t>
  </si>
  <si>
    <t>ITEM 100606-45-128P</t>
  </si>
  <si>
    <t>RETIRO  ESCOMBROS A MAQUINA &lt;=10KM.</t>
  </si>
  <si>
    <t>RETROEXCAVADORA CARGADORA JD-51O</t>
  </si>
  <si>
    <t>ITEM 120210-46-132P</t>
  </si>
  <si>
    <t>ITEM 120304</t>
  </si>
  <si>
    <t>VIGA CIMIENTO T INVERT.B=4060 H=4060CM</t>
  </si>
  <si>
    <t>ITEM 130102</t>
  </si>
  <si>
    <t>ACERO  REFUERZO FLEJADO 60000 PSI 420Mpa</t>
  </si>
  <si>
    <t>Unidad: KLS</t>
  </si>
  <si>
    <t>ITEM 222306-133P</t>
  </si>
  <si>
    <t xml:space="preserve"> TUBULAR GALV 2</t>
  </si>
  <si>
    <t>TUBO GALV. 2"</t>
  </si>
  <si>
    <t>ITEM 010112-112</t>
  </si>
  <si>
    <t>ITEM 100108-113</t>
  </si>
  <si>
    <t>DESCAPOTE MANUAL MAS RETIRO  H= O.20  MTS</t>
  </si>
  <si>
    <t>ITEM 120201</t>
  </si>
  <si>
    <t>CONCRETO CICLOPEO 3000 PSI RELAC.60C/40P</t>
  </si>
  <si>
    <t>ITEM 080903</t>
  </si>
  <si>
    <t>GAVIONES  CALIBRE 12</t>
  </si>
  <si>
    <t>GAVIONES 2X1X1 CAL.12</t>
  </si>
  <si>
    <t>ITEM 300220-114</t>
  </si>
  <si>
    <t>ITEM 080528-115</t>
  </si>
  <si>
    <t>ITEM 310104</t>
  </si>
  <si>
    <t>LIMPIEZA LAVADO SUPERFICIE- EQ.PRESION</t>
  </si>
  <si>
    <t>HIDROLAVADORA CHORRO PRESION-AUTONOMA</t>
  </si>
  <si>
    <t>VALOR UNITARIO 2026</t>
  </si>
  <si>
    <t>VALOR TOTAL 2026</t>
  </si>
  <si>
    <t>VALOR UNITARIO 2027</t>
  </si>
  <si>
    <t>VALOR TOTAL 2027</t>
  </si>
  <si>
    <t>AIU</t>
  </si>
  <si>
    <t>OBRAS COMPLEMENTARIAS</t>
  </si>
  <si>
    <t>100515-2P</t>
  </si>
  <si>
    <t>100520-3P</t>
  </si>
  <si>
    <t>061211-4P</t>
  </si>
  <si>
    <t>G0142P</t>
  </si>
  <si>
    <t>GO143P</t>
  </si>
  <si>
    <t>G0144P</t>
  </si>
  <si>
    <t>172402-6P</t>
  </si>
  <si>
    <t>G0145P</t>
  </si>
  <si>
    <t>G0146P</t>
  </si>
  <si>
    <t>GO149P</t>
  </si>
  <si>
    <t>172424-7P</t>
  </si>
  <si>
    <t>G0150P</t>
  </si>
  <si>
    <t>100521-8P</t>
  </si>
  <si>
    <t>100508-9P</t>
  </si>
  <si>
    <t>100514</t>
  </si>
  <si>
    <t>100213</t>
  </si>
  <si>
    <t>G0151P</t>
  </si>
  <si>
    <t>G0154P</t>
  </si>
  <si>
    <t>GO158P</t>
  </si>
  <si>
    <t>G100126</t>
  </si>
  <si>
    <t>DESMONTE MARCO + NAVE METALICO (ALUMINIO Y/O MADERA)</t>
  </si>
  <si>
    <t xml:space="preserve">DESMONTE DE APARATOS SANITARIOS </t>
  </si>
  <si>
    <t>DESMONTE VENTANA EXISTENTE</t>
  </si>
  <si>
    <t>DESMONTE DE REJAS</t>
  </si>
  <si>
    <t>DESMONTE DE ILUMINARIA TIPO LED</t>
  </si>
  <si>
    <t>DESMONTE GRIFERIA-GRIFO-LLAVE</t>
  </si>
  <si>
    <t>DESMONTE DE TURNEROS DIGITALES</t>
  </si>
  <si>
    <t>DESMONTE DE REPISAS</t>
  </si>
  <si>
    <t>DESMONTE DE ESCALERA EN ALUMINIO</t>
  </si>
  <si>
    <t>RETIRO BREAKER DE TABLEROS</t>
  </si>
  <si>
    <t>DESMONTE Y RETIRO DE BREAKERS TIPO PACHA</t>
  </si>
  <si>
    <t>DESCONEXION `RETIRO DE TOTALIZADORES DE TABLERO PRINCIPAL</t>
  </si>
  <si>
    <t xml:space="preserve">ACARREO MATERIALES  PETREOS - TIERRA - VARIOS </t>
  </si>
  <si>
    <t>RETIRO DE TUBERIA EMT DE 2" POR DONDE VA LA ACOMETIDA ELECTRICA HASTA SITIO DONDE ESTABA EL TABLERO</t>
  </si>
  <si>
    <t>DESMONTE MUEBLE CON POZUELO EN ACERO INOXIDABLE</t>
  </si>
  <si>
    <t>DESMONTE DE VIDRIOS TEMPLADOS DE 8 MM</t>
  </si>
  <si>
    <t>DESMONTE DE DIVISIONES EN LAMINA DE ACERO ENTAMBORADA DE BAÑOS</t>
  </si>
  <si>
    <t>DESMONTE MALLA ESLABONADA H=2,00 MT</t>
  </si>
  <si>
    <t>DEMOLICION DE ESTRUCTURAS EN CONCRETO REFORZADO</t>
  </si>
  <si>
    <t>DEMOLICION DE ESTRUCTURAS EN CONCRETO SIN REFUERZO, INCLUYE DEMOLICIONES EN CONCRETO CICLOPEO, ESPESORES ENTRE 30 Y 110 CMS</t>
  </si>
  <si>
    <t>DEMOLICiON DE MUROS DE CONTENCION EN CONCRETO CICLOPEO Y REFORZADO CON MASILLA EXPANSIVA PARA FRACTURAR  LOS MUROS, INCLUYE PERFORACIONES  Y MASILLA</t>
  </si>
  <si>
    <t>MEJORAMIENTO DE TERRENO CON ROCA MUERTA + CEMENTO EN PROPORCION 1,8 PARA ZAPATAS</t>
  </si>
  <si>
    <t>PROTECCION PLASTICO GRUESO SUPERFICIES, INCLUYE DESMONTE Y TAPADA DIARIA</t>
  </si>
  <si>
    <t>DESMONTE DE CUBIERTA FIBRO CEMENTO</t>
  </si>
  <si>
    <t>DEMOLICION ANDEN /CONTRAPISO CONCRETO E=7,6 A 12 CMS</t>
  </si>
  <si>
    <t>DEMOLICION LOSA MACISA C. E= &lt;= 20 CMS</t>
  </si>
  <si>
    <t>SUBTOTAL OBRAS COMPLEMENTARIAS</t>
  </si>
  <si>
    <t>ANEXO TECNICO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</si>
</sst>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42" formatCode="_-* #,##0\ &quot;€&quot;_-;\-* #,##0\ &quot;€&quot;_-;_-* &quot;-&quot;\ &quot;€&quot;_-;_-@_-"/>
    <numFmt numFmtId="41" formatCode="_-* #,##0_-;\-* #,##0_-;_-* &quot;-&quot;_-;_-@_-"/>
    <numFmt numFmtId="44" formatCode="_-* #,##0.00\ &quot;€&quot;_-;\-* #,##0.00\ &quot;€&quot;_-;_-* &quot;-&quot;??\ &quot;€&quot;_-;_-@_-"/>
    <numFmt numFmtId="43" formatCode="_-* #,##0.00_-;\-* #,##0.00_-;_-* &quot;-&quot;??_-;_-@_-"/>
    <numFmt numFmtId="164" formatCode="_(* #,##0.00_);_(* \(#,##0.00\);_(* &quot;-&quot;??_);_(@_)"/>
    <numFmt numFmtId="165" formatCode="_-&quot;$&quot;\ * #,##0.00_-;\-&quot;$&quot;\ * #,##0.00_-;_-&quot;$&quot;\ * &quot;-&quot;??_-;_-@_-"/>
    <numFmt numFmtId="166" formatCode="_(&quot;$&quot;\ * #,##0_);_(&quot;$&quot;\ * \(#,##0\);_(&quot;$&quot;\ * &quot;-&quot;_);_(@_)"/>
    <numFmt numFmtId="168" formatCode="_ * #,##0.00_ ;_ * \-#,##0.00_ ;_ * &quot;-&quot;??_ ;_ @_ "/>
    <numFmt numFmtId="169" formatCode="_ * #,##0_ ;_ * \-#,##0_ ;_ * &quot;-&quot;??_ ;_ @_ "/>
    <numFmt numFmtId="170" formatCode="d\-mmm\-yyyy"/>
    <numFmt numFmtId="171" formatCode="0.0%"/>
    <numFmt numFmtId="172" formatCode="0.0000"/>
    <numFmt numFmtId="173" formatCode="_ * #,##0.000_ ;_ * \-#,##0.000_ ;_ * &quot;-&quot;??_ ;_ @_ "/>
    <numFmt numFmtId="174" formatCode="0.000"/>
    <numFmt numFmtId="175" formatCode="#,##0.0000"/>
    <numFmt numFmtId="176" formatCode="_-* #,##0\ _€_-;\-* #,##0\ _€_-;_-* &quot;-&quot;\ _€_-;_-@_-"/>
    <numFmt numFmtId="177" formatCode="0.0"/>
    <numFmt numFmtId="178" formatCode="_ &quot;$&quot;\ * #,##0.00_ ;_ &quot;$&quot;\ * \-#,##0.00_ ;_ &quot;$&quot;\ * &quot;-&quot;??_ ;_ @_ "/>
    <numFmt numFmtId="179" formatCode="_-* #,##0.00\ _€_-;\-* #,##0.00\ _€_-;_-* &quot;-&quot;??\ _€_-;_-@_-"/>
    <numFmt numFmtId="180" formatCode="_-* #,##0\ _P_t_s_-;\-* #,##0\ _P_t_s_-;_-* &quot;-&quot;\ _P_t_s_-;_-@_-"/>
    <numFmt numFmtId="181" formatCode="_-* #,##0\ &quot;Pts&quot;_-;\-* #,##0\ &quot;Pts&quot;_-;_-* &quot;-&quot;\ &quot;Pts&quot;_-;_-@_-"/>
    <numFmt numFmtId="182" formatCode="General_)"/>
    <numFmt numFmtId="186" formatCode="[$$-240A]\ #,##0"/>
    <numFmt numFmtId="195" formatCode="&quot;$&quot;#,##0"/>
  </numFmts>
  <fonts count="21">
    <font>
      <sz val="11"/>
      <color theme="1"/>
      <name val="Calibri"/>
      <family val="2"/>
      <scheme val="minor"/>
    </font>
    <font>
      <sz val="11"/>
      <color theme="1"/>
      <name val="Calibri"/>
      <family val="2"/>
      <scheme val="minor"/>
    </font>
    <font>
      <sz val="9"/>
      <color indexed="22"/>
      <name val="Arial"/>
      <family val="2"/>
    </font>
    <font>
      <b/>
      <sz val="8"/>
      <color rgb="FFF2F2F2"/>
      <name val="Arial"/>
      <family val="2"/>
    </font>
    <font>
      <sz val="10"/>
      <name val="Arial"/>
      <family val="2"/>
    </font>
    <font>
      <b/>
      <sz val="10"/>
      <name val="Arial"/>
      <family val="2"/>
    </font>
    <font>
      <sz val="10"/>
      <name val="Arial Narrow"/>
      <family val="2"/>
    </font>
    <font>
      <sz val="8"/>
      <name val="Arial"/>
      <family val="2"/>
    </font>
    <font>
      <sz val="9"/>
      <name val="Arial"/>
      <family val="2"/>
    </font>
    <font>
      <b/>
      <sz val="14"/>
      <name val="Arial"/>
      <family val="2"/>
    </font>
    <font>
      <b/>
      <sz val="9"/>
      <name val="Arial"/>
      <family val="2"/>
    </font>
    <font>
      <b/>
      <sz val="8"/>
      <name val="Arial"/>
      <family val="2"/>
    </font>
    <font>
      <sz val="9"/>
      <color indexed="10"/>
      <name val="Arial"/>
      <family val="2"/>
    </font>
    <font>
      <b/>
      <sz val="11"/>
      <color indexed="12"/>
      <name val="Arial"/>
      <family val="2"/>
    </font>
    <font>
      <sz val="10"/>
      <color theme="1" tint="4.9989318521683403E-2"/>
      <name val="Arial"/>
      <family val="2"/>
    </font>
    <font>
      <sz val="9"/>
      <color indexed="12"/>
      <name val="Arial"/>
      <family val="2"/>
    </font>
    <font>
      <sz val="11"/>
      <color indexed="8"/>
      <name val="Calibri"/>
      <family val="2"/>
    </font>
    <font>
      <sz val="10"/>
      <name val="Courier"/>
      <family val="1"/>
    </font>
    <font>
      <b/>
      <sz val="7"/>
      <name val="Arial"/>
      <family val="2"/>
    </font>
    <font>
      <sz val="7"/>
      <name val="Arial"/>
      <family val="2"/>
    </font>
    <font>
      <b/>
      <sz val="11"/>
      <color theme="1"/>
      <name val="Calibri"/>
      <family val="2"/>
      <scheme val="minor"/>
    </font>
  </fonts>
  <fills count="15">
    <fill>
      <patternFill patternType="none"/>
    </fill>
    <fill>
      <patternFill patternType="gray125"/>
    </fill>
    <fill>
      <patternFill patternType="solid">
        <fgColor indexed="22"/>
        <bgColor indexed="64"/>
      </patternFill>
    </fill>
    <fill>
      <patternFill patternType="solid">
        <fgColor rgb="FFFF00FF"/>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DEDEDE"/>
        <bgColor indexed="64"/>
      </patternFill>
    </fill>
    <fill>
      <patternFill patternType="solid">
        <fgColor theme="0" tint="-0.34998626667073579"/>
        <bgColor indexed="64"/>
      </patternFill>
    </fill>
    <fill>
      <patternFill patternType="solid">
        <fgColor rgb="FF1693A5"/>
        <bgColor indexed="64"/>
      </patternFill>
    </fill>
    <fill>
      <patternFill patternType="solid">
        <fgColor rgb="FF009A59"/>
        <bgColor indexed="64"/>
      </patternFill>
    </fill>
    <fill>
      <patternFill patternType="solid">
        <fgColor theme="2" tint="-9.9978637043366805E-2"/>
        <bgColor indexed="64"/>
      </patternFill>
    </fill>
    <fill>
      <patternFill patternType="solid">
        <fgColor theme="0"/>
        <bgColor indexed="64"/>
      </patternFill>
    </fill>
    <fill>
      <patternFill patternType="solid">
        <fgColor rgb="FFFFFFFF"/>
        <bgColor rgb="FF000000"/>
      </patternFill>
    </fill>
    <fill>
      <patternFill patternType="solid">
        <fgColor theme="0"/>
        <bgColor rgb="FF000000"/>
      </patternFill>
    </fill>
  </fills>
  <borders count="253">
    <border>
      <left/>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hair">
        <color indexed="64"/>
      </left>
      <right style="hair">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right/>
      <top/>
      <bottom style="thin">
        <color indexed="64"/>
      </bottom>
      <diagonal/>
    </border>
    <border>
      <left/>
      <right style="thin">
        <color indexed="64"/>
      </right>
      <top/>
      <bottom style="thin">
        <color auto="1"/>
      </bottom>
      <diagonal/>
    </border>
    <border>
      <left style="thin">
        <color indexed="64"/>
      </left>
      <right/>
      <top/>
      <bottom style="thin">
        <color indexed="64"/>
      </bottom>
      <diagonal/>
    </border>
    <border>
      <left/>
      <right style="double">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double">
        <color indexed="64"/>
      </right>
      <top style="thin">
        <color indexed="64"/>
      </top>
      <bottom style="thin">
        <color indexed="64"/>
      </bottom>
      <diagonal/>
    </border>
    <border>
      <left style="hair">
        <color indexed="64"/>
      </left>
      <right style="hair">
        <color indexed="64"/>
      </right>
      <top/>
      <bottom style="hair">
        <color auto="1"/>
      </bottom>
      <diagonal/>
    </border>
    <border>
      <left/>
      <right style="thin">
        <color indexed="64"/>
      </right>
      <top/>
      <bottom/>
      <diagonal/>
    </border>
    <border>
      <left/>
      <right/>
      <top/>
      <bottom style="hair">
        <color indexed="64"/>
      </bottom>
      <diagonal/>
    </border>
    <border>
      <left style="thin">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thin">
        <color indexed="64"/>
      </bottom>
      <diagonal/>
    </border>
    <border>
      <left style="double">
        <color indexed="64"/>
      </left>
      <right/>
      <top style="thin">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thin">
        <color auto="1"/>
      </right>
      <top style="double">
        <color indexed="64"/>
      </top>
      <bottom style="thin">
        <color auto="1"/>
      </bottom>
      <diagonal/>
    </border>
    <border>
      <left style="thin">
        <color auto="1"/>
      </left>
      <right style="double">
        <color indexed="64"/>
      </right>
      <top style="double">
        <color auto="1"/>
      </top>
      <bottom style="thin">
        <color indexed="64"/>
      </bottom>
      <diagonal/>
    </border>
    <border>
      <left style="double">
        <color indexed="64"/>
      </left>
      <right/>
      <top/>
      <bottom style="hair">
        <color indexed="64"/>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top/>
      <bottom/>
      <diagonal/>
    </border>
    <border>
      <left style="hair">
        <color indexed="64"/>
      </left>
      <right style="double">
        <color indexed="64"/>
      </right>
      <top/>
      <bottom style="hair">
        <color indexed="64"/>
      </bottom>
      <diagonal/>
    </border>
    <border>
      <left style="thin">
        <color auto="1"/>
      </left>
      <right style="double">
        <color indexed="64"/>
      </right>
      <top/>
      <bottom style="hair">
        <color indexed="64"/>
      </bottom>
      <diagonal/>
    </border>
    <border>
      <left style="double">
        <color auto="1"/>
      </left>
      <right style="thin">
        <color indexed="64"/>
      </right>
      <top/>
      <bottom style="double">
        <color auto="1"/>
      </bottom>
      <diagonal/>
    </border>
    <border>
      <left style="double">
        <color indexed="64"/>
      </left>
      <right/>
      <top style="double">
        <color indexed="64"/>
      </top>
      <bottom style="hair">
        <color indexed="64"/>
      </bottom>
      <diagonal/>
    </border>
    <border>
      <left/>
      <right/>
      <top style="double">
        <color indexed="64"/>
      </top>
      <bottom style="hair">
        <color indexed="64"/>
      </bottom>
      <diagonal/>
    </border>
    <border>
      <left/>
      <right style="double">
        <color indexed="64"/>
      </right>
      <top style="double">
        <color indexed="64"/>
      </top>
      <bottom style="hair">
        <color indexed="64"/>
      </bottom>
      <diagonal/>
    </border>
    <border>
      <left style="thin">
        <color auto="1"/>
      </left>
      <right style="double">
        <color indexed="64"/>
      </right>
      <top style="double">
        <color indexed="64"/>
      </top>
      <bottom style="hair">
        <color indexed="64"/>
      </bottom>
      <diagonal/>
    </border>
    <border>
      <left style="double">
        <color indexed="64"/>
      </left>
      <right style="thin">
        <color indexed="64"/>
      </right>
      <top style="double">
        <color indexed="64"/>
      </top>
      <bottom/>
      <diagonal/>
    </border>
    <border>
      <left style="double">
        <color indexed="64"/>
      </left>
      <right style="thin">
        <color auto="1"/>
      </right>
      <top/>
      <bottom style="hair">
        <color auto="1"/>
      </bottom>
      <diagonal/>
    </border>
    <border>
      <left style="double">
        <color indexed="64"/>
      </left>
      <right style="hair">
        <color indexed="64"/>
      </right>
      <top/>
      <bottom style="hair">
        <color auto="1"/>
      </bottom>
      <diagonal/>
    </border>
    <border>
      <left/>
      <right style="double">
        <color indexed="64"/>
      </right>
      <top/>
      <bottom style="hair">
        <color indexed="64"/>
      </bottom>
      <diagonal/>
    </border>
    <border>
      <left style="hair">
        <color indexed="64"/>
      </left>
      <right/>
      <top style="hair">
        <color indexed="64"/>
      </top>
      <bottom style="double">
        <color indexed="64"/>
      </bottom>
      <diagonal/>
    </border>
    <border>
      <left/>
      <right/>
      <top style="hair">
        <color indexed="64"/>
      </top>
      <bottom style="double">
        <color indexed="64"/>
      </bottom>
      <diagonal/>
    </border>
    <border>
      <left/>
      <right style="double">
        <color indexed="64"/>
      </right>
      <top style="hair">
        <color indexed="64"/>
      </top>
      <bottom style="double">
        <color indexed="64"/>
      </bottom>
      <diagonal/>
    </border>
    <border>
      <left style="thin">
        <color auto="1"/>
      </left>
      <right style="double">
        <color indexed="64"/>
      </right>
      <top style="hair">
        <color indexed="64"/>
      </top>
      <bottom style="double">
        <color indexed="64"/>
      </bottom>
      <diagonal/>
    </border>
    <border>
      <left style="double">
        <color indexed="64"/>
      </left>
      <right/>
      <top style="hair">
        <color indexed="64"/>
      </top>
      <bottom style="double">
        <color indexed="64"/>
      </bottom>
      <diagonal/>
    </border>
    <border>
      <left style="double">
        <color auto="1"/>
      </left>
      <right style="thin">
        <color auto="1"/>
      </right>
      <top style="hair">
        <color indexed="64"/>
      </top>
      <bottom/>
      <diagonal/>
    </border>
    <border>
      <left style="double">
        <color indexed="64"/>
      </left>
      <right style="thin">
        <color indexed="64"/>
      </right>
      <top style="hair">
        <color indexed="64"/>
      </top>
      <bottom style="double">
        <color indexed="64"/>
      </bottom>
      <diagonal/>
    </border>
    <border>
      <left/>
      <right/>
      <top style="hair">
        <color indexed="64"/>
      </top>
      <bottom style="hair">
        <color auto="1"/>
      </bottom>
      <diagonal/>
    </border>
    <border>
      <left/>
      <right style="double">
        <color indexed="64"/>
      </right>
      <top style="hair">
        <color indexed="64"/>
      </top>
      <bottom style="hair">
        <color auto="1"/>
      </bottom>
      <diagonal/>
    </border>
    <border>
      <left style="double">
        <color auto="1"/>
      </left>
      <right style="thin">
        <color auto="1"/>
      </right>
      <top style="hair">
        <color auto="1"/>
      </top>
      <bottom style="hair">
        <color auto="1"/>
      </bottom>
      <diagonal/>
    </border>
    <border>
      <left style="hair">
        <color indexed="64"/>
      </left>
      <right/>
      <top style="hair">
        <color indexed="64"/>
      </top>
      <bottom style="hair">
        <color indexed="64"/>
      </bottom>
      <diagonal/>
    </border>
    <border>
      <left style="double">
        <color indexed="64"/>
      </left>
      <right style="hair">
        <color indexed="64"/>
      </right>
      <top style="hair">
        <color indexed="64"/>
      </top>
      <bottom style="hair">
        <color auto="1"/>
      </bottom>
      <diagonal/>
    </border>
    <border>
      <left style="hair">
        <color indexed="64"/>
      </left>
      <right style="double">
        <color indexed="64"/>
      </right>
      <top style="hair">
        <color indexed="64"/>
      </top>
      <bottom style="hair">
        <color auto="1"/>
      </bottom>
      <diagonal/>
    </border>
    <border>
      <left style="thin">
        <color auto="1"/>
      </left>
      <right style="double">
        <color indexed="64"/>
      </right>
      <top style="hair">
        <color indexed="64"/>
      </top>
      <bottom style="hair">
        <color indexed="64"/>
      </bottom>
      <diagonal/>
    </border>
    <border>
      <left style="double">
        <color indexed="64"/>
      </left>
      <right/>
      <top style="hair">
        <color indexed="64"/>
      </top>
      <bottom style="hair">
        <color indexed="64"/>
      </bottom>
      <diagonal/>
    </border>
    <border>
      <left style="hair">
        <color indexed="64"/>
      </left>
      <right style="hair">
        <color indexed="64"/>
      </right>
      <top style="hair">
        <color indexed="64"/>
      </top>
      <bottom style="hair">
        <color auto="1"/>
      </bottom>
      <diagonal/>
    </border>
    <border>
      <left/>
      <right/>
      <top style="medium">
        <color indexed="64"/>
      </top>
      <bottom/>
      <diagonal/>
    </border>
    <border>
      <left/>
      <right/>
      <top/>
      <bottom style="medium">
        <color indexed="64"/>
      </bottom>
      <diagonal/>
    </border>
    <border>
      <left style="thin">
        <color indexed="64"/>
      </left>
      <right/>
      <top style="thin">
        <color indexed="64"/>
      </top>
      <bottom style="thin">
        <color theme="4" tint="0.3999755851924192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hair">
        <color indexed="64"/>
      </top>
      <bottom style="hair">
        <color auto="1"/>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diagonal/>
    </border>
    <border>
      <left style="thin">
        <color indexed="64"/>
      </left>
      <right style="hair">
        <color indexed="64"/>
      </right>
      <top/>
      <bottom/>
      <diagonal/>
    </border>
    <border>
      <left style="hair">
        <color indexed="64"/>
      </left>
      <right style="thin">
        <color indexed="64"/>
      </right>
      <top/>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top/>
      <bottom style="medium">
        <color indexed="64"/>
      </bottom>
      <diagonal/>
    </border>
    <border>
      <left style="double">
        <color auto="1"/>
      </left>
      <right style="thin">
        <color auto="1"/>
      </right>
      <top style="hair">
        <color auto="1"/>
      </top>
      <bottom style="hair">
        <color auto="1"/>
      </bottom>
      <diagonal/>
    </border>
    <border>
      <left style="double">
        <color indexed="64"/>
      </left>
      <right style="hair">
        <color indexed="64"/>
      </right>
      <top style="hair">
        <color indexed="64"/>
      </top>
      <bottom style="hair">
        <color indexed="0"/>
      </bottom>
      <diagonal/>
    </border>
    <border>
      <left style="hair">
        <color indexed="64"/>
      </left>
      <right style="hair">
        <color indexed="64"/>
      </right>
      <top style="hair">
        <color indexed="64"/>
      </top>
      <bottom style="hair">
        <color auto="1"/>
      </bottom>
      <diagonal/>
    </border>
    <border>
      <left style="hair">
        <color indexed="64"/>
      </left>
      <right style="double">
        <color indexed="64"/>
      </right>
      <top style="hair">
        <color indexed="64"/>
      </top>
      <bottom style="hair">
        <color indexed="0"/>
      </bottom>
      <diagonal/>
    </border>
    <border>
      <left style="thin">
        <color auto="1"/>
      </left>
      <right style="double">
        <color indexed="64"/>
      </right>
      <top style="hair">
        <color indexed="64"/>
      </top>
      <bottom style="hair">
        <color indexed="0"/>
      </bottom>
      <diagonal/>
    </border>
    <border>
      <left style="double">
        <color indexed="64"/>
      </left>
      <right style="hair">
        <color indexed="0"/>
      </right>
      <top style="hair">
        <color indexed="0"/>
      </top>
      <bottom style="hair">
        <color indexed="64"/>
      </bottom>
      <diagonal/>
    </border>
    <border>
      <left style="hair">
        <color indexed="0"/>
      </left>
      <right style="hair">
        <color indexed="0"/>
      </right>
      <top style="hair">
        <color indexed="0"/>
      </top>
      <bottom style="hair">
        <color indexed="64"/>
      </bottom>
      <diagonal/>
    </border>
    <border>
      <left style="hair">
        <color indexed="0"/>
      </left>
      <right style="double">
        <color indexed="64"/>
      </right>
      <top style="hair">
        <color indexed="0"/>
      </top>
      <bottom style="hair">
        <color indexed="64"/>
      </bottom>
      <diagonal/>
    </border>
    <border>
      <left style="thin">
        <color auto="1"/>
      </left>
      <right style="double">
        <color indexed="64"/>
      </right>
      <top style="hair">
        <color indexed="0"/>
      </top>
      <bottom style="hair">
        <color indexed="64"/>
      </bottom>
      <diagonal/>
    </border>
    <border>
      <left style="thin">
        <color auto="1"/>
      </left>
      <right style="double">
        <color indexed="64"/>
      </right>
      <top style="hair">
        <color indexed="64"/>
      </top>
      <bottom style="hair">
        <color indexed="64"/>
      </bottom>
      <diagonal/>
    </border>
    <border>
      <left style="double">
        <color indexed="64"/>
      </left>
      <right/>
      <top style="hair">
        <color indexed="64"/>
      </top>
      <bottom style="hair">
        <color indexed="64"/>
      </bottom>
      <diagonal/>
    </border>
    <border>
      <left/>
      <right/>
      <top style="hair">
        <color indexed="64"/>
      </top>
      <bottom style="hair">
        <color indexed="64"/>
      </bottom>
      <diagonal/>
    </border>
    <border>
      <left/>
      <right style="double">
        <color indexed="64"/>
      </right>
      <top style="hair">
        <color indexed="64"/>
      </top>
      <bottom style="hair">
        <color indexed="64"/>
      </bottom>
      <diagonal/>
    </border>
    <border>
      <left style="double">
        <color auto="1"/>
      </left>
      <right style="thin">
        <color auto="1"/>
      </right>
      <top style="hair">
        <color auto="1"/>
      </top>
      <bottom style="hair">
        <color auto="1"/>
      </bottom>
      <diagonal/>
    </border>
    <border>
      <left style="double">
        <color auto="1"/>
      </left>
      <right style="thin">
        <color auto="1"/>
      </right>
      <top style="hair">
        <color indexed="64"/>
      </top>
      <bottom/>
      <diagonal/>
    </border>
    <border>
      <left style="hair">
        <color indexed="64"/>
      </left>
      <right style="double">
        <color indexed="64"/>
      </right>
      <top style="hair">
        <color indexed="64"/>
      </top>
      <bottom style="hair">
        <color auto="1"/>
      </bottom>
      <diagonal/>
    </border>
    <border>
      <left style="double">
        <color indexed="64"/>
      </left>
      <right style="hair">
        <color indexed="0"/>
      </right>
      <top style="hair">
        <color indexed="64"/>
      </top>
      <bottom style="hair">
        <color indexed="0"/>
      </bottom>
      <diagonal/>
    </border>
    <border>
      <left style="hair">
        <color indexed="0"/>
      </left>
      <right style="hair">
        <color indexed="0"/>
      </right>
      <top style="hair">
        <color indexed="64"/>
      </top>
      <bottom style="hair">
        <color indexed="0"/>
      </bottom>
      <diagonal/>
    </border>
    <border>
      <left style="hair">
        <color indexed="0"/>
      </left>
      <right style="double">
        <color indexed="64"/>
      </right>
      <top style="hair">
        <color indexed="64"/>
      </top>
      <bottom style="hair">
        <color indexed="0"/>
      </bottom>
      <diagonal/>
    </border>
    <border>
      <left style="double">
        <color indexed="64"/>
      </left>
      <right style="hair">
        <color indexed="0"/>
      </right>
      <top style="hair">
        <color indexed="64"/>
      </top>
      <bottom style="hair">
        <color indexed="0"/>
      </bottom>
      <diagonal/>
    </border>
    <border>
      <left style="hair">
        <color indexed="64"/>
      </left>
      <right style="hair">
        <color indexed="64"/>
      </right>
      <top style="hair">
        <color indexed="64"/>
      </top>
      <bottom style="hair">
        <color auto="1"/>
      </bottom>
      <diagonal/>
    </border>
    <border>
      <left style="hair">
        <color indexed="64"/>
      </left>
      <right/>
      <top style="hair">
        <color indexed="64"/>
      </top>
      <bottom style="hair">
        <color indexed="64"/>
      </bottom>
      <diagonal/>
    </border>
    <border>
      <left style="hair">
        <color indexed="0"/>
      </left>
      <right style="double">
        <color indexed="64"/>
      </right>
      <top style="hair">
        <color indexed="64"/>
      </top>
      <bottom style="hair">
        <color indexed="0"/>
      </bottom>
      <diagonal/>
    </border>
    <border>
      <left style="thin">
        <color auto="1"/>
      </left>
      <right style="double">
        <color indexed="64"/>
      </right>
      <top style="hair">
        <color indexed="64"/>
      </top>
      <bottom style="hair">
        <color indexed="0"/>
      </bottom>
      <diagonal/>
    </border>
    <border>
      <left style="double">
        <color indexed="64"/>
      </left>
      <right style="hair">
        <color indexed="64"/>
      </right>
      <top style="hair">
        <color indexed="64"/>
      </top>
      <bottom style="hair">
        <color indexed="64"/>
      </bottom>
      <diagonal/>
    </border>
    <border>
      <left style="hair">
        <color indexed="64"/>
      </left>
      <right style="double">
        <color indexed="64"/>
      </right>
      <top style="hair">
        <color indexed="64"/>
      </top>
      <bottom style="hair">
        <color indexed="64"/>
      </bottom>
      <diagonal/>
    </border>
    <border>
      <left style="thin">
        <color auto="1"/>
      </left>
      <right style="double">
        <color indexed="64"/>
      </right>
      <top style="hair">
        <color indexed="64"/>
      </top>
      <bottom style="hair">
        <color indexed="64"/>
      </bottom>
      <diagonal/>
    </border>
    <border>
      <left style="double">
        <color indexed="64"/>
      </left>
      <right/>
      <top style="hair">
        <color indexed="64"/>
      </top>
      <bottom style="hair">
        <color indexed="64"/>
      </bottom>
      <diagonal/>
    </border>
    <border>
      <left/>
      <right/>
      <top style="hair">
        <color indexed="64"/>
      </top>
      <bottom style="hair">
        <color indexed="64"/>
      </bottom>
      <diagonal/>
    </border>
    <border>
      <left/>
      <right style="double">
        <color indexed="64"/>
      </right>
      <top style="hair">
        <color indexed="64"/>
      </top>
      <bottom style="hair">
        <color indexed="64"/>
      </bottom>
      <diagonal/>
    </border>
    <border>
      <left style="double">
        <color auto="1"/>
      </left>
      <right style="thin">
        <color auto="1"/>
      </right>
      <top style="hair">
        <color auto="1"/>
      </top>
      <bottom style="hair">
        <color auto="1"/>
      </bottom>
      <diagonal/>
    </border>
    <border>
      <left style="double">
        <color indexed="64"/>
      </left>
      <right style="hair">
        <color indexed="0"/>
      </right>
      <top style="hair">
        <color indexed="64"/>
      </top>
      <bottom style="hair">
        <color indexed="0"/>
      </bottom>
      <diagonal/>
    </border>
    <border>
      <left style="hair">
        <color indexed="0"/>
      </left>
      <right style="hair">
        <color indexed="0"/>
      </right>
      <top style="hair">
        <color indexed="64"/>
      </top>
      <bottom style="hair">
        <color indexed="0"/>
      </bottom>
      <diagonal/>
    </border>
    <border>
      <left style="hair">
        <color indexed="0"/>
      </left>
      <right style="double">
        <color indexed="64"/>
      </right>
      <top style="hair">
        <color indexed="64"/>
      </top>
      <bottom style="hair">
        <color indexed="0"/>
      </bottom>
      <diagonal/>
    </border>
    <border>
      <left style="thin">
        <color auto="1"/>
      </left>
      <right style="double">
        <color indexed="64"/>
      </right>
      <top style="hair">
        <color indexed="64"/>
      </top>
      <bottom style="hair">
        <color indexed="0"/>
      </bottom>
      <diagonal/>
    </border>
    <border>
      <left style="thin">
        <color auto="1"/>
      </left>
      <right style="double">
        <color indexed="64"/>
      </right>
      <top style="hair">
        <color indexed="64"/>
      </top>
      <bottom style="hair">
        <color indexed="64"/>
      </bottom>
      <diagonal/>
    </border>
    <border>
      <left style="hair">
        <color indexed="64"/>
      </left>
      <right style="hair">
        <color indexed="64"/>
      </right>
      <top style="hair">
        <color indexed="64"/>
      </top>
      <bottom style="hair">
        <color auto="1"/>
      </bottom>
      <diagonal/>
    </border>
    <border>
      <left style="hair">
        <color indexed="64"/>
      </left>
      <right/>
      <top style="hair">
        <color indexed="64"/>
      </top>
      <bottom style="hair">
        <color indexed="64"/>
      </bottom>
      <diagonal/>
    </border>
    <border>
      <left style="double">
        <color indexed="64"/>
      </left>
      <right/>
      <top style="hair">
        <color indexed="64"/>
      </top>
      <bottom style="hair">
        <color indexed="64"/>
      </bottom>
      <diagonal/>
    </border>
    <border>
      <left/>
      <right/>
      <top style="hair">
        <color indexed="64"/>
      </top>
      <bottom style="hair">
        <color indexed="64"/>
      </bottom>
      <diagonal/>
    </border>
    <border>
      <left/>
      <right style="double">
        <color indexed="64"/>
      </right>
      <top style="hair">
        <color indexed="64"/>
      </top>
      <bottom style="hair">
        <color indexed="64"/>
      </bottom>
      <diagonal/>
    </border>
    <border>
      <left style="double">
        <color auto="1"/>
      </left>
      <right style="thin">
        <color auto="1"/>
      </right>
      <top style="hair">
        <color auto="1"/>
      </top>
      <bottom style="hair">
        <color auto="1"/>
      </bottom>
      <diagonal/>
    </border>
    <border>
      <left style="hair">
        <color indexed="0"/>
      </left>
      <right style="hair">
        <color indexed="0"/>
      </right>
      <top style="hair">
        <color indexed="64"/>
      </top>
      <bottom style="hair">
        <color indexed="0"/>
      </bottom>
      <diagonal/>
    </border>
    <border>
      <left style="thin">
        <color auto="1"/>
      </left>
      <right style="double">
        <color indexed="64"/>
      </right>
      <top style="hair">
        <color indexed="64"/>
      </top>
      <bottom style="hair">
        <color indexed="0"/>
      </bottom>
      <diagonal/>
    </border>
    <border>
      <left style="thin">
        <color auto="1"/>
      </left>
      <right style="double">
        <color indexed="64"/>
      </right>
      <top style="hair">
        <color indexed="64"/>
      </top>
      <bottom style="hair">
        <color indexed="0"/>
      </bottom>
      <diagonal/>
    </border>
    <border>
      <left style="thin">
        <color auto="1"/>
      </left>
      <right style="double">
        <color indexed="64"/>
      </right>
      <top style="hair">
        <color indexed="64"/>
      </top>
      <bottom style="hair">
        <color indexed="64"/>
      </bottom>
      <diagonal/>
    </border>
    <border>
      <left style="double">
        <color indexed="64"/>
      </left>
      <right/>
      <top style="hair">
        <color indexed="64"/>
      </top>
      <bottom style="hair">
        <color indexed="64"/>
      </bottom>
      <diagonal/>
    </border>
    <border>
      <left/>
      <right/>
      <top style="hair">
        <color indexed="64"/>
      </top>
      <bottom style="hair">
        <color indexed="64"/>
      </bottom>
      <diagonal/>
    </border>
    <border>
      <left/>
      <right style="double">
        <color indexed="64"/>
      </right>
      <top style="hair">
        <color indexed="64"/>
      </top>
      <bottom style="hair">
        <color indexed="64"/>
      </bottom>
      <diagonal/>
    </border>
    <border>
      <left style="double">
        <color indexed="64"/>
      </left>
      <right style="hair">
        <color indexed="0"/>
      </right>
      <top style="hair">
        <color indexed="64"/>
      </top>
      <bottom style="hair">
        <color indexed="0"/>
      </bottom>
      <diagonal/>
    </border>
    <border>
      <left style="hair">
        <color indexed="0"/>
      </left>
      <right style="hair">
        <color indexed="0"/>
      </right>
      <top style="hair">
        <color indexed="64"/>
      </top>
      <bottom style="hair">
        <color indexed="0"/>
      </bottom>
      <diagonal/>
    </border>
    <border>
      <left style="hair">
        <color indexed="0"/>
      </left>
      <right style="double">
        <color indexed="64"/>
      </right>
      <top style="hair">
        <color indexed="64"/>
      </top>
      <bottom style="hair">
        <color indexed="0"/>
      </bottom>
      <diagonal/>
    </border>
    <border>
      <left style="hair">
        <color indexed="64"/>
      </left>
      <right style="hair">
        <color indexed="64"/>
      </right>
      <top style="hair">
        <color indexed="64"/>
      </top>
      <bottom style="hair">
        <color auto="1"/>
      </bottom>
      <diagonal/>
    </border>
    <border>
      <left style="hair">
        <color indexed="64"/>
      </left>
      <right/>
      <top style="hair">
        <color indexed="64"/>
      </top>
      <bottom style="hair">
        <color indexed="64"/>
      </bottom>
      <diagonal/>
    </border>
    <border>
      <left style="double">
        <color auto="1"/>
      </left>
      <right style="thin">
        <color auto="1"/>
      </right>
      <top style="hair">
        <color auto="1"/>
      </top>
      <bottom style="hair">
        <color auto="1"/>
      </bottom>
      <diagonal/>
    </border>
    <border>
      <left style="double">
        <color indexed="64"/>
      </left>
      <right style="hair">
        <color indexed="0"/>
      </right>
      <top style="hair">
        <color indexed="64"/>
      </top>
      <bottom style="hair">
        <color indexed="0"/>
      </bottom>
      <diagonal/>
    </border>
    <border>
      <left style="hair">
        <color indexed="0"/>
      </left>
      <right style="hair">
        <color indexed="0"/>
      </right>
      <top style="hair">
        <color indexed="64"/>
      </top>
      <bottom style="hair">
        <color indexed="0"/>
      </bottom>
      <diagonal/>
    </border>
    <border>
      <left style="hair">
        <color indexed="0"/>
      </left>
      <right style="double">
        <color indexed="64"/>
      </right>
      <top style="hair">
        <color indexed="64"/>
      </top>
      <bottom style="hair">
        <color indexed="0"/>
      </bottom>
      <diagonal/>
    </border>
    <border>
      <left style="thin">
        <color auto="1"/>
      </left>
      <right style="double">
        <color indexed="64"/>
      </right>
      <top style="hair">
        <color indexed="64"/>
      </top>
      <bottom style="hair">
        <color indexed="0"/>
      </bottom>
      <diagonal/>
    </border>
    <border>
      <left style="thin">
        <color auto="1"/>
      </left>
      <right style="double">
        <color indexed="64"/>
      </right>
      <top style="hair">
        <color indexed="64"/>
      </top>
      <bottom style="hair">
        <color indexed="64"/>
      </bottom>
      <diagonal/>
    </border>
    <border>
      <left style="hair">
        <color indexed="64"/>
      </left>
      <right style="hair">
        <color indexed="64"/>
      </right>
      <top style="hair">
        <color indexed="64"/>
      </top>
      <bottom style="hair">
        <color auto="1"/>
      </bottom>
      <diagonal/>
    </border>
    <border>
      <left style="hair">
        <color indexed="64"/>
      </left>
      <right/>
      <top style="hair">
        <color indexed="64"/>
      </top>
      <bottom style="hair">
        <color indexed="64"/>
      </bottom>
      <diagonal/>
    </border>
    <border>
      <left style="double">
        <color indexed="64"/>
      </left>
      <right/>
      <top style="hair">
        <color indexed="64"/>
      </top>
      <bottom style="hair">
        <color indexed="64"/>
      </bottom>
      <diagonal/>
    </border>
    <border>
      <left/>
      <right/>
      <top style="hair">
        <color indexed="64"/>
      </top>
      <bottom style="hair">
        <color indexed="64"/>
      </bottom>
      <diagonal/>
    </border>
    <border>
      <left/>
      <right style="double">
        <color indexed="64"/>
      </right>
      <top style="hair">
        <color indexed="64"/>
      </top>
      <bottom style="hair">
        <color indexed="64"/>
      </bottom>
      <diagonal/>
    </border>
    <border>
      <left style="double">
        <color auto="1"/>
      </left>
      <right style="thin">
        <color auto="1"/>
      </right>
      <top style="hair">
        <color auto="1"/>
      </top>
      <bottom style="hair">
        <color auto="1"/>
      </bottom>
      <diagonal/>
    </border>
    <border>
      <left style="double">
        <color indexed="64"/>
      </left>
      <right style="hair">
        <color indexed="64"/>
      </right>
      <top style="hair">
        <color indexed="64"/>
      </top>
      <bottom style="hair">
        <color indexed="0"/>
      </bottom>
      <diagonal/>
    </border>
    <border>
      <left style="hair">
        <color indexed="64"/>
      </left>
      <right style="hair">
        <color indexed="64"/>
      </right>
      <top style="hair">
        <color indexed="64"/>
      </top>
      <bottom style="hair">
        <color indexed="0"/>
      </bottom>
      <diagonal/>
    </border>
    <border>
      <left style="hair">
        <color indexed="64"/>
      </left>
      <right style="double">
        <color indexed="64"/>
      </right>
      <top style="hair">
        <color indexed="64"/>
      </top>
      <bottom style="hair">
        <color indexed="0"/>
      </bottom>
      <diagonal/>
    </border>
    <border>
      <left style="hair">
        <color indexed="64"/>
      </left>
      <right style="double">
        <color indexed="64"/>
      </right>
      <top style="hair">
        <color indexed="64"/>
      </top>
      <bottom style="hair">
        <color indexed="0"/>
      </bottom>
      <diagonal/>
    </border>
    <border>
      <left style="double">
        <color indexed="64"/>
      </left>
      <right style="hair">
        <color indexed="64"/>
      </right>
      <top style="hair">
        <color indexed="64"/>
      </top>
      <bottom style="hair">
        <color indexed="64"/>
      </bottom>
      <diagonal/>
    </border>
    <border>
      <left style="thin">
        <color auto="1"/>
      </left>
      <right style="double">
        <color indexed="64"/>
      </right>
      <top style="hair">
        <color indexed="64"/>
      </top>
      <bottom style="hair">
        <color indexed="64"/>
      </bottom>
      <diagonal/>
    </border>
    <border>
      <left style="double">
        <color indexed="64"/>
      </left>
      <right/>
      <top style="hair">
        <color indexed="64"/>
      </top>
      <bottom style="hair">
        <color indexed="64"/>
      </bottom>
      <diagonal/>
    </border>
    <border>
      <left/>
      <right/>
      <top style="hair">
        <color indexed="64"/>
      </top>
      <bottom style="hair">
        <color indexed="64"/>
      </bottom>
      <diagonal/>
    </border>
    <border>
      <left/>
      <right style="double">
        <color indexed="64"/>
      </right>
      <top style="hair">
        <color indexed="64"/>
      </top>
      <bottom style="hair">
        <color indexed="64"/>
      </bottom>
      <diagonal/>
    </border>
    <border>
      <left style="double">
        <color auto="1"/>
      </left>
      <right style="thin">
        <color auto="1"/>
      </right>
      <top style="hair">
        <color auto="1"/>
      </top>
      <bottom style="hair">
        <color auto="1"/>
      </bottom>
      <diagonal/>
    </border>
    <border>
      <left style="double">
        <color indexed="64"/>
      </left>
      <right style="hair">
        <color indexed="0"/>
      </right>
      <top style="hair">
        <color indexed="64"/>
      </top>
      <bottom style="hair">
        <color indexed="0"/>
      </bottom>
      <diagonal/>
    </border>
    <border>
      <left style="hair">
        <color indexed="0"/>
      </left>
      <right style="hair">
        <color indexed="0"/>
      </right>
      <top style="hair">
        <color indexed="64"/>
      </top>
      <bottom style="hair">
        <color indexed="0"/>
      </bottom>
      <diagonal/>
    </border>
    <border>
      <left style="hair">
        <color indexed="0"/>
      </left>
      <right style="double">
        <color indexed="64"/>
      </right>
      <top style="hair">
        <color indexed="64"/>
      </top>
      <bottom style="hair">
        <color indexed="0"/>
      </bottom>
      <diagonal/>
    </border>
    <border>
      <left style="double">
        <color indexed="64"/>
      </left>
      <right style="hair">
        <color indexed="64"/>
      </right>
      <top style="hair">
        <color indexed="0"/>
      </top>
      <bottom style="hair">
        <color indexed="64"/>
      </bottom>
      <diagonal/>
    </border>
    <border>
      <left style="hair">
        <color indexed="64"/>
      </left>
      <right style="hair">
        <color indexed="64"/>
      </right>
      <top style="hair">
        <color auto="1"/>
      </top>
      <bottom style="hair">
        <color indexed="64"/>
      </bottom>
      <diagonal/>
    </border>
    <border>
      <left style="hair">
        <color indexed="64"/>
      </left>
      <right style="double">
        <color indexed="64"/>
      </right>
      <top style="hair">
        <color indexed="0"/>
      </top>
      <bottom style="hair">
        <color indexed="64"/>
      </bottom>
      <diagonal/>
    </border>
    <border>
      <left style="double">
        <color indexed="64"/>
      </left>
      <right style="thin">
        <color auto="1"/>
      </right>
      <top style="hair">
        <color indexed="0"/>
      </top>
      <bottom style="hair">
        <color indexed="64"/>
      </bottom>
      <diagonal/>
    </border>
    <border>
      <left style="double">
        <color indexed="64"/>
      </left>
      <right style="hair">
        <color indexed="64"/>
      </right>
      <top style="hair">
        <color indexed="64"/>
      </top>
      <bottom style="hair">
        <color auto="1"/>
      </bottom>
      <diagonal/>
    </border>
    <border>
      <left style="hair">
        <color indexed="64"/>
      </left>
      <right/>
      <top style="hair">
        <color indexed="64"/>
      </top>
      <bottom style="hair">
        <color indexed="64"/>
      </bottom>
      <diagonal/>
    </border>
    <border>
      <left style="hair">
        <color indexed="64"/>
      </left>
      <right style="double">
        <color indexed="64"/>
      </right>
      <top style="hair">
        <color indexed="64"/>
      </top>
      <bottom style="hair">
        <color auto="1"/>
      </bottom>
      <diagonal/>
    </border>
    <border>
      <left/>
      <right style="hair">
        <color indexed="64"/>
      </right>
      <top style="hair">
        <color indexed="64"/>
      </top>
      <bottom style="hair">
        <color indexed="64"/>
      </bottom>
      <diagonal/>
    </border>
    <border>
      <left style="thin">
        <color auto="1"/>
      </left>
      <right style="double">
        <color indexed="64"/>
      </right>
      <top style="hair">
        <color indexed="0"/>
      </top>
      <bottom style="hair">
        <color indexed="64"/>
      </bottom>
      <diagonal/>
    </border>
    <border>
      <left style="hair">
        <color indexed="64"/>
      </left>
      <right/>
      <top style="hair">
        <color indexed="64"/>
      </top>
      <bottom style="double">
        <color indexed="64"/>
      </bottom>
      <diagonal/>
    </border>
    <border>
      <left/>
      <right/>
      <top style="hair">
        <color indexed="64"/>
      </top>
      <bottom style="double">
        <color indexed="64"/>
      </bottom>
      <diagonal/>
    </border>
    <border>
      <left/>
      <right style="double">
        <color indexed="64"/>
      </right>
      <top style="hair">
        <color indexed="64"/>
      </top>
      <bottom style="double">
        <color indexed="64"/>
      </bottom>
      <diagonal/>
    </border>
    <border>
      <left style="thin">
        <color auto="1"/>
      </left>
      <right style="double">
        <color indexed="64"/>
      </right>
      <top style="hair">
        <color indexed="64"/>
      </top>
      <bottom style="double">
        <color indexed="64"/>
      </bottom>
      <diagonal/>
    </border>
    <border>
      <left style="double">
        <color indexed="64"/>
      </left>
      <right/>
      <top style="hair">
        <color indexed="64"/>
      </top>
      <bottom style="double">
        <color indexed="64"/>
      </bottom>
      <diagonal/>
    </border>
    <border>
      <left style="double">
        <color auto="1"/>
      </left>
      <right style="thin">
        <color auto="1"/>
      </right>
      <top style="hair">
        <color indexed="64"/>
      </top>
      <bottom/>
      <diagonal/>
    </border>
    <border>
      <left style="double">
        <color indexed="64"/>
      </left>
      <right style="thin">
        <color indexed="64"/>
      </right>
      <top style="hair">
        <color indexed="64"/>
      </top>
      <bottom style="double">
        <color indexed="64"/>
      </bottom>
      <diagonal/>
    </border>
    <border>
      <left/>
      <right style="hair">
        <color indexed="64"/>
      </right>
      <top style="hair">
        <color indexed="64"/>
      </top>
      <bottom style="hair">
        <color indexed="64"/>
      </bottom>
      <diagonal/>
    </border>
    <border>
      <left style="double">
        <color indexed="64"/>
      </left>
      <right style="hair">
        <color indexed="64"/>
      </right>
      <top style="hair">
        <color indexed="64"/>
      </top>
      <bottom style="hair">
        <color indexed="0"/>
      </bottom>
      <diagonal/>
    </border>
    <border>
      <left style="hair">
        <color indexed="64"/>
      </left>
      <right style="hair">
        <color indexed="64"/>
      </right>
      <top style="hair">
        <color indexed="64"/>
      </top>
      <bottom style="hair">
        <color indexed="0"/>
      </bottom>
      <diagonal/>
    </border>
    <border>
      <left style="hair">
        <color indexed="64"/>
      </left>
      <right style="double">
        <color indexed="64"/>
      </right>
      <top style="hair">
        <color indexed="64"/>
      </top>
      <bottom style="hair">
        <color indexed="0"/>
      </bottom>
      <diagonal/>
    </border>
    <border>
      <left style="hair">
        <color indexed="64"/>
      </left>
      <right style="double">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double">
        <color indexed="64"/>
      </right>
      <top style="hair">
        <color indexed="64"/>
      </top>
      <bottom/>
      <diagonal/>
    </border>
    <border>
      <left style="double">
        <color indexed="64"/>
      </left>
      <right style="hair">
        <color indexed="0"/>
      </right>
      <top style="hair">
        <color indexed="64"/>
      </top>
      <bottom style="hair">
        <color indexed="0"/>
      </bottom>
      <diagonal/>
    </border>
    <border>
      <left style="hair">
        <color indexed="0"/>
      </left>
      <right style="hair">
        <color indexed="0"/>
      </right>
      <top style="hair">
        <color indexed="64"/>
      </top>
      <bottom style="hair">
        <color indexed="0"/>
      </bottom>
      <diagonal/>
    </border>
    <border>
      <left style="hair">
        <color indexed="0"/>
      </left>
      <right style="double">
        <color indexed="64"/>
      </right>
      <top style="hair">
        <color indexed="64"/>
      </top>
      <bottom style="hair">
        <color indexed="0"/>
      </bottom>
      <diagonal/>
    </border>
    <border>
      <left style="double">
        <color indexed="64"/>
      </left>
      <right style="hair">
        <color indexed="64"/>
      </right>
      <top style="hair">
        <color indexed="64"/>
      </top>
      <bottom style="hair">
        <color indexed="64"/>
      </bottom>
      <diagonal/>
    </border>
    <border>
      <left style="double">
        <color indexed="64"/>
      </left>
      <right style="hair">
        <color indexed="0"/>
      </right>
      <top style="hair">
        <color indexed="64"/>
      </top>
      <bottom style="hair">
        <color indexed="0"/>
      </bottom>
      <diagonal/>
    </border>
    <border>
      <left style="hair">
        <color indexed="0"/>
      </left>
      <right style="hair">
        <color indexed="0"/>
      </right>
      <top style="hair">
        <color indexed="64"/>
      </top>
      <bottom style="hair">
        <color indexed="0"/>
      </bottom>
      <diagonal/>
    </border>
    <border>
      <left style="hair">
        <color indexed="0"/>
      </left>
      <right style="double">
        <color indexed="64"/>
      </right>
      <top style="hair">
        <color indexed="64"/>
      </top>
      <bottom style="hair">
        <color indexed="0"/>
      </bottom>
      <diagonal/>
    </border>
    <border>
      <left style="thin">
        <color auto="1"/>
      </left>
      <right style="double">
        <color indexed="64"/>
      </right>
      <top style="hair">
        <color indexed="64"/>
      </top>
      <bottom style="hair">
        <color indexed="0"/>
      </bottom>
      <diagonal/>
    </border>
    <border>
      <left style="thin">
        <color auto="1"/>
      </left>
      <right style="double">
        <color indexed="64"/>
      </right>
      <top style="hair">
        <color indexed="64"/>
      </top>
      <bottom style="hair">
        <color indexed="64"/>
      </bottom>
      <diagonal/>
    </border>
    <border>
      <left style="double">
        <color indexed="64"/>
      </left>
      <right/>
      <top style="hair">
        <color indexed="64"/>
      </top>
      <bottom style="hair">
        <color indexed="64"/>
      </bottom>
      <diagonal/>
    </border>
    <border>
      <left/>
      <right/>
      <top style="hair">
        <color indexed="64"/>
      </top>
      <bottom style="hair">
        <color indexed="64"/>
      </bottom>
      <diagonal/>
    </border>
    <border>
      <left/>
      <right style="double">
        <color indexed="64"/>
      </right>
      <top style="hair">
        <color indexed="64"/>
      </top>
      <bottom style="hair">
        <color indexed="64"/>
      </bottom>
      <diagonal/>
    </border>
    <border>
      <left style="double">
        <color auto="1"/>
      </left>
      <right style="thin">
        <color auto="1"/>
      </right>
      <top style="hair">
        <color auto="1"/>
      </top>
      <bottom style="hair">
        <color auto="1"/>
      </bottom>
      <diagonal/>
    </border>
    <border>
      <left/>
      <right style="hair">
        <color indexed="64"/>
      </right>
      <top style="hair">
        <color indexed="64"/>
      </top>
      <bottom style="hair">
        <color indexed="64"/>
      </bottom>
      <diagonal/>
    </border>
    <border>
      <left style="double">
        <color indexed="64"/>
      </left>
      <right style="hair">
        <color indexed="64"/>
      </right>
      <top style="hair">
        <color indexed="64"/>
      </top>
      <bottom style="hair">
        <color indexed="0"/>
      </bottom>
      <diagonal/>
    </border>
    <border>
      <left style="hair">
        <color indexed="64"/>
      </left>
      <right style="hair">
        <color indexed="64"/>
      </right>
      <top style="hair">
        <color indexed="64"/>
      </top>
      <bottom style="hair">
        <color indexed="0"/>
      </bottom>
      <diagonal/>
    </border>
    <border>
      <left style="hair">
        <color indexed="64"/>
      </left>
      <right style="double">
        <color indexed="64"/>
      </right>
      <top style="hair">
        <color indexed="64"/>
      </top>
      <bottom style="hair">
        <color indexed="0"/>
      </bottom>
      <diagonal/>
    </border>
    <border>
      <left style="hair">
        <color indexed="64"/>
      </left>
      <right style="hair">
        <color indexed="64"/>
      </right>
      <top style="hair">
        <color indexed="64"/>
      </top>
      <bottom style="hair">
        <color auto="1"/>
      </bottom>
      <diagonal/>
    </border>
    <border>
      <left style="hair">
        <color indexed="64"/>
      </left>
      <right/>
      <top style="hair">
        <color indexed="64"/>
      </top>
      <bottom style="hair">
        <color indexed="64"/>
      </bottom>
      <diagonal/>
    </border>
    <border>
      <left style="double">
        <color indexed="64"/>
      </left>
      <right style="hair">
        <color indexed="64"/>
      </right>
      <top style="hair">
        <color indexed="64"/>
      </top>
      <bottom style="hair">
        <color auto="1"/>
      </bottom>
      <diagonal/>
    </border>
    <border>
      <left style="hair">
        <color indexed="64"/>
      </left>
      <right style="double">
        <color indexed="64"/>
      </right>
      <top style="hair">
        <color indexed="64"/>
      </top>
      <bottom style="hair">
        <color auto="1"/>
      </bottom>
      <diagonal/>
    </border>
    <border>
      <left style="double">
        <color indexed="64"/>
      </left>
      <right style="hair">
        <color indexed="64"/>
      </right>
      <top style="hair">
        <color indexed="64"/>
      </top>
      <bottom style="hair">
        <color indexed="0"/>
      </bottom>
      <diagonal/>
    </border>
    <border>
      <left style="hair">
        <color indexed="64"/>
      </left>
      <right style="hair">
        <color indexed="64"/>
      </right>
      <top style="hair">
        <color indexed="64"/>
      </top>
      <bottom style="hair">
        <color indexed="0"/>
      </bottom>
      <diagonal/>
    </border>
    <border>
      <left style="hair">
        <color indexed="64"/>
      </left>
      <right style="double">
        <color indexed="64"/>
      </right>
      <top style="hair">
        <color indexed="64"/>
      </top>
      <bottom style="hair">
        <color indexed="0"/>
      </bottom>
      <diagonal/>
    </border>
    <border>
      <left style="double">
        <color auto="1"/>
      </left>
      <right style="thin">
        <color auto="1"/>
      </right>
      <top style="hair">
        <color auto="1"/>
      </top>
      <bottom style="hair">
        <color auto="1"/>
      </bottom>
      <diagonal/>
    </border>
    <border>
      <left style="double">
        <color indexed="64"/>
      </left>
      <right style="hair">
        <color indexed="64"/>
      </right>
      <top style="hair">
        <color indexed="64"/>
      </top>
      <bottom style="hair">
        <color auto="1"/>
      </bottom>
      <diagonal/>
    </border>
    <border>
      <left style="hair">
        <color indexed="64"/>
      </left>
      <right style="hair">
        <color indexed="64"/>
      </right>
      <top style="hair">
        <color indexed="64"/>
      </top>
      <bottom style="hair">
        <color auto="1"/>
      </bottom>
      <diagonal/>
    </border>
    <border>
      <left style="hair">
        <color indexed="64"/>
      </left>
      <right style="double">
        <color indexed="64"/>
      </right>
      <top style="hair">
        <color indexed="64"/>
      </top>
      <bottom style="hair">
        <color auto="1"/>
      </bottom>
      <diagonal/>
    </border>
    <border>
      <left style="thin">
        <color auto="1"/>
      </left>
      <right style="double">
        <color indexed="64"/>
      </right>
      <top style="hair">
        <color indexed="64"/>
      </top>
      <bottom style="hair">
        <color indexed="64"/>
      </bottom>
      <diagonal/>
    </border>
    <border>
      <left style="double">
        <color indexed="64"/>
      </left>
      <right/>
      <top style="hair">
        <color indexed="64"/>
      </top>
      <bottom style="hair">
        <color indexed="64"/>
      </bottom>
      <diagonal/>
    </border>
    <border>
      <left/>
      <right/>
      <top style="hair">
        <color indexed="64"/>
      </top>
      <bottom style="hair">
        <color auto="1"/>
      </bottom>
      <diagonal/>
    </border>
    <border>
      <left/>
      <right style="double">
        <color indexed="64"/>
      </right>
      <top style="hair">
        <color indexed="64"/>
      </top>
      <bottom style="hair">
        <color auto="1"/>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hair">
        <color indexed="64"/>
      </right>
      <top style="hair">
        <color indexed="64"/>
      </top>
      <bottom style="hair">
        <color indexed="0"/>
      </bottom>
      <diagonal/>
    </border>
    <border>
      <left style="hair">
        <color indexed="64"/>
      </left>
      <right style="hair">
        <color indexed="64"/>
      </right>
      <top style="hair">
        <color indexed="64"/>
      </top>
      <bottom style="hair">
        <color indexed="0"/>
      </bottom>
      <diagonal/>
    </border>
    <border>
      <left style="hair">
        <color indexed="64"/>
      </left>
      <right style="double">
        <color indexed="64"/>
      </right>
      <top style="hair">
        <color indexed="64"/>
      </top>
      <bottom style="hair">
        <color indexed="0"/>
      </bottom>
      <diagonal/>
    </border>
    <border>
      <left style="thin">
        <color auto="1"/>
      </left>
      <right style="double">
        <color indexed="64"/>
      </right>
      <top style="hair">
        <color indexed="64"/>
      </top>
      <bottom style="hair">
        <color indexed="0"/>
      </bottom>
      <diagonal/>
    </border>
    <border>
      <left style="double">
        <color indexed="64"/>
      </left>
      <right style="hair">
        <color indexed="0"/>
      </right>
      <top style="hair">
        <color indexed="0"/>
      </top>
      <bottom style="hair">
        <color indexed="64"/>
      </bottom>
      <diagonal/>
    </border>
    <border>
      <left style="hair">
        <color indexed="0"/>
      </left>
      <right style="hair">
        <color indexed="0"/>
      </right>
      <top style="hair">
        <color indexed="0"/>
      </top>
      <bottom style="hair">
        <color indexed="64"/>
      </bottom>
      <diagonal/>
    </border>
    <border>
      <left style="hair">
        <color indexed="0"/>
      </left>
      <right style="double">
        <color indexed="64"/>
      </right>
      <top style="hair">
        <color indexed="0"/>
      </top>
      <bottom style="hair">
        <color indexed="64"/>
      </bottom>
      <diagonal/>
    </border>
    <border>
      <left style="thin">
        <color auto="1"/>
      </left>
      <right style="double">
        <color indexed="64"/>
      </right>
      <top style="hair">
        <color indexed="0"/>
      </top>
      <bottom style="hair">
        <color indexed="64"/>
      </bottom>
      <diagonal/>
    </border>
    <border>
      <left style="hair">
        <color indexed="64"/>
      </left>
      <right style="hair">
        <color indexed="64"/>
      </right>
      <top style="hair">
        <color indexed="64"/>
      </top>
      <bottom style="hair">
        <color auto="1"/>
      </bottom>
      <diagonal/>
    </border>
    <border>
      <left style="hair">
        <color indexed="64"/>
      </left>
      <right/>
      <top style="hair">
        <color indexed="64"/>
      </top>
      <bottom style="hair">
        <color indexed="64"/>
      </bottom>
      <diagonal/>
    </border>
    <border>
      <left style="hair">
        <color indexed="64"/>
      </left>
      <right style="double">
        <color indexed="64"/>
      </right>
      <top style="hair">
        <color indexed="64"/>
      </top>
      <bottom style="hair">
        <color auto="1"/>
      </bottom>
      <diagonal/>
    </border>
    <border>
      <left style="thin">
        <color auto="1"/>
      </left>
      <right style="double">
        <color indexed="64"/>
      </right>
      <top style="hair">
        <color indexed="64"/>
      </top>
      <bottom style="hair">
        <color indexed="64"/>
      </bottom>
      <diagonal/>
    </border>
    <border>
      <left style="double">
        <color indexed="64"/>
      </left>
      <right/>
      <top style="hair">
        <color indexed="64"/>
      </top>
      <bottom style="hair">
        <color indexed="64"/>
      </bottom>
      <diagonal/>
    </border>
    <border>
      <left style="double">
        <color auto="1"/>
      </left>
      <right style="thin">
        <color auto="1"/>
      </right>
      <top style="hair">
        <color auto="1"/>
      </top>
      <bottom style="hair">
        <color auto="1"/>
      </bottom>
      <diagonal/>
    </border>
    <border>
      <left style="thin">
        <color auto="1"/>
      </left>
      <right style="double">
        <color indexed="64"/>
      </right>
      <top style="hair">
        <color indexed="64"/>
      </top>
      <bottom style="hair">
        <color indexed="64"/>
      </bottom>
      <diagonal/>
    </border>
    <border>
      <left style="double">
        <color indexed="64"/>
      </left>
      <right/>
      <top style="hair">
        <color indexed="64"/>
      </top>
      <bottom style="hair">
        <color indexed="64"/>
      </bottom>
      <diagonal/>
    </border>
    <border>
      <left style="double">
        <color indexed="64"/>
      </left>
      <right style="hair">
        <color indexed="0"/>
      </right>
      <top style="hair">
        <color indexed="64"/>
      </top>
      <bottom style="hair">
        <color indexed="0"/>
      </bottom>
      <diagonal/>
    </border>
    <border>
      <left style="hair">
        <color indexed="0"/>
      </left>
      <right style="hair">
        <color indexed="0"/>
      </right>
      <top style="hair">
        <color indexed="64"/>
      </top>
      <bottom style="hair">
        <color indexed="0"/>
      </bottom>
      <diagonal/>
    </border>
    <border>
      <left style="hair">
        <color indexed="0"/>
      </left>
      <right style="double">
        <color indexed="64"/>
      </right>
      <top style="hair">
        <color indexed="64"/>
      </top>
      <bottom style="hair">
        <color indexed="0"/>
      </bottom>
      <diagonal/>
    </border>
    <border>
      <left style="double">
        <color auto="1"/>
      </left>
      <right style="thin">
        <color auto="1"/>
      </right>
      <top style="hair">
        <color auto="1"/>
      </top>
      <bottom style="hair">
        <color auto="1"/>
      </bottom>
      <diagonal/>
    </border>
    <border>
      <left style="double">
        <color indexed="64"/>
      </left>
      <right style="hair">
        <color indexed="64"/>
      </right>
      <top style="hair">
        <color indexed="64"/>
      </top>
      <bottom style="hair">
        <color auto="1"/>
      </bottom>
      <diagonal/>
    </border>
    <border>
      <left/>
      <right style="hair">
        <color indexed="64"/>
      </right>
      <top style="hair">
        <color indexed="64"/>
      </top>
      <bottom style="hair">
        <color indexed="64"/>
      </bottom>
      <diagonal/>
    </border>
    <border>
      <left style="double">
        <color indexed="64"/>
      </left>
      <right style="hair">
        <color indexed="64"/>
      </right>
      <top style="hair">
        <color indexed="64"/>
      </top>
      <bottom style="hair">
        <color indexed="0"/>
      </bottom>
      <diagonal/>
    </border>
    <border>
      <left style="hair">
        <color indexed="64"/>
      </left>
      <right style="hair">
        <color indexed="64"/>
      </right>
      <top style="hair">
        <color indexed="64"/>
      </top>
      <bottom style="hair">
        <color indexed="0"/>
      </bottom>
      <diagonal/>
    </border>
    <border>
      <left style="hair">
        <color indexed="64"/>
      </left>
      <right style="double">
        <color indexed="64"/>
      </right>
      <top style="hair">
        <color indexed="64"/>
      </top>
      <bottom style="hair">
        <color indexed="0"/>
      </bottom>
      <diagonal/>
    </border>
    <border>
      <left style="thin">
        <color auto="1"/>
      </left>
      <right style="double">
        <color indexed="64"/>
      </right>
      <top style="hair">
        <color indexed="64"/>
      </top>
      <bottom style="hair">
        <color indexed="0"/>
      </bottom>
      <diagonal/>
    </border>
    <border>
      <left style="hair">
        <color indexed="64"/>
      </left>
      <right style="hair">
        <color indexed="64"/>
      </right>
      <top style="hair">
        <color indexed="64"/>
      </top>
      <bottom style="hair">
        <color auto="1"/>
      </bottom>
      <diagonal/>
    </border>
    <border>
      <left style="hair">
        <color indexed="64"/>
      </left>
      <right/>
      <top style="hair">
        <color indexed="64"/>
      </top>
      <bottom style="hair">
        <color indexed="64"/>
      </bottom>
      <diagonal/>
    </border>
    <border>
      <left style="double">
        <color indexed="64"/>
      </left>
      <right style="hair">
        <color indexed="64"/>
      </right>
      <top style="hair">
        <color indexed="64"/>
      </top>
      <bottom style="hair">
        <color auto="1"/>
      </bottom>
      <diagonal/>
    </border>
    <border>
      <left style="hair">
        <color indexed="64"/>
      </left>
      <right style="double">
        <color indexed="64"/>
      </right>
      <top style="hair">
        <color indexed="64"/>
      </top>
      <bottom style="hair">
        <color auto="1"/>
      </bottom>
      <diagonal/>
    </border>
    <border>
      <left style="thin">
        <color auto="1"/>
      </left>
      <right style="double">
        <color indexed="64"/>
      </right>
      <top style="hair">
        <color indexed="64"/>
      </top>
      <bottom style="hair">
        <color indexed="64"/>
      </bottom>
      <diagonal/>
    </border>
    <border>
      <left style="double">
        <color indexed="64"/>
      </left>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style="hair">
        <color auto="1"/>
      </bottom>
      <diagonal/>
    </border>
    <border>
      <left style="thin">
        <color indexed="64"/>
      </left>
      <right style="hair">
        <color indexed="64"/>
      </right>
      <top style="hair">
        <color indexed="64"/>
      </top>
      <bottom style="hair">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8">
    <xf numFmtId="0" fontId="0"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4" fillId="0" borderId="0"/>
    <xf numFmtId="43" fontId="16" fillId="0" borderId="0" applyFont="0" applyFill="0" applyBorder="0" applyAlignment="0" applyProtection="0"/>
    <xf numFmtId="41" fontId="1" fillId="0" borderId="0" applyFont="0" applyFill="0" applyBorder="0" applyAlignment="0" applyProtection="0"/>
    <xf numFmtId="168" fontId="4" fillId="0" borderId="0" applyFont="0" applyFill="0" applyBorder="0" applyAlignment="0" applyProtection="0"/>
    <xf numFmtId="9" fontId="4" fillId="0" borderId="0" applyFont="0" applyFill="0" applyBorder="0" applyAlignment="0" applyProtection="0"/>
    <xf numFmtId="178" fontId="4" fillId="0" borderId="0" applyFont="0" applyFill="0" applyBorder="0" applyAlignment="0" applyProtection="0"/>
    <xf numFmtId="179" fontId="4" fillId="0" borderId="0" applyFont="0" applyFill="0" applyBorder="0" applyAlignment="0" applyProtection="0"/>
    <xf numFmtId="178" fontId="4" fillId="0" borderId="0" applyFont="0" applyFill="0" applyBorder="0" applyAlignment="0" applyProtection="0"/>
    <xf numFmtId="0" fontId="4" fillId="0" borderId="0"/>
    <xf numFmtId="0" fontId="4" fillId="0" borderId="0"/>
    <xf numFmtId="176" fontId="4" fillId="0" borderId="0" applyFont="0" applyFill="0" applyBorder="0" applyAlignment="0" applyProtection="0"/>
    <xf numFmtId="43" fontId="1" fillId="0" borderId="0" applyFont="0" applyFill="0" applyBorder="0" applyAlignment="0" applyProtection="0"/>
    <xf numFmtId="44" fontId="4" fillId="0" borderId="0" applyFont="0" applyFill="0" applyBorder="0" applyAlignment="0" applyProtection="0"/>
    <xf numFmtId="0" fontId="4" fillId="0" borderId="0" applyFont="0" applyFill="0" applyBorder="0" applyAlignment="0" applyProtection="0"/>
    <xf numFmtId="41" fontId="4" fillId="0" borderId="0" applyFont="0" applyFill="0" applyBorder="0" applyAlignment="0" applyProtection="0"/>
    <xf numFmtId="0" fontId="4" fillId="0" borderId="0"/>
    <xf numFmtId="9" fontId="4" fillId="0" borderId="0" applyFont="0" applyFill="0" applyBorder="0" applyAlignment="0" applyProtection="0"/>
    <xf numFmtId="178" fontId="4" fillId="0" borderId="0" applyFont="0" applyFill="0" applyBorder="0" applyAlignment="0" applyProtection="0"/>
    <xf numFmtId="0" fontId="1" fillId="0" borderId="0"/>
    <xf numFmtId="9" fontId="1" fillId="0" borderId="0" applyFont="0" applyFill="0" applyBorder="0" applyAlignment="0" applyProtection="0"/>
    <xf numFmtId="42" fontId="4" fillId="0" borderId="0" applyFont="0" applyFill="0" applyBorder="0" applyAlignment="0" applyProtection="0"/>
    <xf numFmtId="0" fontId="4" fillId="0" borderId="0"/>
    <xf numFmtId="180" fontId="4" fillId="0" borderId="0" applyFont="0" applyFill="0" applyBorder="0" applyAlignment="0" applyProtection="0"/>
    <xf numFmtId="43" fontId="4" fillId="0" borderId="0" applyFont="0" applyFill="0" applyBorder="0" applyAlignment="0" applyProtection="0"/>
    <xf numFmtId="181" fontId="4" fillId="0" borderId="0" applyFont="0" applyFill="0" applyBorder="0" applyAlignment="0" applyProtection="0"/>
    <xf numFmtId="0" fontId="1" fillId="0" borderId="0"/>
    <xf numFmtId="0" fontId="4" fillId="0" borderId="0"/>
    <xf numFmtId="0" fontId="4" fillId="0" borderId="0"/>
    <xf numFmtId="182" fontId="17" fillId="0" borderId="0"/>
    <xf numFmtId="165" fontId="1" fillId="0" borderId="0" applyFont="0" applyFill="0" applyBorder="0" applyAlignment="0" applyProtection="0"/>
    <xf numFmtId="164" fontId="4" fillId="0" borderId="0" applyFont="0" applyFill="0" applyBorder="0" applyAlignment="0" applyProtection="0"/>
    <xf numFmtId="0" fontId="4" fillId="0" borderId="0"/>
    <xf numFmtId="166" fontId="4" fillId="0" borderId="0" applyFont="0" applyFill="0" applyBorder="0" applyAlignment="0" applyProtection="0"/>
    <xf numFmtId="0" fontId="4" fillId="0" borderId="0" applyNumberFormat="0" applyFill="0" applyBorder="0" applyAlignment="0" applyProtection="0"/>
  </cellStyleXfs>
  <cellXfs count="894">
    <xf numFmtId="0" fontId="0" fillId="0" borderId="0" xfId="0"/>
    <xf numFmtId="0" fontId="0" fillId="0" borderId="0" xfId="0" applyProtection="1">
      <protection hidden="1"/>
    </xf>
    <xf numFmtId="0" fontId="0" fillId="0" borderId="0" xfId="0" applyAlignment="1" applyProtection="1">
      <alignment horizontal="center"/>
      <protection hidden="1"/>
    </xf>
    <xf numFmtId="43" fontId="0" fillId="0" borderId="0" xfId="0" applyNumberFormat="1"/>
    <xf numFmtId="0" fontId="8" fillId="2" borderId="0" xfId="0" applyFont="1" applyFill="1" applyAlignment="1">
      <alignment horizontal="center"/>
    </xf>
    <xf numFmtId="0" fontId="2" fillId="2" borderId="0" xfId="0" applyFont="1" applyFill="1" applyAlignment="1">
      <alignment horizontal="center"/>
    </xf>
    <xf numFmtId="0" fontId="2" fillId="2" borderId="13" xfId="0" applyFont="1" applyFill="1" applyBorder="1" applyAlignment="1" applyProtection="1">
      <alignment horizontal="center" vertical="center"/>
      <protection hidden="1"/>
    </xf>
    <xf numFmtId="0" fontId="8" fillId="2" borderId="14" xfId="0" applyFont="1" applyFill="1" applyBorder="1" applyAlignment="1" applyProtection="1">
      <alignment horizontal="right"/>
      <protection hidden="1"/>
    </xf>
    <xf numFmtId="0" fontId="12" fillId="2" borderId="0" xfId="0" applyFont="1" applyFill="1" applyAlignment="1">
      <alignment horizontal="center"/>
    </xf>
    <xf numFmtId="0" fontId="8" fillId="8" borderId="11" xfId="0" applyFont="1" applyFill="1" applyBorder="1" applyProtection="1">
      <protection hidden="1"/>
    </xf>
    <xf numFmtId="0" fontId="8" fillId="8" borderId="9" xfId="0" applyFont="1" applyFill="1" applyBorder="1" applyAlignment="1" applyProtection="1">
      <alignment horizontal="right"/>
      <protection hidden="1"/>
    </xf>
    <xf numFmtId="0" fontId="5" fillId="2" borderId="0" xfId="0" applyFont="1" applyFill="1" applyAlignment="1">
      <alignment horizontal="center"/>
    </xf>
    <xf numFmtId="0" fontId="13" fillId="2" borderId="2" xfId="0" applyFont="1" applyFill="1" applyBorder="1" applyAlignment="1" applyProtection="1">
      <alignment horizontal="center"/>
      <protection hidden="1"/>
    </xf>
    <xf numFmtId="171" fontId="14" fillId="2" borderId="2" xfId="0" applyNumberFormat="1" applyFont="1" applyFill="1" applyBorder="1" applyAlignment="1">
      <alignment horizontal="center"/>
    </xf>
    <xf numFmtId="171" fontId="0" fillId="2" borderId="2" xfId="2" applyNumberFormat="1" applyFont="1" applyFill="1" applyBorder="1" applyAlignment="1">
      <alignment horizontal="center"/>
    </xf>
    <xf numFmtId="171" fontId="0" fillId="2" borderId="2" xfId="0" applyNumberFormat="1" applyFill="1" applyBorder="1" applyAlignment="1">
      <alignment horizontal="center"/>
    </xf>
    <xf numFmtId="9" fontId="8" fillId="2" borderId="5" xfId="0" applyNumberFormat="1" applyFont="1" applyFill="1" applyBorder="1" applyProtection="1">
      <protection hidden="1"/>
    </xf>
    <xf numFmtId="0" fontId="8" fillId="2" borderId="5" xfId="0" applyFont="1" applyFill="1" applyBorder="1" applyAlignment="1" applyProtection="1">
      <alignment horizontal="right"/>
      <protection hidden="1"/>
    </xf>
    <xf numFmtId="0" fontId="8" fillId="0" borderId="0" xfId="0" applyFont="1" applyAlignment="1">
      <alignment horizontal="center"/>
    </xf>
    <xf numFmtId="0" fontId="9" fillId="0" borderId="0" xfId="0" applyFont="1" applyAlignment="1">
      <alignment vertical="center" wrapText="1"/>
    </xf>
    <xf numFmtId="0" fontId="9" fillId="0" borderId="0" xfId="0" applyFont="1" applyAlignment="1">
      <alignment horizontal="right" vertical="center" wrapText="1"/>
    </xf>
    <xf numFmtId="0" fontId="8" fillId="0" borderId="26" xfId="0" applyFont="1" applyBorder="1" applyAlignment="1">
      <alignment horizontal="center"/>
    </xf>
    <xf numFmtId="0" fontId="8" fillId="2" borderId="26" xfId="0" applyFont="1" applyFill="1" applyBorder="1" applyAlignment="1">
      <alignment horizontal="center"/>
    </xf>
    <xf numFmtId="0" fontId="4" fillId="0" borderId="4" xfId="0" applyFont="1" applyBorder="1" applyAlignment="1">
      <alignment horizontal="right" vertical="top"/>
    </xf>
    <xf numFmtId="15" fontId="4" fillId="0" borderId="16" xfId="0" applyNumberFormat="1" applyFont="1" applyBorder="1" applyAlignment="1">
      <alignment horizontal="center" vertical="top"/>
    </xf>
    <xf numFmtId="15" fontId="4" fillId="0" borderId="0" xfId="0" applyNumberFormat="1" applyFont="1" applyAlignment="1">
      <alignment vertical="top"/>
    </xf>
    <xf numFmtId="15" fontId="4" fillId="0" borderId="0" xfId="0" applyNumberFormat="1" applyFont="1" applyAlignment="1">
      <alignment horizontal="right" vertical="top"/>
    </xf>
    <xf numFmtId="170" fontId="6" fillId="0" borderId="0" xfId="0" applyNumberFormat="1" applyFont="1" applyAlignment="1">
      <alignment vertical="center"/>
    </xf>
    <xf numFmtId="170" fontId="6" fillId="0" borderId="0" xfId="0" applyNumberFormat="1" applyFont="1" applyAlignment="1">
      <alignment horizontal="right" vertical="center"/>
    </xf>
    <xf numFmtId="0" fontId="8" fillId="0" borderId="0" xfId="0" applyFont="1" applyProtection="1">
      <protection hidden="1"/>
    </xf>
    <xf numFmtId="0" fontId="8" fillId="0" borderId="0" xfId="0" applyFont="1" applyAlignment="1" applyProtection="1">
      <alignment horizontal="right"/>
      <protection hidden="1"/>
    </xf>
    <xf numFmtId="0" fontId="2" fillId="0" borderId="0" xfId="0" applyFont="1" applyProtection="1">
      <protection hidden="1"/>
    </xf>
    <xf numFmtId="0" fontId="0" fillId="7" borderId="22" xfId="0" applyFill="1" applyBorder="1" applyAlignment="1" applyProtection="1">
      <alignment horizontal="center"/>
      <protection hidden="1"/>
    </xf>
    <xf numFmtId="43" fontId="10" fillId="7" borderId="25" xfId="1" applyFont="1" applyFill="1" applyBorder="1" applyAlignment="1" applyProtection="1">
      <alignment horizontal="right" vertical="center"/>
      <protection hidden="1"/>
    </xf>
    <xf numFmtId="0" fontId="8" fillId="7" borderId="31" xfId="0" applyFont="1" applyFill="1" applyBorder="1" applyAlignment="1">
      <alignment horizontal="center"/>
    </xf>
    <xf numFmtId="43" fontId="10" fillId="7" borderId="32" xfId="1" applyFont="1" applyFill="1" applyBorder="1" applyAlignment="1" applyProtection="1">
      <alignment horizontal="right" vertical="center"/>
      <protection hidden="1"/>
    </xf>
    <xf numFmtId="0" fontId="0" fillId="7" borderId="0" xfId="0" applyFill="1" applyAlignment="1" applyProtection="1">
      <alignment horizontal="center"/>
      <protection hidden="1"/>
    </xf>
    <xf numFmtId="43" fontId="10" fillId="7" borderId="26" xfId="1" applyFont="1" applyFill="1" applyBorder="1" applyAlignment="1" applyProtection="1">
      <alignment horizontal="right" vertical="center"/>
      <protection hidden="1"/>
    </xf>
    <xf numFmtId="0" fontId="8" fillId="7" borderId="34" xfId="0" applyFont="1" applyFill="1" applyBorder="1" applyAlignment="1">
      <alignment horizontal="center"/>
    </xf>
    <xf numFmtId="43" fontId="10" fillId="7" borderId="35" xfId="1" applyFont="1" applyFill="1" applyBorder="1" applyAlignment="1" applyProtection="1">
      <alignment horizontal="right" vertical="center"/>
      <protection hidden="1"/>
    </xf>
    <xf numFmtId="0" fontId="8" fillId="0" borderId="0" xfId="0" quotePrefix="1" applyFont="1" applyAlignment="1">
      <alignment horizontal="center"/>
    </xf>
    <xf numFmtId="0" fontId="8" fillId="0" borderId="36" xfId="0" applyFont="1" applyBorder="1" applyAlignment="1">
      <alignment horizontal="left" vertical="top"/>
    </xf>
    <xf numFmtId="0" fontId="8" fillId="0" borderId="0" xfId="0" applyFont="1"/>
    <xf numFmtId="43" fontId="8" fillId="0" borderId="0" xfId="1" applyFont="1" applyAlignment="1" applyProtection="1">
      <alignment horizontal="right"/>
      <protection hidden="1"/>
    </xf>
    <xf numFmtId="43" fontId="8" fillId="0" borderId="26" xfId="1" applyFont="1" applyBorder="1" applyAlignment="1" applyProtection="1">
      <alignment horizontal="right" vertical="center"/>
      <protection hidden="1"/>
    </xf>
    <xf numFmtId="0" fontId="8" fillId="0" borderId="34" xfId="0" applyFont="1" applyBorder="1"/>
    <xf numFmtId="43" fontId="8" fillId="0" borderId="35" xfId="1" applyFont="1" applyBorder="1" applyAlignment="1" applyProtection="1">
      <alignment horizontal="right" vertical="center"/>
      <protection hidden="1"/>
    </xf>
    <xf numFmtId="0" fontId="10" fillId="0" borderId="36" xfId="0" applyFont="1" applyBorder="1" applyAlignment="1">
      <alignment horizontal="left" vertical="top"/>
    </xf>
    <xf numFmtId="43" fontId="10" fillId="0" borderId="37" xfId="1" applyFont="1" applyBorder="1" applyAlignment="1" applyProtection="1">
      <alignment horizontal="right" vertical="center"/>
      <protection hidden="1"/>
    </xf>
    <xf numFmtId="43" fontId="10" fillId="0" borderId="38" xfId="1" applyFont="1" applyBorder="1" applyAlignment="1" applyProtection="1">
      <alignment horizontal="right" vertical="center"/>
      <protection hidden="1"/>
    </xf>
    <xf numFmtId="0" fontId="10" fillId="0" borderId="36" xfId="0" applyFont="1" applyBorder="1" applyAlignment="1">
      <alignment horizontal="left"/>
    </xf>
    <xf numFmtId="43" fontId="8" fillId="0" borderId="0" xfId="1" applyFont="1" applyAlignment="1" applyProtection="1">
      <alignment horizontal="center"/>
      <protection hidden="1"/>
    </xf>
    <xf numFmtId="43" fontId="8" fillId="0" borderId="26" xfId="1" applyFont="1" applyBorder="1" applyAlignment="1" applyProtection="1">
      <alignment horizontal="center"/>
      <protection hidden="1"/>
    </xf>
    <xf numFmtId="0" fontId="10" fillId="0" borderId="36" xfId="0" quotePrefix="1" applyFont="1" applyBorder="1" applyAlignment="1">
      <alignment horizontal="left" vertical="top"/>
    </xf>
    <xf numFmtId="4" fontId="8" fillId="0" borderId="0" xfId="0" applyNumberFormat="1" applyFont="1" applyAlignment="1">
      <alignment horizontal="center"/>
    </xf>
    <xf numFmtId="169" fontId="2" fillId="0" borderId="0" xfId="1" applyNumberFormat="1" applyFont="1" applyProtection="1">
      <protection hidden="1"/>
    </xf>
    <xf numFmtId="4" fontId="8" fillId="7" borderId="29" xfId="0" applyNumberFormat="1" applyFont="1" applyFill="1" applyBorder="1" applyAlignment="1">
      <alignment horizontal="left" vertical="top"/>
    </xf>
    <xf numFmtId="0" fontId="8" fillId="7" borderId="39" xfId="0" applyFont="1" applyFill="1" applyBorder="1"/>
    <xf numFmtId="0" fontId="4" fillId="7" borderId="22" xfId="0" applyFont="1" applyFill="1" applyBorder="1" applyAlignment="1" applyProtection="1">
      <alignment horizontal="center"/>
      <protection hidden="1"/>
    </xf>
    <xf numFmtId="0" fontId="4" fillId="7" borderId="0" xfId="0" applyFont="1" applyFill="1" applyAlignment="1" applyProtection="1">
      <alignment horizontal="center"/>
      <protection hidden="1"/>
    </xf>
    <xf numFmtId="0" fontId="8" fillId="0" borderId="0" xfId="0" applyFont="1" applyAlignment="1">
      <alignment horizontal="right"/>
    </xf>
    <xf numFmtId="0" fontId="4" fillId="0" borderId="0" xfId="0" applyFont="1" applyProtection="1">
      <protection hidden="1"/>
    </xf>
    <xf numFmtId="43" fontId="8" fillId="0" borderId="34" xfId="0" applyNumberFormat="1" applyFont="1" applyBorder="1"/>
    <xf numFmtId="43" fontId="8" fillId="7" borderId="34" xfId="0" applyNumberFormat="1" applyFont="1" applyFill="1" applyBorder="1" applyAlignment="1">
      <alignment horizontal="center"/>
    </xf>
    <xf numFmtId="2" fontId="8" fillId="7" borderId="34" xfId="0" applyNumberFormat="1" applyFont="1" applyFill="1" applyBorder="1" applyAlignment="1">
      <alignment horizontal="center"/>
    </xf>
    <xf numFmtId="0" fontId="10" fillId="0" borderId="40" xfId="0" applyFont="1" applyBorder="1" applyAlignment="1">
      <alignment horizontal="left" vertical="top"/>
    </xf>
    <xf numFmtId="0" fontId="8" fillId="0" borderId="41" xfId="0" applyFont="1" applyBorder="1" applyAlignment="1">
      <alignment horizontal="center"/>
    </xf>
    <xf numFmtId="0" fontId="8" fillId="0" borderId="41" xfId="0" applyFont="1" applyBorder="1"/>
    <xf numFmtId="43" fontId="8" fillId="0" borderId="41" xfId="1" applyFont="1" applyBorder="1" applyAlignment="1" applyProtection="1">
      <alignment horizontal="right"/>
      <protection hidden="1"/>
    </xf>
    <xf numFmtId="43" fontId="8" fillId="0" borderId="42" xfId="1" applyFont="1" applyBorder="1" applyAlignment="1" applyProtection="1">
      <alignment horizontal="right" vertical="center"/>
      <protection hidden="1"/>
    </xf>
    <xf numFmtId="43" fontId="8" fillId="0" borderId="43" xfId="1" applyFont="1" applyBorder="1" applyAlignment="1" applyProtection="1">
      <alignment horizontal="right" vertical="center"/>
      <protection hidden="1"/>
    </xf>
    <xf numFmtId="43" fontId="10" fillId="0" borderId="0" xfId="1" applyFont="1" applyAlignment="1" applyProtection="1">
      <alignment horizontal="right"/>
      <protection hidden="1"/>
    </xf>
    <xf numFmtId="43" fontId="10" fillId="0" borderId="26" xfId="1" applyFont="1" applyBorder="1" applyAlignment="1" applyProtection="1">
      <alignment horizontal="right" vertical="center"/>
      <protection hidden="1"/>
    </xf>
    <xf numFmtId="43" fontId="10" fillId="0" borderId="35" xfId="1" applyFont="1" applyBorder="1" applyAlignment="1" applyProtection="1">
      <alignment horizontal="right" vertical="center"/>
      <protection hidden="1"/>
    </xf>
    <xf numFmtId="43" fontId="10" fillId="7" borderId="25" xfId="1" applyFont="1" applyFill="1" applyBorder="1" applyAlignment="1" applyProtection="1">
      <alignment horizontal="right" vertical="top"/>
      <protection hidden="1"/>
    </xf>
    <xf numFmtId="0" fontId="8" fillId="7" borderId="44" xfId="0" applyFont="1" applyFill="1" applyBorder="1" applyAlignment="1">
      <alignment horizontal="center"/>
    </xf>
    <xf numFmtId="43" fontId="10" fillId="7" borderId="26" xfId="1" applyFont="1" applyFill="1" applyBorder="1" applyAlignment="1" applyProtection="1">
      <alignment horizontal="right" vertical="top"/>
      <protection hidden="1"/>
    </xf>
    <xf numFmtId="2" fontId="8" fillId="7" borderId="34" xfId="0" applyNumberFormat="1" applyFont="1" applyFill="1" applyBorder="1" applyAlignment="1">
      <alignment horizontal="center" vertical="center"/>
    </xf>
    <xf numFmtId="0" fontId="8" fillId="0" borderId="0" xfId="0" quotePrefix="1" applyFont="1" applyAlignment="1">
      <alignment horizontal="center" vertical="center"/>
    </xf>
    <xf numFmtId="0" fontId="8" fillId="0" borderId="0" xfId="0" applyFont="1" applyAlignment="1" applyProtection="1">
      <alignment vertical="center"/>
      <protection hidden="1"/>
    </xf>
    <xf numFmtId="0" fontId="8" fillId="0" borderId="45" xfId="0" applyFont="1" applyBorder="1" applyAlignment="1">
      <alignment vertical="center"/>
    </xf>
    <xf numFmtId="0" fontId="8" fillId="0" borderId="36" xfId="0" applyFont="1" applyBorder="1" applyAlignment="1" applyProtection="1">
      <alignment horizontal="left" vertical="top"/>
      <protection hidden="1"/>
    </xf>
    <xf numFmtId="0" fontId="8" fillId="0" borderId="0" xfId="0" applyFont="1" applyAlignment="1" applyProtection="1">
      <alignment horizontal="center"/>
      <protection hidden="1"/>
    </xf>
    <xf numFmtId="0" fontId="10" fillId="0" borderId="36" xfId="0" applyFont="1" applyBorder="1" applyAlignment="1" applyProtection="1">
      <alignment horizontal="left"/>
      <protection hidden="1"/>
    </xf>
    <xf numFmtId="0" fontId="0" fillId="0" borderId="34" xfId="0" applyBorder="1"/>
    <xf numFmtId="43" fontId="11" fillId="0" borderId="34" xfId="1" applyFont="1" applyBorder="1"/>
    <xf numFmtId="0" fontId="10" fillId="0" borderId="36" xfId="0" quotePrefix="1" applyFont="1" applyBorder="1" applyAlignment="1" applyProtection="1">
      <alignment horizontal="left" vertical="top"/>
      <protection hidden="1"/>
    </xf>
    <xf numFmtId="0" fontId="10" fillId="0" borderId="36" xfId="0" applyFont="1" applyBorder="1" applyAlignment="1" applyProtection="1">
      <alignment horizontal="left" vertical="top"/>
      <protection hidden="1"/>
    </xf>
    <xf numFmtId="169" fontId="8" fillId="0" borderId="0" xfId="1" applyNumberFormat="1" applyFont="1" applyProtection="1">
      <protection hidden="1"/>
    </xf>
    <xf numFmtId="4" fontId="8" fillId="7" borderId="29" xfId="0" applyNumberFormat="1" applyFont="1" applyFill="1" applyBorder="1" applyAlignment="1" applyProtection="1">
      <alignment horizontal="left" vertical="top"/>
      <protection hidden="1"/>
    </xf>
    <xf numFmtId="0" fontId="10" fillId="0" borderId="40" xfId="0" applyFont="1" applyBorder="1" applyAlignment="1" applyProtection="1">
      <alignment horizontal="left" vertical="top"/>
      <protection hidden="1"/>
    </xf>
    <xf numFmtId="0" fontId="8" fillId="0" borderId="41" xfId="0" applyFont="1" applyBorder="1" applyAlignment="1" applyProtection="1">
      <alignment horizontal="center"/>
      <protection hidden="1"/>
    </xf>
    <xf numFmtId="0" fontId="8" fillId="0" borderId="41" xfId="0" applyFont="1" applyBorder="1" applyProtection="1">
      <protection hidden="1"/>
    </xf>
    <xf numFmtId="0" fontId="8" fillId="0" borderId="41" xfId="0" applyFont="1" applyBorder="1" applyAlignment="1" applyProtection="1">
      <alignment horizontal="right"/>
      <protection hidden="1"/>
    </xf>
    <xf numFmtId="43" fontId="8" fillId="7" borderId="39" xfId="0" applyNumberFormat="1" applyFont="1" applyFill="1" applyBorder="1"/>
    <xf numFmtId="0" fontId="15" fillId="0" borderId="0" xfId="0" applyFont="1" applyAlignment="1">
      <alignment horizontal="center"/>
    </xf>
    <xf numFmtId="43" fontId="8" fillId="0" borderId="0" xfId="1" applyFont="1" applyAlignment="1">
      <alignment horizontal="right"/>
    </xf>
    <xf numFmtId="43" fontId="8" fillId="0" borderId="26" xfId="1" applyFont="1" applyBorder="1" applyAlignment="1">
      <alignment horizontal="right" vertical="center"/>
    </xf>
    <xf numFmtId="43" fontId="8" fillId="0" borderId="0" xfId="1" applyFont="1" applyAlignment="1">
      <alignment horizontal="center"/>
    </xf>
    <xf numFmtId="43" fontId="8" fillId="0" borderId="26" xfId="1" applyFont="1" applyBorder="1" applyAlignment="1">
      <alignment horizontal="center"/>
    </xf>
    <xf numFmtId="0" fontId="10" fillId="0" borderId="21" xfId="0" applyFont="1" applyBorder="1" applyAlignment="1">
      <alignment horizontal="left" vertical="top"/>
    </xf>
    <xf numFmtId="0" fontId="8" fillId="0" borderId="22" xfId="0" applyFont="1" applyBorder="1" applyAlignment="1">
      <alignment horizontal="center"/>
    </xf>
    <xf numFmtId="0" fontId="8" fillId="0" borderId="22" xfId="0" applyFont="1" applyBorder="1"/>
    <xf numFmtId="43" fontId="8" fillId="0" borderId="22" xfId="1" applyFont="1" applyBorder="1" applyAlignment="1">
      <alignment horizontal="right"/>
    </xf>
    <xf numFmtId="43" fontId="8" fillId="0" borderId="25" xfId="1" applyFont="1" applyBorder="1" applyAlignment="1">
      <alignment horizontal="right" vertical="center"/>
    </xf>
    <xf numFmtId="4" fontId="10" fillId="0" borderId="36" xfId="0" applyNumberFormat="1" applyFont="1" applyBorder="1" applyAlignment="1">
      <alignment horizontal="left" vertical="top"/>
    </xf>
    <xf numFmtId="43" fontId="10" fillId="0" borderId="0" xfId="1" applyFont="1" applyAlignment="1">
      <alignment horizontal="right"/>
    </xf>
    <xf numFmtId="43" fontId="10" fillId="0" borderId="26" xfId="1" applyFont="1" applyBorder="1" applyAlignment="1">
      <alignment horizontal="right" vertical="center"/>
    </xf>
    <xf numFmtId="43" fontId="8" fillId="0" borderId="38" xfId="1" applyFont="1" applyBorder="1" applyAlignment="1" applyProtection="1">
      <alignment horizontal="right" vertical="center"/>
      <protection hidden="1"/>
    </xf>
    <xf numFmtId="43" fontId="8" fillId="0" borderId="37" xfId="1" applyFont="1" applyBorder="1" applyAlignment="1" applyProtection="1">
      <alignment horizontal="right" vertical="center"/>
      <protection hidden="1"/>
    </xf>
    <xf numFmtId="0" fontId="4" fillId="0" borderId="34" xfId="0" applyFont="1" applyBorder="1"/>
    <xf numFmtId="0" fontId="8" fillId="0" borderId="45" xfId="0" applyFont="1" applyBorder="1"/>
    <xf numFmtId="0" fontId="8" fillId="0" borderId="41" xfId="0" applyFont="1" applyBorder="1" applyAlignment="1">
      <alignment horizontal="right"/>
    </xf>
    <xf numFmtId="0" fontId="8" fillId="0" borderId="46" xfId="0" quotePrefix="1" applyFont="1" applyBorder="1" applyAlignment="1">
      <alignment horizontal="left" vertical="top"/>
    </xf>
    <xf numFmtId="43" fontId="8" fillId="0" borderId="47" xfId="1" applyFont="1" applyBorder="1" applyAlignment="1" applyProtection="1">
      <alignment horizontal="right" vertical="center"/>
      <protection hidden="1"/>
    </xf>
    <xf numFmtId="43" fontId="10" fillId="0" borderId="37" xfId="1" applyFont="1" applyFill="1" applyBorder="1" applyAlignment="1" applyProtection="1">
      <alignment horizontal="right" vertical="center"/>
      <protection hidden="1"/>
    </xf>
    <xf numFmtId="43" fontId="8" fillId="0" borderId="26" xfId="1" applyFont="1" applyFill="1" applyBorder="1" applyAlignment="1" applyProtection="1">
      <alignment horizontal="center"/>
      <protection hidden="1"/>
    </xf>
    <xf numFmtId="43" fontId="8" fillId="0" borderId="26" xfId="1" applyFont="1" applyFill="1" applyBorder="1" applyAlignment="1" applyProtection="1">
      <alignment horizontal="right" vertical="center"/>
      <protection hidden="1"/>
    </xf>
    <xf numFmtId="43" fontId="8" fillId="7" borderId="31" xfId="0" applyNumberFormat="1" applyFont="1" applyFill="1" applyBorder="1" applyAlignment="1">
      <alignment horizontal="center"/>
    </xf>
    <xf numFmtId="0" fontId="8" fillId="7" borderId="48" xfId="0" applyFont="1" applyFill="1" applyBorder="1" applyAlignment="1">
      <alignment horizontal="center"/>
    </xf>
    <xf numFmtId="0" fontId="8" fillId="7" borderId="49" xfId="0" applyFont="1" applyFill="1" applyBorder="1"/>
    <xf numFmtId="0" fontId="10" fillId="7" borderId="49" xfId="0" applyFont="1" applyFill="1" applyBorder="1" applyAlignment="1">
      <alignment horizontal="right"/>
    </xf>
    <xf numFmtId="43" fontId="8" fillId="7" borderId="49" xfId="0" applyNumberFormat="1" applyFont="1" applyFill="1" applyBorder="1" applyAlignment="1" applyProtection="1">
      <alignment horizontal="right"/>
      <protection hidden="1"/>
    </xf>
    <xf numFmtId="43" fontId="10" fillId="7" borderId="50" xfId="1" applyFont="1" applyFill="1" applyBorder="1" applyAlignment="1" applyProtection="1">
      <alignment horizontal="right"/>
      <protection hidden="1"/>
    </xf>
    <xf numFmtId="43" fontId="10" fillId="7" borderId="51" xfId="1" applyFont="1" applyFill="1" applyBorder="1" applyAlignment="1" applyProtection="1">
      <alignment horizontal="right"/>
      <protection hidden="1"/>
    </xf>
    <xf numFmtId="0" fontId="8" fillId="7" borderId="52" xfId="0" applyFont="1" applyFill="1" applyBorder="1" applyAlignment="1">
      <alignment horizontal="left" vertical="top"/>
    </xf>
    <xf numFmtId="0" fontId="8" fillId="7" borderId="49" xfId="0" applyFont="1" applyFill="1" applyBorder="1" applyAlignment="1">
      <alignment horizontal="center"/>
    </xf>
    <xf numFmtId="43" fontId="8" fillId="7" borderId="49" xfId="1" applyFont="1" applyFill="1" applyBorder="1" applyAlignment="1" applyProtection="1">
      <alignment horizontal="right"/>
      <protection hidden="1"/>
    </xf>
    <xf numFmtId="0" fontId="8" fillId="7" borderId="48" xfId="0" applyFont="1" applyFill="1" applyBorder="1" applyAlignment="1" applyProtection="1">
      <alignment horizontal="center"/>
      <protection hidden="1"/>
    </xf>
    <xf numFmtId="0" fontId="8" fillId="7" borderId="49" xfId="0" applyFont="1" applyFill="1" applyBorder="1" applyProtection="1">
      <protection hidden="1"/>
    </xf>
    <xf numFmtId="0" fontId="10" fillId="7" borderId="49" xfId="0" applyFont="1" applyFill="1" applyBorder="1" applyAlignment="1" applyProtection="1">
      <alignment horizontal="right"/>
      <protection hidden="1"/>
    </xf>
    <xf numFmtId="0" fontId="8" fillId="7" borderId="52" xfId="0" applyFont="1" applyFill="1" applyBorder="1" applyAlignment="1" applyProtection="1">
      <alignment horizontal="left" vertical="top"/>
      <protection hidden="1"/>
    </xf>
    <xf numFmtId="0" fontId="8" fillId="7" borderId="49" xfId="0" applyFont="1" applyFill="1" applyBorder="1" applyAlignment="1" applyProtection="1">
      <alignment horizontal="center"/>
      <protection hidden="1"/>
    </xf>
    <xf numFmtId="0" fontId="0" fillId="0" borderId="53" xfId="0" applyBorder="1"/>
    <xf numFmtId="168" fontId="10" fillId="7" borderId="49" xfId="0" applyNumberFormat="1" applyFont="1" applyFill="1" applyBorder="1" applyAlignment="1" applyProtection="1">
      <alignment horizontal="right"/>
      <protection hidden="1"/>
    </xf>
    <xf numFmtId="168" fontId="8" fillId="7" borderId="54" xfId="0" applyNumberFormat="1" applyFont="1" applyFill="1" applyBorder="1" applyAlignment="1" applyProtection="1">
      <alignment horizontal="right"/>
      <protection hidden="1"/>
    </xf>
    <xf numFmtId="43" fontId="10" fillId="7" borderId="49" xfId="1" applyFont="1" applyFill="1" applyBorder="1" applyAlignment="1" applyProtection="1">
      <alignment horizontal="right"/>
      <protection hidden="1"/>
    </xf>
    <xf numFmtId="0" fontId="8" fillId="0" borderId="55" xfId="0" applyFont="1" applyBorder="1" applyAlignment="1">
      <alignment horizontal="center"/>
    </xf>
    <xf numFmtId="0" fontId="8" fillId="0" borderId="55" xfId="0" applyFont="1" applyBorder="1"/>
    <xf numFmtId="43" fontId="8" fillId="0" borderId="55" xfId="1" applyFont="1" applyBorder="1" applyAlignment="1" applyProtection="1">
      <alignment horizontal="right"/>
      <protection hidden="1"/>
    </xf>
    <xf numFmtId="43" fontId="8" fillId="0" borderId="56" xfId="1" applyFont="1" applyBorder="1" applyAlignment="1" applyProtection="1">
      <alignment horizontal="right" vertical="center"/>
      <protection hidden="1"/>
    </xf>
    <xf numFmtId="43" fontId="8" fillId="0" borderId="56" xfId="1" applyFont="1" applyBorder="1" applyAlignment="1">
      <alignment horizontal="right" vertical="center"/>
    </xf>
    <xf numFmtId="0" fontId="4" fillId="7" borderId="19" xfId="0" applyFont="1" applyFill="1" applyBorder="1" applyAlignment="1" applyProtection="1">
      <alignment horizontal="center"/>
      <protection hidden="1"/>
    </xf>
    <xf numFmtId="43" fontId="10" fillId="7" borderId="47" xfId="1" applyFont="1" applyFill="1" applyBorder="1" applyAlignment="1" applyProtection="1">
      <alignment horizontal="right" vertical="center"/>
      <protection hidden="1"/>
    </xf>
    <xf numFmtId="43" fontId="10" fillId="7" borderId="38" xfId="1" applyFont="1" applyFill="1" applyBorder="1" applyAlignment="1" applyProtection="1">
      <alignment horizontal="right" vertical="center"/>
      <protection hidden="1"/>
    </xf>
    <xf numFmtId="0" fontId="8" fillId="0" borderId="57" xfId="0" applyFont="1" applyBorder="1"/>
    <xf numFmtId="3" fontId="0" fillId="0" borderId="58" xfId="0" applyNumberFormat="1" applyBorder="1"/>
    <xf numFmtId="0" fontId="8" fillId="0" borderId="59" xfId="0" applyFont="1" applyBorder="1" applyAlignment="1">
      <alignment horizontal="left" vertical="top"/>
    </xf>
    <xf numFmtId="43" fontId="8" fillId="0" borderId="60" xfId="1" applyFont="1" applyBorder="1" applyAlignment="1" applyProtection="1">
      <alignment horizontal="right" vertical="center"/>
      <protection hidden="1"/>
    </xf>
    <xf numFmtId="43" fontId="8" fillId="0" borderId="61" xfId="1" applyFont="1" applyBorder="1" applyAlignment="1" applyProtection="1">
      <alignment horizontal="right" vertical="center"/>
      <protection hidden="1"/>
    </xf>
    <xf numFmtId="0" fontId="8" fillId="0" borderId="62" xfId="0" applyFont="1" applyBorder="1" applyAlignment="1">
      <alignment horizontal="left" vertical="top"/>
    </xf>
    <xf numFmtId="0" fontId="8" fillId="0" borderId="59" xfId="0" quotePrefix="1" applyFont="1" applyBorder="1" applyAlignment="1">
      <alignment horizontal="left" vertical="top"/>
    </xf>
    <xf numFmtId="49" fontId="12" fillId="2" borderId="0" xfId="0" applyNumberFormat="1" applyFont="1" applyFill="1" applyAlignment="1">
      <alignment horizontal="center"/>
    </xf>
    <xf numFmtId="0" fontId="9" fillId="0" borderId="72" xfId="0" applyFont="1" applyBorder="1" applyAlignment="1">
      <alignment horizontal="left" vertical="center"/>
    </xf>
    <xf numFmtId="0" fontId="9" fillId="0" borderId="0" xfId="0" applyFont="1" applyAlignment="1">
      <alignment horizontal="left" vertical="center"/>
    </xf>
    <xf numFmtId="0" fontId="8" fillId="0" borderId="63" xfId="0" applyFont="1" applyBorder="1" applyAlignment="1">
      <alignment horizontal="center"/>
    </xf>
    <xf numFmtId="0" fontId="8" fillId="0" borderId="63" xfId="0" applyFont="1" applyBorder="1"/>
    <xf numFmtId="43" fontId="8" fillId="0" borderId="63" xfId="1" applyFont="1" applyBorder="1" applyAlignment="1" applyProtection="1">
      <alignment horizontal="right"/>
      <protection hidden="1"/>
    </xf>
    <xf numFmtId="0" fontId="8" fillId="0" borderId="79" xfId="0" applyFont="1" applyBorder="1"/>
    <xf numFmtId="4" fontId="8" fillId="0" borderId="63" xfId="0" applyNumberFormat="1" applyFont="1" applyBorder="1" applyAlignment="1" applyProtection="1">
      <alignment horizontal="right"/>
      <protection hidden="1"/>
    </xf>
    <xf numFmtId="9" fontId="0" fillId="0" borderId="63" xfId="0" applyNumberFormat="1" applyBorder="1" applyAlignment="1">
      <alignment horizontal="center"/>
    </xf>
    <xf numFmtId="172" fontId="8" fillId="0" borderId="63" xfId="1" applyNumberFormat="1" applyFont="1" applyBorder="1" applyAlignment="1" applyProtection="1">
      <alignment horizontal="right"/>
      <protection hidden="1"/>
    </xf>
    <xf numFmtId="43" fontId="8" fillId="0" borderId="79" xfId="0" applyNumberFormat="1" applyFont="1" applyBorder="1"/>
    <xf numFmtId="9" fontId="8" fillId="0" borderId="63" xfId="2" applyFont="1" applyBorder="1" applyAlignment="1">
      <alignment horizontal="center"/>
    </xf>
    <xf numFmtId="0" fontId="8" fillId="0" borderId="63" xfId="0" applyFont="1" applyBorder="1" applyAlignment="1">
      <alignment horizontal="right"/>
    </xf>
    <xf numFmtId="171" fontId="8" fillId="0" borderId="63" xfId="2" applyNumberFormat="1" applyFont="1" applyBorder="1"/>
    <xf numFmtId="0" fontId="8" fillId="0" borderId="59" xfId="0" applyFont="1" applyBorder="1" applyAlignment="1">
      <alignment horizontal="left"/>
    </xf>
    <xf numFmtId="9" fontId="8" fillId="0" borderId="63" xfId="2" applyFont="1" applyBorder="1" applyAlignment="1" applyProtection="1">
      <alignment horizontal="center"/>
      <protection hidden="1"/>
    </xf>
    <xf numFmtId="4" fontId="8" fillId="0" borderId="63" xfId="0" applyNumberFormat="1" applyFont="1" applyBorder="1" applyProtection="1">
      <protection hidden="1"/>
    </xf>
    <xf numFmtId="173" fontId="8" fillId="0" borderId="63" xfId="1" applyNumberFormat="1" applyFont="1" applyBorder="1" applyAlignment="1" applyProtection="1">
      <alignment horizontal="right"/>
      <protection hidden="1"/>
    </xf>
    <xf numFmtId="43" fontId="8" fillId="0" borderId="60" xfId="1" applyFont="1" applyBorder="1" applyAlignment="1" applyProtection="1">
      <alignment horizontal="center"/>
      <protection hidden="1"/>
    </xf>
    <xf numFmtId="0" fontId="8" fillId="0" borderId="63" xfId="2" applyNumberFormat="1" applyFont="1" applyBorder="1" applyAlignment="1">
      <alignment horizontal="center"/>
    </xf>
    <xf numFmtId="0" fontId="8" fillId="0" borderId="59" xfId="0" applyFont="1" applyBorder="1" applyAlignment="1" applyProtection="1">
      <alignment horizontal="left" vertical="center"/>
      <protection hidden="1"/>
    </xf>
    <xf numFmtId="0" fontId="8" fillId="0" borderId="63" xfId="0" applyFont="1" applyBorder="1" applyAlignment="1" applyProtection="1">
      <alignment horizontal="center" vertical="center"/>
      <protection hidden="1"/>
    </xf>
    <xf numFmtId="0" fontId="8" fillId="0" borderId="63" xfId="0" applyFont="1" applyBorder="1" applyAlignment="1" applyProtection="1">
      <alignment vertical="center"/>
      <protection hidden="1"/>
    </xf>
    <xf numFmtId="0" fontId="8" fillId="0" borderId="63" xfId="0" applyFont="1" applyBorder="1" applyAlignment="1" applyProtection="1">
      <alignment horizontal="right" vertical="center"/>
      <protection hidden="1"/>
    </xf>
    <xf numFmtId="43" fontId="8" fillId="0" borderId="63" xfId="1" applyFont="1" applyBorder="1" applyAlignment="1" applyProtection="1">
      <alignment horizontal="right" vertical="center"/>
      <protection hidden="1"/>
    </xf>
    <xf numFmtId="0" fontId="8" fillId="0" borderId="59" xfId="0" applyFont="1" applyBorder="1" applyAlignment="1" applyProtection="1">
      <alignment horizontal="left" vertical="top"/>
      <protection hidden="1"/>
    </xf>
    <xf numFmtId="43" fontId="10" fillId="0" borderId="60" xfId="1" applyFont="1" applyBorder="1" applyAlignment="1" applyProtection="1">
      <alignment horizontal="right" vertical="center"/>
      <protection hidden="1"/>
    </xf>
    <xf numFmtId="0" fontId="8" fillId="0" borderId="63" xfId="0" applyFont="1" applyBorder="1" applyAlignment="1" applyProtection="1">
      <alignment horizontal="center"/>
      <protection hidden="1"/>
    </xf>
    <xf numFmtId="0" fontId="8" fillId="0" borderId="63" xfId="0" applyFont="1" applyBorder="1" applyProtection="1">
      <protection hidden="1"/>
    </xf>
    <xf numFmtId="0" fontId="8" fillId="0" borderId="63" xfId="0" applyFont="1" applyBorder="1" applyAlignment="1" applyProtection="1">
      <alignment horizontal="right"/>
      <protection hidden="1"/>
    </xf>
    <xf numFmtId="0" fontId="8" fillId="0" borderId="62" xfId="0" applyFont="1" applyBorder="1" applyAlignment="1" applyProtection="1">
      <alignment horizontal="left" vertical="top"/>
      <protection hidden="1"/>
    </xf>
    <xf numFmtId="0" fontId="8" fillId="0" borderId="55" xfId="0" applyFont="1" applyBorder="1" applyAlignment="1" applyProtection="1">
      <alignment horizontal="center"/>
      <protection hidden="1"/>
    </xf>
    <xf numFmtId="0" fontId="8" fillId="0" borderId="55" xfId="0" applyFont="1" applyBorder="1" applyProtection="1">
      <protection hidden="1"/>
    </xf>
    <xf numFmtId="9" fontId="8" fillId="0" borderId="63" xfId="0" applyNumberFormat="1" applyFont="1" applyBorder="1" applyAlignment="1" applyProtection="1">
      <alignment horizontal="right"/>
      <protection hidden="1"/>
    </xf>
    <xf numFmtId="43" fontId="8" fillId="0" borderId="63" xfId="1" applyFont="1" applyBorder="1" applyAlignment="1">
      <alignment horizontal="center"/>
    </xf>
    <xf numFmtId="43" fontId="8" fillId="0" borderId="60" xfId="1" applyFont="1" applyBorder="1" applyAlignment="1">
      <alignment horizontal="center" vertical="center"/>
    </xf>
    <xf numFmtId="0" fontId="0" fillId="0" borderId="79" xfId="0" applyBorder="1"/>
    <xf numFmtId="9" fontId="8" fillId="0" borderId="59" xfId="0" applyNumberFormat="1" applyFont="1" applyBorder="1" applyAlignment="1" applyProtection="1">
      <alignment horizontal="left" vertical="top"/>
      <protection hidden="1"/>
    </xf>
    <xf numFmtId="43" fontId="8" fillId="0" borderId="60" xfId="1" applyFont="1" applyBorder="1" applyAlignment="1">
      <alignment horizontal="right" vertical="center"/>
    </xf>
    <xf numFmtId="43" fontId="8" fillId="0" borderId="63" xfId="1" applyFont="1" applyBorder="1" applyAlignment="1">
      <alignment horizontal="right"/>
    </xf>
    <xf numFmtId="0" fontId="8" fillId="0" borderId="69" xfId="0" applyFont="1" applyBorder="1"/>
    <xf numFmtId="9" fontId="8" fillId="0" borderId="63" xfId="0" applyNumberFormat="1" applyFont="1" applyBorder="1"/>
    <xf numFmtId="43" fontId="8" fillId="0" borderId="58" xfId="1" applyFont="1" applyBorder="1" applyAlignment="1">
      <alignment horizontal="right"/>
    </xf>
    <xf numFmtId="0" fontId="8" fillId="0" borderId="80" xfId="0" applyFont="1" applyBorder="1" applyAlignment="1">
      <alignment horizontal="left" vertical="top"/>
    </xf>
    <xf numFmtId="0" fontId="8" fillId="0" borderId="81" xfId="0" applyFont="1" applyBorder="1" applyAlignment="1">
      <alignment horizontal="center"/>
    </xf>
    <xf numFmtId="0" fontId="8" fillId="0" borderId="81" xfId="0" applyFont="1" applyBorder="1"/>
    <xf numFmtId="43" fontId="8" fillId="0" borderId="81" xfId="1" applyFont="1" applyBorder="1" applyAlignment="1" applyProtection="1">
      <alignment horizontal="right"/>
      <protection hidden="1"/>
    </xf>
    <xf numFmtId="43" fontId="8" fillId="0" borderId="82" xfId="1" applyFont="1" applyBorder="1" applyAlignment="1" applyProtection="1">
      <alignment horizontal="right" vertical="center"/>
      <protection hidden="1"/>
    </xf>
    <xf numFmtId="43" fontId="8" fillId="0" borderId="83" xfId="1" applyFont="1" applyBorder="1" applyAlignment="1" applyProtection="1">
      <alignment horizontal="right" vertical="center"/>
      <protection hidden="1"/>
    </xf>
    <xf numFmtId="0" fontId="8" fillId="0" borderId="84" xfId="0" applyFont="1" applyBorder="1" applyAlignment="1">
      <alignment horizontal="left" vertical="top"/>
    </xf>
    <xf numFmtId="0" fontId="8" fillId="0" borderId="85" xfId="0" applyFont="1" applyBorder="1" applyAlignment="1">
      <alignment horizontal="center"/>
    </xf>
    <xf numFmtId="0" fontId="8" fillId="0" borderId="85" xfId="0" applyFont="1" applyBorder="1"/>
    <xf numFmtId="43" fontId="8" fillId="0" borderId="85" xfId="1" applyFont="1" applyBorder="1" applyAlignment="1" applyProtection="1">
      <alignment horizontal="right"/>
      <protection hidden="1"/>
    </xf>
    <xf numFmtId="43" fontId="8" fillId="0" borderId="86" xfId="1" applyFont="1" applyBorder="1" applyAlignment="1" applyProtection="1">
      <alignment horizontal="right" vertical="center"/>
      <protection hidden="1"/>
    </xf>
    <xf numFmtId="43" fontId="8" fillId="0" borderId="87" xfId="1" applyFont="1" applyBorder="1" applyAlignment="1" applyProtection="1">
      <alignment horizontal="right" vertical="center"/>
      <protection hidden="1"/>
    </xf>
    <xf numFmtId="43" fontId="8" fillId="0" borderId="88" xfId="1" applyFont="1" applyBorder="1" applyAlignment="1" applyProtection="1">
      <alignment horizontal="right" vertical="center"/>
      <protection hidden="1"/>
    </xf>
    <xf numFmtId="0" fontId="8" fillId="0" borderId="89" xfId="0" applyFont="1" applyBorder="1" applyAlignment="1">
      <alignment horizontal="left" vertical="top"/>
    </xf>
    <xf numFmtId="0" fontId="8" fillId="0" borderId="90" xfId="0" applyFont="1" applyBorder="1" applyAlignment="1">
      <alignment horizontal="center"/>
    </xf>
    <xf numFmtId="0" fontId="8" fillId="0" borderId="90" xfId="0" applyFont="1" applyBorder="1"/>
    <xf numFmtId="43" fontId="8" fillId="0" borderId="90" xfId="1" applyFont="1" applyBorder="1" applyAlignment="1" applyProtection="1">
      <alignment horizontal="right"/>
      <protection hidden="1"/>
    </xf>
    <xf numFmtId="43" fontId="8" fillId="0" borderId="91" xfId="1" applyFont="1" applyBorder="1" applyAlignment="1" applyProtection="1">
      <alignment horizontal="right" vertical="center"/>
      <protection hidden="1"/>
    </xf>
    <xf numFmtId="43" fontId="8" fillId="0" borderId="92" xfId="0" applyNumberFormat="1" applyFont="1" applyBorder="1"/>
    <xf numFmtId="0" fontId="4" fillId="0" borderId="93" xfId="0" applyFont="1" applyBorder="1"/>
    <xf numFmtId="0" fontId="4" fillId="0" borderId="79" xfId="0" applyFont="1" applyBorder="1"/>
    <xf numFmtId="43" fontId="10" fillId="0" borderId="94" xfId="1" applyFont="1" applyBorder="1" applyAlignment="1">
      <alignment horizontal="right" vertical="center"/>
    </xf>
    <xf numFmtId="0" fontId="8" fillId="0" borderId="95" xfId="0" applyFont="1" applyBorder="1" applyAlignment="1">
      <alignment horizontal="left" vertical="top"/>
    </xf>
    <xf numFmtId="0" fontId="8" fillId="0" borderId="96" xfId="0" applyFont="1" applyBorder="1" applyAlignment="1">
      <alignment horizontal="center"/>
    </xf>
    <xf numFmtId="0" fontId="8" fillId="0" borderId="96" xfId="0" applyFont="1" applyBorder="1"/>
    <xf numFmtId="43" fontId="8" fillId="0" borderId="96" xfId="1" applyFont="1" applyBorder="1" applyAlignment="1" applyProtection="1">
      <alignment horizontal="right"/>
      <protection hidden="1"/>
    </xf>
    <xf numFmtId="43" fontId="8" fillId="0" borderId="97" xfId="1" applyFont="1" applyBorder="1" applyAlignment="1" applyProtection="1">
      <alignment horizontal="right" vertical="center"/>
      <protection hidden="1"/>
    </xf>
    <xf numFmtId="0" fontId="8" fillId="0" borderId="92" xfId="0" applyFont="1" applyBorder="1"/>
    <xf numFmtId="0" fontId="8" fillId="0" borderId="98" xfId="0" applyFont="1" applyBorder="1" applyAlignment="1">
      <alignment horizontal="left" vertical="top"/>
    </xf>
    <xf numFmtId="4" fontId="8" fillId="0" borderId="99" xfId="0" applyNumberFormat="1" applyFont="1" applyBorder="1" applyAlignment="1" applyProtection="1">
      <alignment horizontal="right"/>
      <protection hidden="1"/>
    </xf>
    <xf numFmtId="9" fontId="0" fillId="0" borderId="99" xfId="0" applyNumberFormat="1" applyBorder="1" applyAlignment="1">
      <alignment horizontal="center"/>
    </xf>
    <xf numFmtId="3" fontId="0" fillId="0" borderId="100" xfId="0" applyNumberFormat="1" applyBorder="1"/>
    <xf numFmtId="172" fontId="8" fillId="0" borderId="99" xfId="1" applyNumberFormat="1" applyFont="1" applyBorder="1" applyAlignment="1" applyProtection="1">
      <alignment horizontal="right"/>
      <protection hidden="1"/>
    </xf>
    <xf numFmtId="43" fontId="8" fillId="0" borderId="101" xfId="1" applyFont="1" applyBorder="1" applyAlignment="1" applyProtection="1">
      <alignment horizontal="right" vertical="center"/>
      <protection hidden="1"/>
    </xf>
    <xf numFmtId="43" fontId="8" fillId="0" borderId="102" xfId="1" applyFont="1" applyBorder="1" applyAlignment="1" applyProtection="1">
      <alignment horizontal="right" vertical="center"/>
      <protection hidden="1"/>
    </xf>
    <xf numFmtId="0" fontId="8" fillId="0" borderId="103" xfId="0" quotePrefix="1" applyFont="1" applyBorder="1" applyAlignment="1">
      <alignment horizontal="left" vertical="top"/>
    </xf>
    <xf numFmtId="0" fontId="8" fillId="0" borderId="99" xfId="0" applyFont="1" applyBorder="1" applyAlignment="1">
      <alignment horizontal="center"/>
    </xf>
    <xf numFmtId="0" fontId="8" fillId="0" borderId="99" xfId="0" applyFont="1" applyBorder="1"/>
    <xf numFmtId="43" fontId="8" fillId="0" borderId="99" xfId="1" applyFont="1" applyBorder="1" applyAlignment="1" applyProtection="1">
      <alignment horizontal="right"/>
      <protection hidden="1"/>
    </xf>
    <xf numFmtId="43" fontId="8" fillId="0" borderId="104" xfId="1" applyFont="1" applyBorder="1" applyAlignment="1" applyProtection="1">
      <alignment horizontal="right" vertical="center"/>
      <protection hidden="1"/>
    </xf>
    <xf numFmtId="43" fontId="8" fillId="0" borderId="105" xfId="1" applyFont="1" applyBorder="1" applyAlignment="1" applyProtection="1">
      <alignment horizontal="right" vertical="center"/>
      <protection hidden="1"/>
    </xf>
    <xf numFmtId="0" fontId="8" fillId="0" borderId="103" xfId="0" applyFont="1" applyBorder="1" applyAlignment="1">
      <alignment horizontal="left" vertical="top"/>
    </xf>
    <xf numFmtId="9" fontId="8" fillId="0" borderId="99" xfId="2" applyFont="1" applyBorder="1" applyAlignment="1">
      <alignment horizontal="center"/>
    </xf>
    <xf numFmtId="0" fontId="8" fillId="0" borderId="106" xfId="0" applyFont="1" applyBorder="1" applyAlignment="1">
      <alignment horizontal="left" vertical="top"/>
    </xf>
    <xf numFmtId="0" fontId="8" fillId="0" borderId="107" xfId="0" applyFont="1" applyBorder="1" applyAlignment="1">
      <alignment horizontal="center"/>
    </xf>
    <xf numFmtId="0" fontId="8" fillId="0" borderId="107" xfId="0" applyFont="1" applyBorder="1"/>
    <xf numFmtId="171" fontId="8" fillId="0" borderId="99" xfId="2" applyNumberFormat="1" applyFont="1" applyBorder="1"/>
    <xf numFmtId="43" fontId="8" fillId="0" borderId="107" xfId="1" applyFont="1" applyBorder="1" applyAlignment="1" applyProtection="1">
      <alignment horizontal="right"/>
      <protection hidden="1"/>
    </xf>
    <xf numFmtId="43" fontId="8" fillId="0" borderId="108" xfId="1" applyFont="1" applyBorder="1" applyAlignment="1" applyProtection="1">
      <alignment horizontal="right" vertical="center"/>
      <protection hidden="1"/>
    </xf>
    <xf numFmtId="43" fontId="8" fillId="0" borderId="109" xfId="0" applyNumberFormat="1" applyFont="1" applyBorder="1"/>
    <xf numFmtId="0" fontId="8" fillId="0" borderId="110" xfId="0" applyFont="1" applyBorder="1" applyAlignment="1">
      <alignment horizontal="left" vertical="top"/>
    </xf>
    <xf numFmtId="0" fontId="8" fillId="0" borderId="111" xfId="0" applyFont="1" applyBorder="1" applyAlignment="1">
      <alignment horizontal="center"/>
    </xf>
    <xf numFmtId="0" fontId="8" fillId="0" borderId="111" xfId="0" applyFont="1" applyBorder="1"/>
    <xf numFmtId="43" fontId="8" fillId="0" borderId="111" xfId="1" applyFont="1" applyBorder="1" applyAlignment="1" applyProtection="1">
      <alignment horizontal="right"/>
      <protection hidden="1"/>
    </xf>
    <xf numFmtId="43" fontId="8" fillId="0" borderId="112" xfId="1" applyFont="1" applyBorder="1" applyAlignment="1" applyProtection="1">
      <alignment horizontal="right" vertical="center"/>
      <protection hidden="1"/>
    </xf>
    <xf numFmtId="0" fontId="8" fillId="0" borderId="109" xfId="0" applyFont="1" applyBorder="1"/>
    <xf numFmtId="43" fontId="8" fillId="0" borderId="113" xfId="1" applyFont="1" applyBorder="1" applyAlignment="1" applyProtection="1">
      <alignment horizontal="right" vertical="center"/>
      <protection hidden="1"/>
    </xf>
    <xf numFmtId="43" fontId="8" fillId="0" borderId="114" xfId="1" applyFont="1" applyBorder="1" applyAlignment="1" applyProtection="1">
      <alignment horizontal="right" vertical="center"/>
      <protection hidden="1"/>
    </xf>
    <xf numFmtId="4" fontId="8" fillId="0" borderId="115" xfId="0" applyNumberFormat="1" applyFont="1" applyBorder="1" applyAlignment="1" applyProtection="1">
      <alignment horizontal="right"/>
      <protection hidden="1"/>
    </xf>
    <xf numFmtId="9" fontId="0" fillId="0" borderId="115" xfId="0" applyNumberFormat="1" applyBorder="1" applyAlignment="1">
      <alignment horizontal="center"/>
    </xf>
    <xf numFmtId="3" fontId="0" fillId="0" borderId="116" xfId="0" applyNumberFormat="1" applyBorder="1"/>
    <xf numFmtId="172" fontId="8" fillId="0" borderId="115" xfId="1" applyNumberFormat="1" applyFont="1" applyBorder="1" applyAlignment="1" applyProtection="1">
      <alignment horizontal="right"/>
      <protection hidden="1"/>
    </xf>
    <xf numFmtId="0" fontId="8" fillId="0" borderId="117" xfId="0" applyFont="1" applyBorder="1" applyAlignment="1">
      <alignment horizontal="left" vertical="top"/>
    </xf>
    <xf numFmtId="0" fontId="8" fillId="0" borderId="118" xfId="0" applyFont="1" applyBorder="1" applyAlignment="1">
      <alignment horizontal="center"/>
    </xf>
    <xf numFmtId="0" fontId="8" fillId="0" borderId="118" xfId="0" applyFont="1" applyBorder="1"/>
    <xf numFmtId="43" fontId="8" fillId="0" borderId="118" xfId="1" applyFont="1" applyBorder="1" applyAlignment="1" applyProtection="1">
      <alignment horizontal="right"/>
      <protection hidden="1"/>
    </xf>
    <xf numFmtId="43" fontId="8" fillId="0" borderId="119" xfId="1" applyFont="1" applyBorder="1" applyAlignment="1" applyProtection="1">
      <alignment horizontal="right" vertical="center"/>
      <protection hidden="1"/>
    </xf>
    <xf numFmtId="0" fontId="8" fillId="0" borderId="99" xfId="0" applyFont="1" applyBorder="1" applyAlignment="1">
      <alignment horizontal="right"/>
    </xf>
    <xf numFmtId="0" fontId="4" fillId="0" borderId="120" xfId="0" applyFont="1" applyBorder="1"/>
    <xf numFmtId="9" fontId="8" fillId="0" borderId="99" xfId="0" applyNumberFormat="1" applyFont="1" applyBorder="1" applyAlignment="1">
      <alignment horizontal="right"/>
    </xf>
    <xf numFmtId="0" fontId="8" fillId="0" borderId="121" xfId="0" applyFont="1" applyBorder="1" applyAlignment="1">
      <alignment horizontal="center"/>
    </xf>
    <xf numFmtId="0" fontId="8" fillId="0" borderId="121" xfId="0" applyFont="1" applyBorder="1"/>
    <xf numFmtId="43" fontId="8" fillId="0" borderId="121" xfId="1" applyFont="1" applyBorder="1" applyAlignment="1" applyProtection="1">
      <alignment horizontal="right"/>
      <protection hidden="1"/>
    </xf>
    <xf numFmtId="0" fontId="8" fillId="0" borderId="120" xfId="0" applyFont="1" applyBorder="1"/>
    <xf numFmtId="43" fontId="8" fillId="0" borderId="122" xfId="1" applyFont="1" applyBorder="1" applyAlignment="1" applyProtection="1">
      <alignment horizontal="right" vertical="center"/>
      <protection hidden="1"/>
    </xf>
    <xf numFmtId="43" fontId="8" fillId="0" borderId="123" xfId="1" applyFont="1" applyBorder="1" applyAlignment="1" applyProtection="1">
      <alignment horizontal="right" vertical="center"/>
      <protection hidden="1"/>
    </xf>
    <xf numFmtId="43" fontId="8" fillId="0" borderId="124" xfId="1" applyFont="1" applyBorder="1" applyAlignment="1" applyProtection="1">
      <alignment horizontal="right" vertical="center"/>
      <protection hidden="1"/>
    </xf>
    <xf numFmtId="0" fontId="8" fillId="0" borderId="125" xfId="0" applyFont="1" applyBorder="1" applyAlignment="1">
      <alignment horizontal="left" vertical="top"/>
    </xf>
    <xf numFmtId="0" fontId="8" fillId="0" borderId="126" xfId="0" applyFont="1" applyBorder="1" applyAlignment="1">
      <alignment horizontal="center"/>
    </xf>
    <xf numFmtId="0" fontId="8" fillId="0" borderId="126" xfId="0" applyFont="1" applyBorder="1"/>
    <xf numFmtId="43" fontId="8" fillId="0" borderId="126" xfId="1" applyFont="1" applyBorder="1" applyAlignment="1" applyProtection="1">
      <alignment horizontal="right"/>
      <protection hidden="1"/>
    </xf>
    <xf numFmtId="43" fontId="8" fillId="0" borderId="127" xfId="1" applyFont="1" applyBorder="1" applyAlignment="1" applyProtection="1">
      <alignment horizontal="right" vertical="center"/>
      <protection hidden="1"/>
    </xf>
    <xf numFmtId="0" fontId="8" fillId="0" borderId="103" xfId="0" applyFont="1" applyBorder="1" applyAlignment="1" applyProtection="1">
      <alignment horizontal="left" vertical="top"/>
      <protection hidden="1"/>
    </xf>
    <xf numFmtId="0" fontId="8" fillId="0" borderId="99" xfId="0" applyFont="1" applyBorder="1" applyAlignment="1" applyProtection="1">
      <alignment horizontal="center"/>
      <protection hidden="1"/>
    </xf>
    <xf numFmtId="0" fontId="8" fillId="0" borderId="99" xfId="0" applyFont="1" applyBorder="1" applyProtection="1">
      <protection hidden="1"/>
    </xf>
    <xf numFmtId="0" fontId="8" fillId="0" borderId="99" xfId="0" applyFont="1" applyBorder="1" applyAlignment="1" applyProtection="1">
      <alignment horizontal="right"/>
      <protection hidden="1"/>
    </xf>
    <xf numFmtId="171" fontId="8" fillId="0" borderId="99" xfId="2" applyNumberFormat="1" applyFont="1" applyBorder="1" applyAlignment="1">
      <alignment horizontal="right"/>
    </xf>
    <xf numFmtId="43" fontId="8" fillId="0" borderId="99" xfId="1" applyFont="1" applyBorder="1" applyAlignment="1">
      <alignment horizontal="right"/>
    </xf>
    <xf numFmtId="43" fontId="8" fillId="0" borderId="104" xfId="1" applyFont="1" applyBorder="1" applyAlignment="1">
      <alignment horizontal="right" vertical="center"/>
    </xf>
    <xf numFmtId="9" fontId="8" fillId="0" borderId="103" xfId="0" applyNumberFormat="1" applyFont="1" applyBorder="1" applyAlignment="1" applyProtection="1">
      <alignment horizontal="left" vertical="top"/>
      <protection hidden="1"/>
    </xf>
    <xf numFmtId="9" fontId="8" fillId="0" borderId="99" xfId="2" applyFont="1" applyBorder="1" applyAlignment="1" applyProtection="1">
      <alignment horizontal="center"/>
      <protection hidden="1"/>
    </xf>
    <xf numFmtId="43" fontId="10" fillId="0" borderId="104" xfId="1" applyFont="1" applyBorder="1" applyAlignment="1">
      <alignment horizontal="right" vertical="center"/>
    </xf>
    <xf numFmtId="0" fontId="8" fillId="0" borderId="128" xfId="0" applyFont="1" applyBorder="1" applyAlignment="1">
      <alignment horizontal="left" vertical="top"/>
    </xf>
    <xf numFmtId="0" fontId="8" fillId="0" borderId="129" xfId="0" applyFont="1" applyBorder="1" applyAlignment="1">
      <alignment horizontal="center"/>
    </xf>
    <xf numFmtId="0" fontId="8" fillId="0" borderId="129" xfId="0" applyFont="1" applyBorder="1"/>
    <xf numFmtId="43" fontId="8" fillId="0" borderId="129" xfId="1" applyFont="1" applyBorder="1" applyAlignment="1" applyProtection="1">
      <alignment horizontal="right"/>
      <protection hidden="1"/>
    </xf>
    <xf numFmtId="43" fontId="8" fillId="0" borderId="130" xfId="1" applyFont="1" applyBorder="1" applyAlignment="1" applyProtection="1">
      <alignment horizontal="right" vertical="center"/>
      <protection hidden="1"/>
    </xf>
    <xf numFmtId="4" fontId="8" fillId="0" borderId="131" xfId="0" applyNumberFormat="1" applyFont="1" applyBorder="1" applyAlignment="1" applyProtection="1">
      <alignment horizontal="right"/>
      <protection hidden="1"/>
    </xf>
    <xf numFmtId="9" fontId="0" fillId="0" borderId="131" xfId="0" applyNumberFormat="1" applyBorder="1" applyAlignment="1">
      <alignment horizontal="center"/>
    </xf>
    <xf numFmtId="3" fontId="0" fillId="0" borderId="132" xfId="0" applyNumberFormat="1" applyBorder="1"/>
    <xf numFmtId="172" fontId="8" fillId="0" borderId="131" xfId="1" applyNumberFormat="1" applyFont="1" applyBorder="1" applyAlignment="1" applyProtection="1">
      <alignment horizontal="right"/>
      <protection hidden="1"/>
    </xf>
    <xf numFmtId="43" fontId="8" fillId="0" borderId="133" xfId="0" applyNumberFormat="1" applyFont="1" applyBorder="1"/>
    <xf numFmtId="0" fontId="8" fillId="0" borderId="134" xfId="0" applyFont="1" applyBorder="1" applyAlignment="1">
      <alignment horizontal="left" vertical="top"/>
    </xf>
    <xf numFmtId="0" fontId="8" fillId="0" borderId="135" xfId="0" applyFont="1" applyBorder="1" applyAlignment="1">
      <alignment horizontal="center"/>
    </xf>
    <xf numFmtId="0" fontId="8" fillId="0" borderId="135" xfId="0" applyFont="1" applyBorder="1"/>
    <xf numFmtId="43" fontId="8" fillId="0" borderId="135" xfId="1" applyFont="1" applyBorder="1" applyAlignment="1" applyProtection="1">
      <alignment horizontal="right"/>
      <protection hidden="1"/>
    </xf>
    <xf numFmtId="43" fontId="8" fillId="0" borderId="136" xfId="1" applyFont="1" applyBorder="1" applyAlignment="1" applyProtection="1">
      <alignment horizontal="right" vertical="center"/>
      <protection hidden="1"/>
    </xf>
    <xf numFmtId="0" fontId="8" fillId="0" borderId="133" xfId="0" applyFont="1" applyBorder="1"/>
    <xf numFmtId="43" fontId="8" fillId="0" borderId="137" xfId="1" applyFont="1" applyBorder="1" applyAlignment="1" applyProtection="1">
      <alignment horizontal="right" vertical="center"/>
      <protection hidden="1"/>
    </xf>
    <xf numFmtId="43" fontId="8" fillId="0" borderId="138" xfId="1" applyFont="1" applyBorder="1" applyAlignment="1" applyProtection="1">
      <alignment horizontal="right" vertical="center"/>
      <protection hidden="1"/>
    </xf>
    <xf numFmtId="4" fontId="8" fillId="0" borderId="139" xfId="0" applyNumberFormat="1" applyFont="1" applyBorder="1" applyAlignment="1" applyProtection="1">
      <alignment horizontal="right"/>
      <protection hidden="1"/>
    </xf>
    <xf numFmtId="9" fontId="0" fillId="0" borderId="139" xfId="0" applyNumberFormat="1" applyBorder="1" applyAlignment="1">
      <alignment horizontal="center"/>
    </xf>
    <xf numFmtId="3" fontId="0" fillId="0" borderId="140" xfId="0" applyNumberFormat="1" applyBorder="1"/>
    <xf numFmtId="172" fontId="8" fillId="0" borderId="139" xfId="1" applyNumberFormat="1" applyFont="1" applyBorder="1" applyAlignment="1" applyProtection="1">
      <alignment horizontal="right"/>
      <protection hidden="1"/>
    </xf>
    <xf numFmtId="0" fontId="8" fillId="0" borderId="141" xfId="0" applyFont="1" applyBorder="1" applyAlignment="1">
      <alignment horizontal="left" vertical="top"/>
    </xf>
    <xf numFmtId="0" fontId="8" fillId="0" borderId="142" xfId="0" applyFont="1" applyBorder="1" applyAlignment="1">
      <alignment horizontal="center"/>
    </xf>
    <xf numFmtId="0" fontId="8" fillId="0" borderId="142" xfId="0" applyFont="1" applyBorder="1"/>
    <xf numFmtId="43" fontId="8" fillId="0" borderId="142" xfId="1" applyFont="1" applyBorder="1" applyAlignment="1" applyProtection="1">
      <alignment horizontal="right"/>
      <protection hidden="1"/>
    </xf>
    <xf numFmtId="43" fontId="8" fillId="0" borderId="143" xfId="1" applyFont="1" applyBorder="1" applyAlignment="1" applyProtection="1">
      <alignment horizontal="right" vertical="center"/>
      <protection hidden="1"/>
    </xf>
    <xf numFmtId="0" fontId="4" fillId="0" borderId="144" xfId="0" applyFont="1" applyBorder="1"/>
    <xf numFmtId="43" fontId="8" fillId="0" borderId="144" xfId="0" applyNumberFormat="1" applyFont="1" applyBorder="1"/>
    <xf numFmtId="9" fontId="8" fillId="0" borderId="99" xfId="0" applyNumberFormat="1" applyFont="1" applyBorder="1"/>
    <xf numFmtId="0" fontId="8" fillId="0" borderId="144" xfId="0" applyFont="1" applyBorder="1"/>
    <xf numFmtId="0" fontId="8" fillId="0" borderId="17" xfId="0" applyFont="1" applyBorder="1" applyAlignment="1">
      <alignment horizontal="center"/>
    </xf>
    <xf numFmtId="0" fontId="8" fillId="0" borderId="17" xfId="0" applyFont="1" applyBorder="1"/>
    <xf numFmtId="43" fontId="8" fillId="0" borderId="17" xfId="1" applyFont="1" applyBorder="1" applyAlignment="1" applyProtection="1">
      <alignment horizontal="right"/>
      <protection hidden="1"/>
    </xf>
    <xf numFmtId="0" fontId="8" fillId="0" borderId="145" xfId="0" applyFont="1" applyBorder="1" applyAlignment="1">
      <alignment horizontal="left" vertical="top"/>
    </xf>
    <xf numFmtId="0" fontId="8" fillId="0" borderId="146" xfId="0" applyFont="1" applyBorder="1" applyAlignment="1">
      <alignment horizontal="center"/>
    </xf>
    <xf numFmtId="0" fontId="8" fillId="0" borderId="146" xfId="0" applyFont="1" applyBorder="1"/>
    <xf numFmtId="0" fontId="8" fillId="0" borderId="146" xfId="0" applyFont="1" applyBorder="1" applyAlignment="1">
      <alignment horizontal="right"/>
    </xf>
    <xf numFmtId="43" fontId="8" fillId="0" borderId="146" xfId="1" applyFont="1" applyBorder="1" applyAlignment="1" applyProtection="1">
      <alignment horizontal="right"/>
      <protection hidden="1"/>
    </xf>
    <xf numFmtId="43" fontId="8" fillId="0" borderId="147" xfId="1" applyFont="1" applyBorder="1" applyAlignment="1" applyProtection="1">
      <alignment horizontal="right" vertical="center"/>
      <protection hidden="1"/>
    </xf>
    <xf numFmtId="43" fontId="8" fillId="0" borderId="148" xfId="1" applyFont="1" applyBorder="1" applyAlignment="1" applyProtection="1">
      <alignment horizontal="right" vertical="center"/>
      <protection hidden="1"/>
    </xf>
    <xf numFmtId="0" fontId="8" fillId="0" borderId="103" xfId="0" applyFont="1" applyBorder="1" applyAlignment="1">
      <alignment horizontal="left"/>
    </xf>
    <xf numFmtId="4" fontId="8" fillId="0" borderId="99" xfId="0" applyNumberFormat="1" applyFont="1" applyBorder="1" applyProtection="1">
      <protection hidden="1"/>
    </xf>
    <xf numFmtId="43" fontId="8" fillId="0" borderId="104" xfId="1" applyFont="1" applyBorder="1" applyAlignment="1" applyProtection="1">
      <alignment horizontal="center"/>
      <protection hidden="1"/>
    </xf>
    <xf numFmtId="174" fontId="8" fillId="0" borderId="99" xfId="0" applyNumberFormat="1" applyFont="1" applyBorder="1"/>
    <xf numFmtId="0" fontId="8" fillId="0" borderId="149" xfId="0" quotePrefix="1" applyFont="1" applyBorder="1" applyAlignment="1">
      <alignment horizontal="left" vertical="top"/>
    </xf>
    <xf numFmtId="43" fontId="8" fillId="0" borderId="150" xfId="1" applyFont="1" applyBorder="1" applyAlignment="1" applyProtection="1">
      <alignment horizontal="right" vertical="center"/>
      <protection hidden="1"/>
    </xf>
    <xf numFmtId="0" fontId="8" fillId="0" borderId="149" xfId="0" applyFont="1" applyBorder="1" applyAlignment="1">
      <alignment horizontal="left" vertical="top"/>
    </xf>
    <xf numFmtId="0" fontId="8" fillId="0" borderId="151" xfId="0" applyFont="1" applyBorder="1" applyAlignment="1">
      <alignment horizontal="left" vertical="top"/>
    </xf>
    <xf numFmtId="0" fontId="8" fillId="0" borderId="152" xfId="0" applyFont="1" applyBorder="1" applyAlignment="1">
      <alignment horizontal="center"/>
    </xf>
    <xf numFmtId="0" fontId="8" fillId="0" borderId="152" xfId="0" applyFont="1" applyBorder="1"/>
    <xf numFmtId="43" fontId="8" fillId="0" borderId="152" xfId="1" applyFont="1" applyBorder="1" applyAlignment="1" applyProtection="1">
      <alignment horizontal="right"/>
      <protection hidden="1"/>
    </xf>
    <xf numFmtId="43" fontId="8" fillId="0" borderId="153" xfId="1" applyFont="1" applyBorder="1" applyAlignment="1" applyProtection="1">
      <alignment horizontal="right" vertical="center"/>
      <protection hidden="1"/>
    </xf>
    <xf numFmtId="0" fontId="8" fillId="0" borderId="149" xfId="0" applyFont="1" applyBorder="1" applyAlignment="1" applyProtection="1">
      <alignment horizontal="left" vertical="top"/>
      <protection hidden="1"/>
    </xf>
    <xf numFmtId="171" fontId="8" fillId="0" borderId="63" xfId="2" applyNumberFormat="1" applyFont="1" applyBorder="1" applyAlignment="1">
      <alignment horizontal="right"/>
    </xf>
    <xf numFmtId="174" fontId="8" fillId="0" borderId="63" xfId="0" applyNumberFormat="1" applyFont="1" applyBorder="1"/>
    <xf numFmtId="2" fontId="8" fillId="0" borderId="63" xfId="0" applyNumberFormat="1" applyFont="1" applyBorder="1"/>
    <xf numFmtId="177" fontId="8" fillId="0" borderId="63" xfId="0" applyNumberFormat="1" applyFont="1" applyBorder="1" applyAlignment="1">
      <alignment horizontal="right"/>
    </xf>
    <xf numFmtId="43" fontId="8" fillId="0" borderId="154" xfId="0" applyNumberFormat="1" applyFont="1" applyBorder="1"/>
    <xf numFmtId="0" fontId="8" fillId="0" borderId="155" xfId="0" applyFont="1" applyBorder="1" applyAlignment="1">
      <alignment horizontal="left" vertical="top"/>
    </xf>
    <xf numFmtId="0" fontId="8" fillId="0" borderId="156" xfId="0" applyFont="1" applyBorder="1" applyAlignment="1">
      <alignment horizontal="center"/>
    </xf>
    <xf numFmtId="0" fontId="8" fillId="0" borderId="156" xfId="0" applyFont="1" applyBorder="1"/>
    <xf numFmtId="0" fontId="8" fillId="0" borderId="156" xfId="0" applyFont="1" applyBorder="1" applyAlignment="1">
      <alignment horizontal="right"/>
    </xf>
    <xf numFmtId="43" fontId="8" fillId="0" borderId="156" xfId="1" applyFont="1" applyBorder="1" applyAlignment="1" applyProtection="1">
      <alignment horizontal="right"/>
      <protection hidden="1"/>
    </xf>
    <xf numFmtId="43" fontId="8" fillId="0" borderId="157" xfId="1" applyFont="1" applyBorder="1" applyAlignment="1" applyProtection="1">
      <alignment horizontal="right" vertical="center"/>
      <protection hidden="1"/>
    </xf>
    <xf numFmtId="0" fontId="8" fillId="0" borderId="154" xfId="0" applyFont="1" applyBorder="1"/>
    <xf numFmtId="0" fontId="8" fillId="0" borderId="158" xfId="0" applyFont="1" applyBorder="1" applyAlignment="1">
      <alignment horizontal="left" vertical="top"/>
    </xf>
    <xf numFmtId="0" fontId="8" fillId="0" borderId="159" xfId="0" applyFont="1" applyBorder="1" applyAlignment="1">
      <alignment horizontal="center"/>
    </xf>
    <xf numFmtId="0" fontId="8" fillId="0" borderId="159" xfId="0" applyFont="1" applyBorder="1"/>
    <xf numFmtId="0" fontId="8" fillId="0" borderId="159" xfId="0" applyFont="1" applyBorder="1" applyAlignment="1">
      <alignment horizontal="right"/>
    </xf>
    <xf numFmtId="43" fontId="8" fillId="0" borderId="159" xfId="1" applyFont="1" applyBorder="1" applyAlignment="1" applyProtection="1">
      <alignment horizontal="right"/>
      <protection hidden="1"/>
    </xf>
    <xf numFmtId="43" fontId="8" fillId="0" borderId="160" xfId="1" applyFont="1" applyBorder="1" applyAlignment="1" applyProtection="1">
      <alignment horizontal="right" vertical="center"/>
      <protection hidden="1"/>
    </xf>
    <xf numFmtId="0" fontId="8" fillId="0" borderId="161" xfId="0" applyFont="1" applyBorder="1"/>
    <xf numFmtId="0" fontId="8" fillId="0" borderId="162" xfId="0" applyFont="1" applyBorder="1" applyAlignment="1">
      <alignment horizontal="left" vertical="top"/>
    </xf>
    <xf numFmtId="4" fontId="8" fillId="0" borderId="159" xfId="0" applyNumberFormat="1" applyFont="1" applyBorder="1" applyAlignment="1" applyProtection="1">
      <alignment horizontal="right"/>
      <protection hidden="1"/>
    </xf>
    <xf numFmtId="9" fontId="0" fillId="0" borderId="159" xfId="0" applyNumberFormat="1" applyBorder="1" applyAlignment="1">
      <alignment horizontal="center"/>
    </xf>
    <xf numFmtId="3" fontId="0" fillId="0" borderId="163" xfId="0" applyNumberFormat="1" applyBorder="1"/>
    <xf numFmtId="172" fontId="8" fillId="0" borderId="159" xfId="1" applyNumberFormat="1" applyFont="1" applyBorder="1" applyAlignment="1" applyProtection="1">
      <alignment horizontal="right"/>
      <protection hidden="1"/>
    </xf>
    <xf numFmtId="43" fontId="8" fillId="0" borderId="164" xfId="1" applyFont="1" applyBorder="1" applyAlignment="1" applyProtection="1">
      <alignment horizontal="right" vertical="center"/>
      <protection hidden="1"/>
    </xf>
    <xf numFmtId="0" fontId="8" fillId="0" borderId="162" xfId="0" quotePrefix="1" applyFont="1" applyBorder="1" applyAlignment="1">
      <alignment horizontal="left" vertical="top"/>
    </xf>
    <xf numFmtId="9" fontId="8" fillId="0" borderId="159" xfId="2" applyFont="1" applyBorder="1" applyAlignment="1">
      <alignment horizontal="center"/>
    </xf>
    <xf numFmtId="171" fontId="8" fillId="0" borderId="159" xfId="2" applyNumberFormat="1" applyFont="1" applyBorder="1" applyAlignment="1">
      <alignment horizontal="right"/>
    </xf>
    <xf numFmtId="0" fontId="8" fillId="0" borderId="159" xfId="1" applyNumberFormat="1" applyFont="1" applyBorder="1" applyAlignment="1" applyProtection="1">
      <alignment horizontal="right"/>
      <protection hidden="1"/>
    </xf>
    <xf numFmtId="9" fontId="8" fillId="0" borderId="159" xfId="0" applyNumberFormat="1" applyFont="1" applyBorder="1" applyAlignment="1">
      <alignment horizontal="right"/>
    </xf>
    <xf numFmtId="43" fontId="8" fillId="0" borderId="159" xfId="0" applyNumberFormat="1" applyFont="1" applyBorder="1" applyAlignment="1">
      <alignment horizontal="right"/>
    </xf>
    <xf numFmtId="0" fontId="8" fillId="0" borderId="162" xfId="0" applyFont="1" applyBorder="1" applyAlignment="1" applyProtection="1">
      <alignment horizontal="left" vertical="top"/>
      <protection hidden="1"/>
    </xf>
    <xf numFmtId="0" fontId="8" fillId="0" borderId="159" xfId="0" applyFont="1" applyBorder="1" applyAlignment="1" applyProtection="1">
      <alignment horizontal="center"/>
      <protection hidden="1"/>
    </xf>
    <xf numFmtId="0" fontId="8" fillId="0" borderId="159" xfId="0" applyFont="1" applyBorder="1" applyProtection="1">
      <protection hidden="1"/>
    </xf>
    <xf numFmtId="0" fontId="8" fillId="0" borderId="159" xfId="0" applyFont="1" applyBorder="1" applyAlignment="1" applyProtection="1">
      <alignment horizontal="right"/>
      <protection hidden="1"/>
    </xf>
    <xf numFmtId="43" fontId="8" fillId="0" borderId="164" xfId="1" applyFont="1" applyFill="1" applyBorder="1" applyAlignment="1" applyProtection="1">
      <alignment horizontal="right" vertical="center"/>
      <protection hidden="1"/>
    </xf>
    <xf numFmtId="171" fontId="8" fillId="0" borderId="159" xfId="2" applyNumberFormat="1" applyFont="1" applyBorder="1"/>
    <xf numFmtId="43" fontId="8" fillId="0" borderId="159" xfId="1" applyFont="1" applyBorder="1" applyAlignment="1">
      <alignment horizontal="center"/>
    </xf>
    <xf numFmtId="43" fontId="8" fillId="0" borderId="164" xfId="1" applyFont="1" applyBorder="1" applyAlignment="1">
      <alignment horizontal="center" vertical="center"/>
    </xf>
    <xf numFmtId="0" fontId="0" fillId="0" borderId="154" xfId="0" applyBorder="1"/>
    <xf numFmtId="43" fontId="8" fillId="0" borderId="159" xfId="1" applyFont="1" applyBorder="1" applyAlignment="1">
      <alignment horizontal="right"/>
    </xf>
    <xf numFmtId="43" fontId="10" fillId="0" borderId="164" xfId="1" applyFont="1" applyBorder="1" applyAlignment="1">
      <alignment horizontal="right" vertical="center"/>
    </xf>
    <xf numFmtId="43" fontId="8" fillId="0" borderId="164" xfId="1" applyFont="1" applyBorder="1" applyAlignment="1">
      <alignment horizontal="right" vertical="center"/>
    </xf>
    <xf numFmtId="0" fontId="8" fillId="0" borderId="162" xfId="0" applyFont="1" applyBorder="1" applyAlignment="1">
      <alignment horizontal="left"/>
    </xf>
    <xf numFmtId="9" fontId="8" fillId="0" borderId="159" xfId="2" applyFont="1" applyBorder="1" applyAlignment="1" applyProtection="1">
      <alignment horizontal="center"/>
      <protection hidden="1"/>
    </xf>
    <xf numFmtId="4" fontId="8" fillId="0" borderId="159" xfId="0" applyNumberFormat="1" applyFont="1" applyBorder="1" applyProtection="1">
      <protection hidden="1"/>
    </xf>
    <xf numFmtId="173" fontId="8" fillId="0" borderId="159" xfId="1" applyNumberFormat="1" applyFont="1" applyBorder="1" applyAlignment="1" applyProtection="1">
      <alignment horizontal="right"/>
      <protection hidden="1"/>
    </xf>
    <xf numFmtId="43" fontId="8" fillId="0" borderId="164" xfId="1" applyFont="1" applyBorder="1" applyAlignment="1">
      <alignment horizontal="center"/>
    </xf>
    <xf numFmtId="9" fontId="8" fillId="0" borderId="162" xfId="0" applyNumberFormat="1" applyFont="1" applyBorder="1" applyAlignment="1" applyProtection="1">
      <alignment horizontal="left" vertical="top"/>
      <protection hidden="1"/>
    </xf>
    <xf numFmtId="0" fontId="8" fillId="0" borderId="165" xfId="0" applyFont="1" applyBorder="1"/>
    <xf numFmtId="9" fontId="8" fillId="0" borderId="159" xfId="0" applyNumberFormat="1" applyFont="1" applyBorder="1"/>
    <xf numFmtId="43" fontId="8" fillId="0" borderId="163" xfId="1" applyFont="1" applyBorder="1" applyAlignment="1">
      <alignment horizontal="right"/>
    </xf>
    <xf numFmtId="43" fontId="8" fillId="0" borderId="153" xfId="1" applyFont="1" applyBorder="1" applyAlignment="1">
      <alignment horizontal="right" vertical="center"/>
    </xf>
    <xf numFmtId="0" fontId="8" fillId="0" borderId="162" xfId="0" applyFont="1" applyBorder="1" applyAlignment="1" applyProtection="1">
      <alignment horizontal="left" vertical="center"/>
      <protection hidden="1"/>
    </xf>
    <xf numFmtId="0" fontId="8" fillId="0" borderId="159" xfId="0" applyFont="1" applyBorder="1" applyAlignment="1" applyProtection="1">
      <alignment horizontal="center" vertical="center"/>
      <protection hidden="1"/>
    </xf>
    <xf numFmtId="0" fontId="8" fillId="0" borderId="159" xfId="0" applyFont="1" applyBorder="1" applyAlignment="1" applyProtection="1">
      <alignment vertical="center"/>
      <protection hidden="1"/>
    </xf>
    <xf numFmtId="0" fontId="8" fillId="0" borderId="159" xfId="0" applyFont="1" applyBorder="1" applyAlignment="1" applyProtection="1">
      <alignment horizontal="right" vertical="center"/>
      <protection hidden="1"/>
    </xf>
    <xf numFmtId="43" fontId="8" fillId="0" borderId="159" xfId="1" applyFont="1" applyBorder="1" applyAlignment="1" applyProtection="1">
      <alignment horizontal="right" vertical="center"/>
      <protection hidden="1"/>
    </xf>
    <xf numFmtId="43" fontId="10" fillId="0" borderId="164" xfId="1" applyFont="1" applyBorder="1" applyAlignment="1" applyProtection="1">
      <alignment horizontal="right" vertical="center"/>
      <protection hidden="1"/>
    </xf>
    <xf numFmtId="0" fontId="8" fillId="0" borderId="151" xfId="0" applyFont="1" applyBorder="1" applyAlignment="1" applyProtection="1">
      <alignment horizontal="left" vertical="top"/>
      <protection hidden="1"/>
    </xf>
    <xf numFmtId="0" fontId="8" fillId="0" borderId="152" xfId="0" applyFont="1" applyBorder="1" applyAlignment="1" applyProtection="1">
      <alignment horizontal="center"/>
      <protection hidden="1"/>
    </xf>
    <xf numFmtId="0" fontId="8" fillId="0" borderId="152" xfId="0" applyFont="1" applyBorder="1" applyProtection="1">
      <protection hidden="1"/>
    </xf>
    <xf numFmtId="9" fontId="8" fillId="0" borderId="159" xfId="0" applyNumberFormat="1" applyFont="1" applyBorder="1" applyAlignment="1" applyProtection="1">
      <alignment horizontal="right"/>
      <protection hidden="1"/>
    </xf>
    <xf numFmtId="43" fontId="8" fillId="0" borderId="166" xfId="1" applyFont="1" applyBorder="1" applyAlignment="1" applyProtection="1">
      <alignment horizontal="right" vertical="center"/>
      <protection hidden="1"/>
    </xf>
    <xf numFmtId="0" fontId="8" fillId="7" borderId="167" xfId="0" applyFont="1" applyFill="1" applyBorder="1" applyAlignment="1">
      <alignment horizontal="center"/>
    </xf>
    <xf numFmtId="0" fontId="8" fillId="7" borderId="168" xfId="0" applyFont="1" applyFill="1" applyBorder="1"/>
    <xf numFmtId="0" fontId="10" fillId="7" borderId="168" xfId="0" applyFont="1" applyFill="1" applyBorder="1" applyAlignment="1">
      <alignment horizontal="right"/>
    </xf>
    <xf numFmtId="43" fontId="8" fillId="7" borderId="168" xfId="0" applyNumberFormat="1" applyFont="1" applyFill="1" applyBorder="1" applyAlignment="1" applyProtection="1">
      <alignment horizontal="right"/>
      <protection hidden="1"/>
    </xf>
    <xf numFmtId="43" fontId="10" fillId="7" borderId="169" xfId="1" applyFont="1" applyFill="1" applyBorder="1" applyAlignment="1" applyProtection="1">
      <alignment horizontal="right"/>
      <protection hidden="1"/>
    </xf>
    <xf numFmtId="43" fontId="10" fillId="7" borderId="170" xfId="1" applyFont="1" applyFill="1" applyBorder="1" applyAlignment="1" applyProtection="1">
      <alignment horizontal="right"/>
      <protection hidden="1"/>
    </xf>
    <xf numFmtId="0" fontId="8" fillId="7" borderId="171" xfId="0" applyFont="1" applyFill="1" applyBorder="1" applyAlignment="1">
      <alignment horizontal="left" vertical="top"/>
    </xf>
    <xf numFmtId="0" fontId="8" fillId="7" borderId="168" xfId="0" applyFont="1" applyFill="1" applyBorder="1" applyAlignment="1">
      <alignment horizontal="center"/>
    </xf>
    <xf numFmtId="43" fontId="8" fillId="7" borderId="168" xfId="1" applyFont="1" applyFill="1" applyBorder="1" applyAlignment="1" applyProtection="1">
      <alignment horizontal="right"/>
      <protection hidden="1"/>
    </xf>
    <xf numFmtId="0" fontId="4" fillId="0" borderId="172" xfId="0" applyFont="1" applyBorder="1"/>
    <xf numFmtId="0" fontId="4" fillId="0" borderId="133" xfId="0" applyFont="1" applyBorder="1"/>
    <xf numFmtId="0" fontId="8" fillId="7" borderId="167" xfId="0" applyFont="1" applyFill="1" applyBorder="1" applyAlignment="1" applyProtection="1">
      <alignment horizontal="center"/>
      <protection hidden="1"/>
    </xf>
    <xf numFmtId="0" fontId="8" fillId="7" borderId="168" xfId="0" applyFont="1" applyFill="1" applyBorder="1" applyProtection="1">
      <protection hidden="1"/>
    </xf>
    <xf numFmtId="0" fontId="10" fillId="7" borderId="168" xfId="0" applyFont="1" applyFill="1" applyBorder="1" applyAlignment="1" applyProtection="1">
      <alignment horizontal="right"/>
      <protection hidden="1"/>
    </xf>
    <xf numFmtId="0" fontId="8" fillId="0" borderId="125" xfId="0" applyFont="1" applyBorder="1" applyAlignment="1" applyProtection="1">
      <alignment horizontal="left" vertical="top"/>
      <protection hidden="1"/>
    </xf>
    <xf numFmtId="0" fontId="8" fillId="0" borderId="126" xfId="0" applyFont="1" applyBorder="1" applyAlignment="1" applyProtection="1">
      <alignment horizontal="center"/>
      <protection hidden="1"/>
    </xf>
    <xf numFmtId="0" fontId="8" fillId="0" borderId="126" xfId="0" applyFont="1" applyBorder="1" applyProtection="1">
      <protection hidden="1"/>
    </xf>
    <xf numFmtId="0" fontId="8" fillId="7" borderId="171" xfId="0" applyFont="1" applyFill="1" applyBorder="1" applyAlignment="1" applyProtection="1">
      <alignment horizontal="left" vertical="top"/>
      <protection hidden="1"/>
    </xf>
    <xf numFmtId="0" fontId="8" fillId="7" borderId="168" xfId="0" applyFont="1" applyFill="1" applyBorder="1" applyAlignment="1" applyProtection="1">
      <alignment horizontal="center"/>
      <protection hidden="1"/>
    </xf>
    <xf numFmtId="0" fontId="0" fillId="0" borderId="133" xfId="0" applyBorder="1"/>
    <xf numFmtId="0" fontId="0" fillId="0" borderId="172" xfId="0" applyBorder="1"/>
    <xf numFmtId="168" fontId="10" fillId="7" borderId="168" xfId="0" applyNumberFormat="1" applyFont="1" applyFill="1" applyBorder="1" applyAlignment="1" applyProtection="1">
      <alignment horizontal="right"/>
      <protection hidden="1"/>
    </xf>
    <xf numFmtId="168" fontId="8" fillId="7" borderId="173" xfId="0" applyNumberFormat="1" applyFont="1" applyFill="1" applyBorder="1" applyAlignment="1" applyProtection="1">
      <alignment horizontal="right"/>
      <protection hidden="1"/>
    </xf>
    <xf numFmtId="0" fontId="8" fillId="0" borderId="174" xfId="0" applyFont="1" applyBorder="1"/>
    <xf numFmtId="43" fontId="8" fillId="0" borderId="127" xfId="1" applyFont="1" applyBorder="1" applyAlignment="1">
      <alignment horizontal="right" vertical="center"/>
    </xf>
    <xf numFmtId="43" fontId="10" fillId="7" borderId="168" xfId="1" applyFont="1" applyFill="1" applyBorder="1" applyAlignment="1" applyProtection="1">
      <alignment horizontal="right"/>
      <protection hidden="1"/>
    </xf>
    <xf numFmtId="0" fontId="8" fillId="0" borderId="175" xfId="0" applyFont="1" applyBorder="1" applyAlignment="1">
      <alignment horizontal="left" vertical="top"/>
    </xf>
    <xf numFmtId="0" fontId="8" fillId="0" borderId="176" xfId="0" applyFont="1" applyBorder="1" applyAlignment="1">
      <alignment horizontal="center"/>
    </xf>
    <xf numFmtId="0" fontId="8" fillId="0" borderId="176" xfId="0" applyFont="1" applyBorder="1"/>
    <xf numFmtId="0" fontId="8" fillId="0" borderId="176" xfId="0" applyFont="1" applyBorder="1" applyAlignment="1">
      <alignment horizontal="right"/>
    </xf>
    <xf numFmtId="43" fontId="8" fillId="0" borderId="176" xfId="1" applyFont="1" applyBorder="1" applyAlignment="1" applyProtection="1">
      <alignment horizontal="right"/>
      <protection hidden="1"/>
    </xf>
    <xf numFmtId="43" fontId="8" fillId="0" borderId="177" xfId="1" applyFont="1" applyBorder="1" applyAlignment="1" applyProtection="1">
      <alignment horizontal="right" vertical="center"/>
      <protection hidden="1"/>
    </xf>
    <xf numFmtId="9" fontId="8" fillId="0" borderId="176" xfId="2" applyFont="1" applyBorder="1" applyAlignment="1">
      <alignment horizontal="center"/>
    </xf>
    <xf numFmtId="0" fontId="8" fillId="0" borderId="131" xfId="0" applyFont="1" applyBorder="1" applyAlignment="1">
      <alignment horizontal="center"/>
    </xf>
    <xf numFmtId="9" fontId="8" fillId="0" borderId="131" xfId="2" applyFont="1" applyBorder="1" applyAlignment="1">
      <alignment horizontal="center"/>
    </xf>
    <xf numFmtId="0" fontId="8" fillId="0" borderId="131" xfId="0" applyFont="1" applyBorder="1" applyAlignment="1">
      <alignment horizontal="right"/>
    </xf>
    <xf numFmtId="43" fontId="8" fillId="0" borderId="131" xfId="1" applyFont="1" applyBorder="1" applyAlignment="1" applyProtection="1">
      <alignment horizontal="right"/>
      <protection hidden="1"/>
    </xf>
    <xf numFmtId="43" fontId="8" fillId="0" borderId="178" xfId="1" applyFont="1" applyBorder="1" applyAlignment="1" applyProtection="1">
      <alignment horizontal="right" vertical="center"/>
      <protection hidden="1"/>
    </xf>
    <xf numFmtId="0" fontId="8" fillId="0" borderId="131" xfId="0" applyFont="1" applyBorder="1"/>
    <xf numFmtId="171" fontId="8" fillId="0" borderId="131" xfId="2" applyNumberFormat="1" applyFont="1" applyBorder="1" applyAlignment="1">
      <alignment horizontal="right"/>
    </xf>
    <xf numFmtId="43" fontId="8" fillId="0" borderId="131" xfId="1" applyFont="1" applyBorder="1" applyAlignment="1">
      <alignment horizontal="center"/>
    </xf>
    <xf numFmtId="43" fontId="8" fillId="0" borderId="178" xfId="1" applyFont="1" applyBorder="1" applyAlignment="1">
      <alignment horizontal="center" vertical="center"/>
    </xf>
    <xf numFmtId="0" fontId="0" fillId="0" borderId="120" xfId="0" applyBorder="1"/>
    <xf numFmtId="43" fontId="8" fillId="0" borderId="131" xfId="1" applyFont="1" applyBorder="1" applyAlignment="1">
      <alignment horizontal="right"/>
    </xf>
    <xf numFmtId="0" fontId="8" fillId="0" borderId="131" xfId="0" applyFont="1" applyBorder="1" applyAlignment="1" applyProtection="1">
      <alignment horizontal="center"/>
      <protection hidden="1"/>
    </xf>
    <xf numFmtId="9" fontId="8" fillId="0" borderId="131" xfId="2" applyFont="1" applyBorder="1" applyAlignment="1" applyProtection="1">
      <alignment horizontal="center"/>
      <protection hidden="1"/>
    </xf>
    <xf numFmtId="0" fontId="8" fillId="0" borderId="131" xfId="0" applyFont="1" applyBorder="1" applyProtection="1">
      <protection hidden="1"/>
    </xf>
    <xf numFmtId="43" fontId="8" fillId="0" borderId="178" xfId="1" applyFont="1" applyBorder="1" applyAlignment="1">
      <alignment horizontal="right" vertical="center"/>
    </xf>
    <xf numFmtId="4" fontId="8" fillId="0" borderId="131" xfId="0" applyNumberFormat="1" applyFont="1" applyBorder="1" applyProtection="1">
      <protection hidden="1"/>
    </xf>
    <xf numFmtId="43" fontId="8" fillId="0" borderId="178" xfId="1" applyFont="1" applyBorder="1" applyAlignment="1">
      <alignment horizontal="center"/>
    </xf>
    <xf numFmtId="0" fontId="8" fillId="0" borderId="179" xfId="0" applyFont="1" applyBorder="1"/>
    <xf numFmtId="9" fontId="8" fillId="0" borderId="131" xfId="0" applyNumberFormat="1" applyFont="1" applyBorder="1"/>
    <xf numFmtId="43" fontId="8" fillId="0" borderId="132" xfId="1" applyFont="1" applyBorder="1" applyAlignment="1">
      <alignment horizontal="right"/>
    </xf>
    <xf numFmtId="43" fontId="8" fillId="0" borderId="108" xfId="1" applyFont="1" applyBorder="1" applyAlignment="1">
      <alignment horizontal="right" vertical="center"/>
    </xf>
    <xf numFmtId="0" fontId="8" fillId="0" borderId="131" xfId="0" applyFont="1" applyBorder="1" applyAlignment="1" applyProtection="1">
      <alignment horizontal="right"/>
      <protection hidden="1"/>
    </xf>
    <xf numFmtId="175" fontId="8" fillId="0" borderId="131" xfId="0" applyNumberFormat="1" applyFont="1" applyBorder="1"/>
    <xf numFmtId="171" fontId="8" fillId="0" borderId="131" xfId="2" applyNumberFormat="1" applyFont="1" applyBorder="1"/>
    <xf numFmtId="43" fontId="10" fillId="0" borderId="178" xfId="1" applyFont="1" applyBorder="1" applyAlignment="1">
      <alignment horizontal="right" vertical="center"/>
    </xf>
    <xf numFmtId="43" fontId="8" fillId="0" borderId="178" xfId="1" applyFont="1" applyBorder="1" applyAlignment="1" applyProtection="1">
      <alignment horizontal="center"/>
      <protection hidden="1"/>
    </xf>
    <xf numFmtId="43" fontId="8" fillId="0" borderId="180" xfId="1" applyFont="1" applyBorder="1" applyAlignment="1" applyProtection="1">
      <alignment horizontal="right" vertical="center"/>
      <protection hidden="1"/>
    </xf>
    <xf numFmtId="0" fontId="8" fillId="0" borderId="181" xfId="0" applyFont="1" applyBorder="1" applyAlignment="1">
      <alignment horizontal="left" vertical="top"/>
    </xf>
    <xf numFmtId="0" fontId="8" fillId="0" borderId="182" xfId="0" applyFont="1" applyBorder="1" applyAlignment="1">
      <alignment horizontal="center"/>
    </xf>
    <xf numFmtId="0" fontId="8" fillId="0" borderId="182" xfId="0" applyFont="1" applyBorder="1"/>
    <xf numFmtId="43" fontId="8" fillId="0" borderId="182" xfId="1" applyFont="1" applyBorder="1" applyAlignment="1" applyProtection="1">
      <alignment horizontal="right"/>
      <protection hidden="1"/>
    </xf>
    <xf numFmtId="43" fontId="8" fillId="0" borderId="183" xfId="1" applyFont="1" applyBorder="1" applyAlignment="1" applyProtection="1">
      <alignment horizontal="right" vertical="center"/>
      <protection hidden="1"/>
    </xf>
    <xf numFmtId="0" fontId="8" fillId="0" borderId="184" xfId="0" applyFont="1" applyBorder="1" applyAlignment="1">
      <alignment horizontal="left" vertical="top"/>
    </xf>
    <xf numFmtId="9" fontId="8" fillId="0" borderId="184" xfId="0" applyNumberFormat="1" applyFont="1" applyBorder="1" applyAlignment="1" applyProtection="1">
      <alignment horizontal="left" vertical="top"/>
      <protection hidden="1"/>
    </xf>
    <xf numFmtId="0" fontId="8" fillId="0" borderId="184" xfId="0" applyFont="1" applyBorder="1" applyAlignment="1">
      <alignment horizontal="left"/>
    </xf>
    <xf numFmtId="0" fontId="8" fillId="0" borderId="185" xfId="0" applyFont="1" applyBorder="1" applyAlignment="1">
      <alignment horizontal="left" vertical="top"/>
    </xf>
    <xf numFmtId="0" fontId="8" fillId="0" borderId="186" xfId="0" applyFont="1" applyBorder="1" applyAlignment="1">
      <alignment horizontal="center"/>
    </xf>
    <xf numFmtId="0" fontId="8" fillId="0" borderId="186" xfId="0" applyFont="1" applyBorder="1"/>
    <xf numFmtId="43" fontId="8" fillId="0" borderId="186" xfId="1" applyFont="1" applyBorder="1" applyAlignment="1" applyProtection="1">
      <alignment horizontal="right"/>
      <protection hidden="1"/>
    </xf>
    <xf numFmtId="43" fontId="8" fillId="0" borderId="187" xfId="1" applyFont="1" applyBorder="1" applyAlignment="1" applyProtection="1">
      <alignment horizontal="right" vertical="center"/>
      <protection hidden="1"/>
    </xf>
    <xf numFmtId="43" fontId="8" fillId="0" borderId="188" xfId="1" applyFont="1" applyBorder="1" applyAlignment="1" applyProtection="1">
      <alignment horizontal="right" vertical="center"/>
      <protection hidden="1"/>
    </xf>
    <xf numFmtId="43" fontId="8" fillId="0" borderId="189" xfId="1" applyFont="1" applyBorder="1" applyAlignment="1" applyProtection="1">
      <alignment horizontal="right" vertical="center"/>
      <protection hidden="1"/>
    </xf>
    <xf numFmtId="0" fontId="8" fillId="0" borderId="190" xfId="0" applyFont="1" applyBorder="1" applyAlignment="1">
      <alignment horizontal="left" vertical="top"/>
    </xf>
    <xf numFmtId="0" fontId="8" fillId="0" borderId="191" xfId="0" applyFont="1" applyBorder="1" applyAlignment="1">
      <alignment horizontal="center"/>
    </xf>
    <xf numFmtId="0" fontId="8" fillId="0" borderId="191" xfId="0" applyFont="1" applyBorder="1"/>
    <xf numFmtId="43" fontId="8" fillId="0" borderId="191" xfId="1" applyFont="1" applyBorder="1" applyAlignment="1" applyProtection="1">
      <alignment horizontal="right"/>
      <protection hidden="1"/>
    </xf>
    <xf numFmtId="43" fontId="8" fillId="0" borderId="192" xfId="1" applyFont="1" applyBorder="1" applyAlignment="1" applyProtection="1">
      <alignment horizontal="right" vertical="center"/>
      <protection hidden="1"/>
    </xf>
    <xf numFmtId="0" fontId="0" fillId="0" borderId="193" xfId="0" applyBorder="1"/>
    <xf numFmtId="0" fontId="8" fillId="0" borderId="194" xfId="0" applyFont="1" applyBorder="1"/>
    <xf numFmtId="43" fontId="8" fillId="0" borderId="192" xfId="1" applyFont="1" applyBorder="1" applyAlignment="1">
      <alignment horizontal="right" vertical="center"/>
    </xf>
    <xf numFmtId="0" fontId="8" fillId="0" borderId="184" xfId="0" applyFont="1" applyBorder="1" applyAlignment="1" applyProtection="1">
      <alignment horizontal="left" vertical="center"/>
      <protection hidden="1"/>
    </xf>
    <xf numFmtId="0" fontId="8" fillId="0" borderId="131" xfId="0" applyFont="1" applyBorder="1" applyAlignment="1" applyProtection="1">
      <alignment horizontal="center" vertical="center"/>
      <protection hidden="1"/>
    </xf>
    <xf numFmtId="0" fontId="8" fillId="0" borderId="131" xfId="0" applyFont="1" applyBorder="1" applyAlignment="1" applyProtection="1">
      <alignment vertical="center"/>
      <protection hidden="1"/>
    </xf>
    <xf numFmtId="0" fontId="8" fillId="0" borderId="131" xfId="0" applyFont="1" applyBorder="1" applyAlignment="1" applyProtection="1">
      <alignment horizontal="right" vertical="center"/>
      <protection hidden="1"/>
    </xf>
    <xf numFmtId="43" fontId="8" fillId="0" borderId="131" xfId="1" applyFont="1" applyBorder="1" applyAlignment="1" applyProtection="1">
      <alignment horizontal="right" vertical="center"/>
      <protection hidden="1"/>
    </xf>
    <xf numFmtId="0" fontId="8" fillId="0" borderId="184" xfId="0" applyFont="1" applyBorder="1" applyAlignment="1" applyProtection="1">
      <alignment horizontal="left" vertical="top"/>
      <protection hidden="1"/>
    </xf>
    <xf numFmtId="43" fontId="10" fillId="0" borderId="178" xfId="1" applyFont="1" applyBorder="1" applyAlignment="1" applyProtection="1">
      <alignment horizontal="right" vertical="center"/>
      <protection hidden="1"/>
    </xf>
    <xf numFmtId="0" fontId="8" fillId="0" borderId="190" xfId="0" applyFont="1" applyBorder="1" applyAlignment="1" applyProtection="1">
      <alignment horizontal="left" vertical="top"/>
      <protection hidden="1"/>
    </xf>
    <xf numFmtId="0" fontId="8" fillId="0" borderId="191" xfId="0" applyFont="1" applyBorder="1" applyAlignment="1" applyProtection="1">
      <alignment horizontal="center"/>
      <protection hidden="1"/>
    </xf>
    <xf numFmtId="0" fontId="8" fillId="0" borderId="191" xfId="0" applyFont="1" applyBorder="1" applyProtection="1">
      <protection hidden="1"/>
    </xf>
    <xf numFmtId="9" fontId="8" fillId="0" borderId="131" xfId="0" applyNumberFormat="1" applyFont="1" applyBorder="1" applyAlignment="1" applyProtection="1">
      <alignment horizontal="right"/>
      <protection hidden="1"/>
    </xf>
    <xf numFmtId="43" fontId="8" fillId="0" borderId="178" xfId="1" applyFont="1" applyFill="1" applyBorder="1" applyAlignment="1" applyProtection="1">
      <alignment horizontal="right" vertical="center"/>
      <protection hidden="1"/>
    </xf>
    <xf numFmtId="0" fontId="8" fillId="0" borderId="195" xfId="0" applyFont="1" applyBorder="1" applyAlignment="1">
      <alignment horizontal="left" vertical="top"/>
    </xf>
    <xf numFmtId="0" fontId="8" fillId="0" borderId="196" xfId="0" applyFont="1" applyBorder="1" applyAlignment="1">
      <alignment horizontal="center"/>
    </xf>
    <xf numFmtId="0" fontId="8" fillId="0" borderId="196" xfId="0" applyFont="1" applyBorder="1"/>
    <xf numFmtId="0" fontId="8" fillId="0" borderId="196" xfId="0" applyFont="1" applyBorder="1" applyAlignment="1">
      <alignment horizontal="right"/>
    </xf>
    <xf numFmtId="43" fontId="8" fillId="0" borderId="196" xfId="1" applyFont="1" applyBorder="1" applyAlignment="1" applyProtection="1">
      <alignment horizontal="right"/>
      <protection hidden="1"/>
    </xf>
    <xf numFmtId="43" fontId="8" fillId="0" borderId="197" xfId="1" applyFont="1" applyBorder="1" applyAlignment="1" applyProtection="1">
      <alignment horizontal="right" vertical="center"/>
      <protection hidden="1"/>
    </xf>
    <xf numFmtId="4" fontId="8" fillId="0" borderId="198" xfId="0" applyNumberFormat="1" applyFont="1" applyBorder="1" applyAlignment="1" applyProtection="1">
      <alignment horizontal="right"/>
      <protection hidden="1"/>
    </xf>
    <xf numFmtId="9" fontId="0" fillId="0" borderId="198" xfId="0" applyNumberFormat="1" applyBorder="1" applyAlignment="1">
      <alignment horizontal="center"/>
    </xf>
    <xf numFmtId="3" fontId="0" fillId="0" borderId="199" xfId="0" applyNumberFormat="1" applyBorder="1"/>
    <xf numFmtId="172" fontId="8" fillId="0" borderId="198" xfId="1" applyNumberFormat="1" applyFont="1" applyBorder="1" applyAlignment="1" applyProtection="1">
      <alignment horizontal="right"/>
      <protection hidden="1"/>
    </xf>
    <xf numFmtId="0" fontId="8" fillId="0" borderId="200" xfId="0" applyFont="1" applyBorder="1" applyAlignment="1">
      <alignment horizontal="left" vertical="top"/>
    </xf>
    <xf numFmtId="0" fontId="8" fillId="0" borderId="198" xfId="0" applyFont="1" applyBorder="1" applyAlignment="1">
      <alignment horizontal="center"/>
    </xf>
    <xf numFmtId="0" fontId="8" fillId="0" borderId="198" xfId="0" applyFont="1" applyBorder="1"/>
    <xf numFmtId="0" fontId="8" fillId="0" borderId="198" xfId="0" applyFont="1" applyBorder="1" applyAlignment="1">
      <alignment horizontal="right"/>
    </xf>
    <xf numFmtId="43" fontId="8" fillId="0" borderId="198" xfId="1" applyFont="1" applyBorder="1" applyAlignment="1" applyProtection="1">
      <alignment horizontal="right"/>
      <protection hidden="1"/>
    </xf>
    <xf numFmtId="43" fontId="8" fillId="0" borderId="201" xfId="1" applyFont="1" applyBorder="1" applyAlignment="1" applyProtection="1">
      <alignment horizontal="right" vertical="center"/>
      <protection hidden="1"/>
    </xf>
    <xf numFmtId="0" fontId="8" fillId="0" borderId="202" xfId="0" applyFont="1" applyBorder="1" applyAlignment="1">
      <alignment horizontal="left" vertical="top"/>
    </xf>
    <xf numFmtId="0" fontId="8" fillId="0" borderId="203" xfId="0" applyFont="1" applyBorder="1" applyAlignment="1">
      <alignment horizontal="center"/>
    </xf>
    <xf numFmtId="9" fontId="8" fillId="0" borderId="203" xfId="2" applyFont="1" applyBorder="1" applyAlignment="1">
      <alignment horizontal="center"/>
    </xf>
    <xf numFmtId="0" fontId="8" fillId="0" borderId="203" xfId="0" applyFont="1" applyBorder="1" applyAlignment="1">
      <alignment horizontal="right"/>
    </xf>
    <xf numFmtId="43" fontId="8" fillId="0" borderId="203" xfId="1" applyFont="1" applyBorder="1" applyAlignment="1" applyProtection="1">
      <alignment horizontal="right"/>
      <protection hidden="1"/>
    </xf>
    <xf numFmtId="43" fontId="8" fillId="0" borderId="204" xfId="1" applyFont="1" applyBorder="1" applyAlignment="1" applyProtection="1">
      <alignment horizontal="right" vertical="center"/>
      <protection hidden="1"/>
    </xf>
    <xf numFmtId="0" fontId="8" fillId="0" borderId="205" xfId="0" applyFont="1" applyBorder="1"/>
    <xf numFmtId="0" fontId="8" fillId="0" borderId="206" xfId="0" applyFont="1" applyBorder="1" applyAlignment="1">
      <alignment horizontal="left" vertical="top"/>
    </xf>
    <xf numFmtId="0" fontId="8" fillId="0" borderId="207" xfId="0" applyFont="1" applyBorder="1" applyAlignment="1">
      <alignment horizontal="center"/>
    </xf>
    <xf numFmtId="0" fontId="8" fillId="0" borderId="207" xfId="0" applyFont="1" applyBorder="1"/>
    <xf numFmtId="0" fontId="8" fillId="0" borderId="207" xfId="0" applyFont="1" applyBorder="1" applyAlignment="1">
      <alignment horizontal="right"/>
    </xf>
    <xf numFmtId="43" fontId="8" fillId="0" borderId="207" xfId="1" applyFont="1" applyBorder="1" applyAlignment="1" applyProtection="1">
      <alignment horizontal="right"/>
      <protection hidden="1"/>
    </xf>
    <xf numFmtId="43" fontId="8" fillId="0" borderId="208" xfId="1" applyFont="1" applyBorder="1" applyAlignment="1" applyProtection="1">
      <alignment horizontal="right" vertical="center"/>
      <protection hidden="1"/>
    </xf>
    <xf numFmtId="43" fontId="8" fillId="0" borderId="209" xfId="1" applyFont="1" applyBorder="1" applyAlignment="1" applyProtection="1">
      <alignment horizontal="right" vertical="center"/>
      <protection hidden="1"/>
    </xf>
    <xf numFmtId="0" fontId="8" fillId="0" borderId="210" xfId="0" applyFont="1" applyBorder="1" applyAlignment="1">
      <alignment horizontal="left" vertical="top"/>
    </xf>
    <xf numFmtId="0" fontId="8" fillId="0" borderId="211" xfId="0" applyFont="1" applyBorder="1" applyAlignment="1">
      <alignment horizontal="center"/>
    </xf>
    <xf numFmtId="0" fontId="8" fillId="0" borderId="211" xfId="0" applyFont="1" applyBorder="1"/>
    <xf numFmtId="171" fontId="8" fillId="0" borderId="207" xfId="2" applyNumberFormat="1" applyFont="1" applyBorder="1" applyAlignment="1">
      <alignment horizontal="right"/>
    </xf>
    <xf numFmtId="43" fontId="8" fillId="0" borderId="211" xfId="1" applyFont="1" applyBorder="1" applyAlignment="1" applyProtection="1">
      <alignment horizontal="right"/>
      <protection hidden="1"/>
    </xf>
    <xf numFmtId="43" fontId="8" fillId="0" borderId="212" xfId="1" applyFont="1" applyBorder="1" applyAlignment="1" applyProtection="1">
      <alignment horizontal="right" vertical="center"/>
      <protection hidden="1"/>
    </xf>
    <xf numFmtId="4" fontId="8" fillId="0" borderId="207" xfId="0" applyNumberFormat="1" applyFont="1" applyBorder="1" applyAlignment="1" applyProtection="1">
      <alignment horizontal="right"/>
      <protection hidden="1"/>
    </xf>
    <xf numFmtId="9" fontId="0" fillId="0" borderId="207" xfId="0" applyNumberFormat="1" applyBorder="1" applyAlignment="1">
      <alignment horizontal="center"/>
    </xf>
    <xf numFmtId="3" fontId="0" fillId="0" borderId="213" xfId="0" applyNumberFormat="1" applyBorder="1"/>
    <xf numFmtId="172" fontId="8" fillId="0" borderId="207" xfId="1" applyNumberFormat="1" applyFont="1" applyBorder="1" applyAlignment="1" applyProtection="1">
      <alignment horizontal="right"/>
      <protection hidden="1"/>
    </xf>
    <xf numFmtId="171" fontId="8" fillId="0" borderId="207" xfId="2" applyNumberFormat="1" applyFont="1" applyBorder="1"/>
    <xf numFmtId="9" fontId="8" fillId="0" borderId="207" xfId="2" applyFont="1" applyBorder="1" applyAlignment="1">
      <alignment horizontal="center"/>
    </xf>
    <xf numFmtId="9" fontId="8" fillId="0" borderId="207" xfId="2" applyFont="1" applyBorder="1" applyAlignment="1" applyProtection="1">
      <alignment horizontal="center"/>
      <protection hidden="1"/>
    </xf>
    <xf numFmtId="4" fontId="8" fillId="0" borderId="207" xfId="0" applyNumberFormat="1" applyFont="1" applyBorder="1" applyProtection="1">
      <protection hidden="1"/>
    </xf>
    <xf numFmtId="43" fontId="8" fillId="0" borderId="208" xfId="1" applyFont="1" applyBorder="1" applyAlignment="1">
      <alignment horizontal="right" vertical="center"/>
    </xf>
    <xf numFmtId="9" fontId="8" fillId="0" borderId="206" xfId="0" applyNumberFormat="1" applyFont="1" applyBorder="1" applyAlignment="1" applyProtection="1">
      <alignment horizontal="left" vertical="top"/>
      <protection hidden="1"/>
    </xf>
    <xf numFmtId="0" fontId="8" fillId="0" borderId="207" xfId="0" applyFont="1" applyBorder="1" applyAlignment="1" applyProtection="1">
      <alignment horizontal="center"/>
      <protection hidden="1"/>
    </xf>
    <xf numFmtId="0" fontId="8" fillId="0" borderId="207" xfId="0" applyFont="1" applyBorder="1" applyProtection="1">
      <protection hidden="1"/>
    </xf>
    <xf numFmtId="43" fontId="10" fillId="0" borderId="208" xfId="1" applyFont="1" applyBorder="1" applyAlignment="1">
      <alignment horizontal="right" vertical="center"/>
    </xf>
    <xf numFmtId="0" fontId="8" fillId="0" borderId="206" xfId="0" quotePrefix="1" applyFont="1" applyBorder="1" applyAlignment="1">
      <alignment horizontal="left" vertical="top"/>
    </xf>
    <xf numFmtId="43" fontId="8" fillId="0" borderId="207" xfId="1" applyFont="1" applyBorder="1" applyAlignment="1">
      <alignment horizontal="center"/>
    </xf>
    <xf numFmtId="43" fontId="8" fillId="0" borderId="208" xfId="1" applyFont="1" applyBorder="1" applyAlignment="1">
      <alignment horizontal="center" vertical="center"/>
    </xf>
    <xf numFmtId="0" fontId="0" fillId="0" borderId="205" xfId="0" applyBorder="1"/>
    <xf numFmtId="43" fontId="8" fillId="0" borderId="207" xfId="1" applyFont="1" applyBorder="1" applyAlignment="1">
      <alignment horizontal="right"/>
    </xf>
    <xf numFmtId="0" fontId="8" fillId="0" borderId="214" xfId="0" applyFont="1" applyBorder="1"/>
    <xf numFmtId="9" fontId="8" fillId="0" borderId="207" xfId="0" applyNumberFormat="1" applyFont="1" applyBorder="1"/>
    <xf numFmtId="43" fontId="8" fillId="0" borderId="213" xfId="1" applyFont="1" applyBorder="1" applyAlignment="1">
      <alignment horizontal="right"/>
    </xf>
    <xf numFmtId="43" fontId="8" fillId="0" borderId="212" xfId="1" applyFont="1" applyBorder="1" applyAlignment="1">
      <alignment horizontal="right" vertical="center"/>
    </xf>
    <xf numFmtId="0" fontId="8" fillId="0" borderId="215" xfId="0" applyFont="1" applyBorder="1" applyAlignment="1">
      <alignment horizontal="left" vertical="top"/>
    </xf>
    <xf numFmtId="0" fontId="8" fillId="0" borderId="216" xfId="0" applyFont="1" applyBorder="1" applyAlignment="1">
      <alignment horizontal="center"/>
    </xf>
    <xf numFmtId="0" fontId="8" fillId="0" borderId="216" xfId="0" applyFont="1" applyBorder="1"/>
    <xf numFmtId="43" fontId="8" fillId="0" borderId="216" xfId="1" applyFont="1" applyBorder="1" applyAlignment="1" applyProtection="1">
      <alignment horizontal="right"/>
      <protection hidden="1"/>
    </xf>
    <xf numFmtId="43" fontId="8" fillId="0" borderId="217" xfId="1" applyFont="1" applyBorder="1" applyAlignment="1" applyProtection="1">
      <alignment horizontal="right" vertical="center"/>
      <protection hidden="1"/>
    </xf>
    <xf numFmtId="43" fontId="8" fillId="0" borderId="218" xfId="1" applyFont="1" applyBorder="1" applyAlignment="1" applyProtection="1">
      <alignment horizontal="right" vertical="center"/>
      <protection hidden="1"/>
    </xf>
    <xf numFmtId="0" fontId="8" fillId="0" borderId="219" xfId="0" applyFont="1" applyBorder="1" applyAlignment="1">
      <alignment horizontal="left" vertical="top"/>
    </xf>
    <xf numFmtId="0" fontId="8" fillId="0" borderId="220" xfId="0" applyFont="1" applyBorder="1" applyAlignment="1">
      <alignment horizontal="center"/>
    </xf>
    <xf numFmtId="0" fontId="8" fillId="0" borderId="220" xfId="0" applyFont="1" applyBorder="1"/>
    <xf numFmtId="43" fontId="8" fillId="0" borderId="220" xfId="1" applyFont="1" applyBorder="1" applyAlignment="1" applyProtection="1">
      <alignment horizontal="right"/>
      <protection hidden="1"/>
    </xf>
    <xf numFmtId="43" fontId="8" fillId="0" borderId="221" xfId="1" applyFont="1" applyBorder="1" applyAlignment="1" applyProtection="1">
      <alignment horizontal="right" vertical="center"/>
      <protection hidden="1"/>
    </xf>
    <xf numFmtId="43" fontId="8" fillId="0" borderId="222" xfId="1" applyFont="1" applyBorder="1" applyAlignment="1" applyProtection="1">
      <alignment horizontal="right" vertical="center"/>
      <protection hidden="1"/>
    </xf>
    <xf numFmtId="4" fontId="8" fillId="0" borderId="223" xfId="0" applyNumberFormat="1" applyFont="1" applyBorder="1" applyAlignment="1" applyProtection="1">
      <alignment horizontal="right"/>
      <protection hidden="1"/>
    </xf>
    <xf numFmtId="9" fontId="0" fillId="0" borderId="223" xfId="0" applyNumberFormat="1" applyBorder="1" applyAlignment="1">
      <alignment horizontal="center"/>
    </xf>
    <xf numFmtId="3" fontId="0" fillId="0" borderId="224" xfId="0" applyNumberFormat="1" applyBorder="1"/>
    <xf numFmtId="172" fontId="8" fillId="0" borderId="223" xfId="1" applyNumberFormat="1" applyFont="1" applyBorder="1" applyAlignment="1" applyProtection="1">
      <alignment horizontal="right"/>
      <protection hidden="1"/>
    </xf>
    <xf numFmtId="43" fontId="8" fillId="0" borderId="225" xfId="1" applyFont="1" applyBorder="1" applyAlignment="1" applyProtection="1">
      <alignment horizontal="right" vertical="center"/>
      <protection hidden="1"/>
    </xf>
    <xf numFmtId="43" fontId="8" fillId="0" borderId="226" xfId="1" applyFont="1" applyBorder="1" applyAlignment="1" applyProtection="1">
      <alignment horizontal="right" vertical="center"/>
      <protection hidden="1"/>
    </xf>
    <xf numFmtId="0" fontId="8" fillId="0" borderId="223" xfId="0" applyFont="1" applyBorder="1" applyAlignment="1">
      <alignment horizontal="center"/>
    </xf>
    <xf numFmtId="0" fontId="8" fillId="0" borderId="223" xfId="0" applyFont="1" applyBorder="1"/>
    <xf numFmtId="43" fontId="8" fillId="0" borderId="223" xfId="1" applyFont="1" applyBorder="1" applyAlignment="1" applyProtection="1">
      <alignment horizontal="right"/>
      <protection hidden="1"/>
    </xf>
    <xf numFmtId="9" fontId="8" fillId="0" borderId="223" xfId="2" applyFont="1" applyBorder="1" applyAlignment="1">
      <alignment horizontal="center"/>
    </xf>
    <xf numFmtId="0" fontId="8" fillId="0" borderId="227" xfId="0" applyFont="1" applyBorder="1" applyAlignment="1">
      <alignment horizontal="left" vertical="top"/>
    </xf>
    <xf numFmtId="171" fontId="8" fillId="0" borderId="223" xfId="2" applyNumberFormat="1" applyFont="1" applyBorder="1"/>
    <xf numFmtId="0" fontId="8" fillId="0" borderId="223" xfId="0" applyFont="1" applyBorder="1" applyAlignment="1">
      <alignment horizontal="right"/>
    </xf>
    <xf numFmtId="171" fontId="8" fillId="0" borderId="223" xfId="2" applyNumberFormat="1" applyFont="1" applyBorder="1" applyAlignment="1">
      <alignment horizontal="right"/>
    </xf>
    <xf numFmtId="0" fontId="8" fillId="0" borderId="216" xfId="0" applyFont="1" applyBorder="1" applyAlignment="1">
      <alignment horizontal="right"/>
    </xf>
    <xf numFmtId="0" fontId="8" fillId="0" borderId="228" xfId="0" applyFont="1" applyBorder="1"/>
    <xf numFmtId="9" fontId="8" fillId="0" borderId="216" xfId="2" applyFont="1" applyBorder="1" applyAlignment="1">
      <alignment horizontal="center"/>
    </xf>
    <xf numFmtId="43" fontId="8" fillId="0" borderId="229" xfId="1" applyFont="1" applyBorder="1" applyAlignment="1" applyProtection="1">
      <alignment horizontal="right" vertical="center"/>
      <protection hidden="1"/>
    </xf>
    <xf numFmtId="0" fontId="8" fillId="0" borderId="230" xfId="0" applyFont="1" applyBorder="1" applyAlignment="1">
      <alignment horizontal="left" vertical="top"/>
    </xf>
    <xf numFmtId="0" fontId="8" fillId="0" borderId="231" xfId="0" applyFont="1" applyBorder="1" applyAlignment="1">
      <alignment horizontal="left" vertical="top"/>
    </xf>
    <xf numFmtId="0" fontId="8" fillId="0" borderId="232" xfId="0" applyFont="1" applyBorder="1" applyAlignment="1">
      <alignment horizontal="center"/>
    </xf>
    <xf numFmtId="0" fontId="8" fillId="0" borderId="232" xfId="0" applyFont="1" applyBorder="1"/>
    <xf numFmtId="0" fontId="8" fillId="0" borderId="232" xfId="0" applyFont="1" applyBorder="1" applyAlignment="1">
      <alignment horizontal="right"/>
    </xf>
    <xf numFmtId="43" fontId="8" fillId="0" borderId="232" xfId="1" applyFont="1" applyBorder="1" applyAlignment="1" applyProtection="1">
      <alignment horizontal="right"/>
      <protection hidden="1"/>
    </xf>
    <xf numFmtId="43" fontId="8" fillId="0" borderId="233" xfId="1" applyFont="1" applyBorder="1" applyAlignment="1" applyProtection="1">
      <alignment horizontal="right" vertical="center"/>
      <protection hidden="1"/>
    </xf>
    <xf numFmtId="0" fontId="0" fillId="0" borderId="234" xfId="0" applyBorder="1"/>
    <xf numFmtId="9" fontId="8" fillId="0" borderId="235" xfId="0" applyNumberFormat="1" applyFont="1" applyBorder="1" applyAlignment="1" applyProtection="1">
      <alignment horizontal="left" vertical="top"/>
      <protection hidden="1"/>
    </xf>
    <xf numFmtId="0" fontId="8" fillId="0" borderId="236" xfId="0" applyFont="1" applyBorder="1"/>
    <xf numFmtId="43" fontId="8" fillId="0" borderId="234" xfId="0" applyNumberFormat="1" applyFont="1" applyBorder="1"/>
    <xf numFmtId="0" fontId="8" fillId="0" borderId="235" xfId="0" applyFont="1" applyBorder="1" applyAlignment="1">
      <alignment horizontal="left"/>
    </xf>
    <xf numFmtId="43" fontId="8" fillId="0" borderId="208" xfId="1" applyFont="1" applyBorder="1" applyAlignment="1">
      <alignment horizontal="center"/>
    </xf>
    <xf numFmtId="0" fontId="8" fillId="0" borderId="234" xfId="0" applyFont="1" applyBorder="1"/>
    <xf numFmtId="171" fontId="8" fillId="0" borderId="198" xfId="2" applyNumberFormat="1" applyFont="1" applyBorder="1" applyAlignment="1">
      <alignment horizontal="right"/>
    </xf>
    <xf numFmtId="9" fontId="8" fillId="0" borderId="198" xfId="2" applyFont="1" applyBorder="1" applyAlignment="1">
      <alignment horizontal="center"/>
    </xf>
    <xf numFmtId="171" fontId="8" fillId="0" borderId="198" xfId="2" applyNumberFormat="1" applyFont="1" applyBorder="1"/>
    <xf numFmtId="0" fontId="8" fillId="0" borderId="237" xfId="0" applyFont="1" applyBorder="1" applyAlignment="1">
      <alignment horizontal="left" vertical="top"/>
    </xf>
    <xf numFmtId="0" fontId="8" fillId="0" borderId="238" xfId="0" applyFont="1" applyBorder="1" applyAlignment="1">
      <alignment horizontal="center"/>
    </xf>
    <xf numFmtId="0" fontId="8" fillId="0" borderId="238" xfId="0" applyFont="1" applyBorder="1"/>
    <xf numFmtId="0" fontId="8" fillId="0" borderId="238" xfId="0" applyFont="1" applyBorder="1" applyAlignment="1">
      <alignment horizontal="right"/>
    </xf>
    <xf numFmtId="43" fontId="8" fillId="0" borderId="238" xfId="1" applyFont="1" applyBorder="1" applyAlignment="1" applyProtection="1">
      <alignment horizontal="right"/>
      <protection hidden="1"/>
    </xf>
    <xf numFmtId="43" fontId="8" fillId="0" borderId="239" xfId="1" applyFont="1" applyBorder="1" applyAlignment="1" applyProtection="1">
      <alignment horizontal="right" vertical="center"/>
      <protection hidden="1"/>
    </xf>
    <xf numFmtId="43" fontId="8" fillId="0" borderId="240" xfId="1" applyFont="1" applyBorder="1" applyAlignment="1" applyProtection="1">
      <alignment horizontal="right" vertical="center"/>
      <protection hidden="1"/>
    </xf>
    <xf numFmtId="4" fontId="8" fillId="0" borderId="241" xfId="0" applyNumberFormat="1" applyFont="1" applyBorder="1" applyAlignment="1" applyProtection="1">
      <alignment horizontal="right"/>
      <protection hidden="1"/>
    </xf>
    <xf numFmtId="9" fontId="0" fillId="0" borderId="241" xfId="0" applyNumberFormat="1" applyBorder="1" applyAlignment="1">
      <alignment horizontal="center"/>
    </xf>
    <xf numFmtId="3" fontId="0" fillId="0" borderId="242" xfId="0" applyNumberFormat="1" applyBorder="1"/>
    <xf numFmtId="172" fontId="8" fillId="0" borderId="241" xfId="1" applyNumberFormat="1" applyFont="1" applyBorder="1" applyAlignment="1" applyProtection="1">
      <alignment horizontal="right"/>
      <protection hidden="1"/>
    </xf>
    <xf numFmtId="9" fontId="8" fillId="0" borderId="238" xfId="2" applyFont="1" applyBorder="1" applyAlignment="1">
      <alignment horizontal="center"/>
    </xf>
    <xf numFmtId="0" fontId="8" fillId="0" borderId="243" xfId="0" applyFont="1" applyBorder="1" applyAlignment="1">
      <alignment horizontal="left" vertical="top"/>
    </xf>
    <xf numFmtId="0" fontId="8" fillId="0" borderId="241" xfId="0" applyFont="1" applyBorder="1" applyAlignment="1">
      <alignment horizontal="center"/>
    </xf>
    <xf numFmtId="0" fontId="8" fillId="0" borderId="241" xfId="0" applyFont="1" applyBorder="1"/>
    <xf numFmtId="0" fontId="8" fillId="0" borderId="241" xfId="0" applyFont="1" applyBorder="1" applyAlignment="1">
      <alignment horizontal="right"/>
    </xf>
    <xf numFmtId="43" fontId="8" fillId="0" borderId="241" xfId="1" applyFont="1" applyBorder="1" applyAlignment="1" applyProtection="1">
      <alignment horizontal="right"/>
      <protection hidden="1"/>
    </xf>
    <xf numFmtId="43" fontId="8" fillId="0" borderId="244" xfId="1" applyFont="1" applyBorder="1" applyAlignment="1" applyProtection="1">
      <alignment horizontal="right" vertical="center"/>
      <protection hidden="1"/>
    </xf>
    <xf numFmtId="43" fontId="8" fillId="0" borderId="245" xfId="1" applyFont="1" applyBorder="1" applyAlignment="1" applyProtection="1">
      <alignment horizontal="right" vertical="center"/>
      <protection hidden="1"/>
    </xf>
    <xf numFmtId="0" fontId="8" fillId="0" borderId="246" xfId="0" applyFont="1" applyBorder="1" applyAlignment="1">
      <alignment horizontal="left" vertical="top"/>
    </xf>
    <xf numFmtId="171" fontId="8" fillId="0" borderId="241" xfId="2" applyNumberFormat="1" applyFont="1" applyBorder="1" applyAlignment="1">
      <alignment horizontal="right"/>
    </xf>
    <xf numFmtId="9" fontId="8" fillId="0" borderId="241" xfId="2" applyFont="1" applyBorder="1" applyAlignment="1">
      <alignment horizontal="center"/>
    </xf>
    <xf numFmtId="0" fontId="8" fillId="0" borderId="243" xfId="0" quotePrefix="1" applyFont="1" applyBorder="1" applyAlignment="1">
      <alignment horizontal="left" vertical="top"/>
    </xf>
    <xf numFmtId="171" fontId="8" fillId="0" borderId="241" xfId="2" applyNumberFormat="1" applyFont="1" applyBorder="1"/>
    <xf numFmtId="186" fontId="9" fillId="0" borderId="18" xfId="33" applyNumberFormat="1" applyFont="1" applyBorder="1" applyAlignment="1">
      <alignment vertical="center"/>
    </xf>
    <xf numFmtId="186" fontId="9" fillId="0" borderId="0" xfId="0" applyNumberFormat="1" applyFont="1" applyAlignment="1">
      <alignment horizontal="left" vertical="center"/>
    </xf>
    <xf numFmtId="0" fontId="18" fillId="6" borderId="71" xfId="0" applyFont="1" applyFill="1" applyBorder="1" applyAlignment="1" applyProtection="1">
      <alignment horizontal="center" vertical="center"/>
      <protection hidden="1"/>
    </xf>
    <xf numFmtId="186" fontId="18" fillId="9" borderId="20" xfId="0" applyNumberFormat="1" applyFont="1" applyFill="1" applyBorder="1" applyAlignment="1" applyProtection="1">
      <alignment horizontal="center" vertical="center" wrapText="1"/>
      <protection hidden="1"/>
    </xf>
    <xf numFmtId="186" fontId="18" fillId="10" borderId="1" xfId="0" applyNumberFormat="1" applyFont="1" applyFill="1" applyBorder="1" applyAlignment="1" applyProtection="1">
      <alignment horizontal="center" vertical="center" wrapText="1"/>
      <protection hidden="1"/>
    </xf>
    <xf numFmtId="186" fontId="18" fillId="6" borderId="71" xfId="33" applyNumberFormat="1" applyFont="1" applyFill="1" applyBorder="1" applyAlignment="1" applyProtection="1">
      <alignment horizontal="center" vertical="center" wrapText="1"/>
      <protection hidden="1"/>
    </xf>
    <xf numFmtId="0" fontId="19" fillId="0" borderId="73" xfId="0" applyFont="1" applyBorder="1" applyAlignment="1">
      <alignment horizontal="center" vertical="center"/>
    </xf>
    <xf numFmtId="0" fontId="19" fillId="0" borderId="3" xfId="0" applyFont="1" applyBorder="1" applyAlignment="1">
      <alignment vertical="center" wrapText="1"/>
    </xf>
    <xf numFmtId="0" fontId="19" fillId="0" borderId="3" xfId="0" applyFont="1" applyBorder="1" applyAlignment="1">
      <alignment horizontal="center" vertical="center"/>
    </xf>
    <xf numFmtId="186" fontId="19" fillId="0" borderId="3" xfId="0" applyNumberFormat="1" applyFont="1" applyBorder="1" applyAlignment="1">
      <alignment vertical="center"/>
    </xf>
    <xf numFmtId="186" fontId="19" fillId="0" borderId="247" xfId="0" applyNumberFormat="1" applyFont="1" applyBorder="1" applyAlignment="1">
      <alignment vertical="center"/>
    </xf>
    <xf numFmtId="186" fontId="19" fillId="0" borderId="74" xfId="33" applyNumberFormat="1" applyFont="1" applyFill="1" applyBorder="1" applyAlignment="1">
      <alignment vertical="center"/>
    </xf>
    <xf numFmtId="0" fontId="18" fillId="11" borderId="5" xfId="0" applyFont="1" applyFill="1" applyBorder="1" applyAlignment="1" applyProtection="1">
      <alignment horizontal="center" vertical="center"/>
      <protection locked="0"/>
    </xf>
    <xf numFmtId="0" fontId="18" fillId="11" borderId="5" xfId="0" applyFont="1" applyFill="1" applyBorder="1" applyAlignment="1" applyProtection="1">
      <alignment vertical="center" wrapText="1"/>
      <protection locked="0"/>
    </xf>
    <xf numFmtId="0" fontId="18" fillId="11" borderId="5" xfId="0" applyFont="1" applyFill="1" applyBorder="1" applyAlignment="1" applyProtection="1">
      <alignment vertical="center" wrapText="1"/>
      <protection hidden="1"/>
    </xf>
    <xf numFmtId="186" fontId="18" fillId="11" borderId="5" xfId="0" applyNumberFormat="1" applyFont="1" applyFill="1" applyBorder="1" applyAlignment="1" applyProtection="1">
      <alignment vertical="center" wrapText="1"/>
      <protection hidden="1"/>
    </xf>
    <xf numFmtId="186" fontId="18" fillId="11" borderId="5" xfId="33" applyNumberFormat="1" applyFont="1" applyFill="1" applyBorder="1" applyAlignment="1" applyProtection="1">
      <alignment horizontal="right" vertical="center" wrapText="1"/>
      <protection hidden="1"/>
    </xf>
    <xf numFmtId="0" fontId="19" fillId="0" borderId="5" xfId="0" applyFont="1" applyBorder="1" applyAlignment="1" applyProtection="1">
      <alignment horizontal="center" vertical="center" wrapText="1"/>
      <protection locked="0" hidden="1"/>
    </xf>
    <xf numFmtId="0" fontId="19" fillId="0" borderId="5" xfId="0" applyFont="1" applyBorder="1" applyAlignment="1" applyProtection="1">
      <alignment vertical="center" wrapText="1"/>
      <protection hidden="1"/>
    </xf>
    <xf numFmtId="0" fontId="19" fillId="0" borderId="5" xfId="0" applyFont="1" applyBorder="1" applyAlignment="1" applyProtection="1">
      <alignment horizontal="center" vertical="center" wrapText="1"/>
      <protection hidden="1"/>
    </xf>
    <xf numFmtId="186" fontId="19" fillId="0" borderId="5" xfId="1" applyNumberFormat="1" applyFont="1" applyFill="1" applyBorder="1" applyAlignment="1" applyProtection="1">
      <alignment horizontal="right" vertical="center"/>
      <protection hidden="1"/>
    </xf>
    <xf numFmtId="186" fontId="19" fillId="4" borderId="5" xfId="33" applyNumberFormat="1" applyFont="1" applyFill="1" applyBorder="1" applyAlignment="1" applyProtection="1">
      <alignment horizontal="right" vertical="center"/>
      <protection hidden="1"/>
    </xf>
    <xf numFmtId="0" fontId="19" fillId="0" borderId="5" xfId="0" applyFont="1" applyBorder="1" applyAlignment="1" applyProtection="1">
      <alignment horizontal="center" vertical="center"/>
      <protection hidden="1"/>
    </xf>
    <xf numFmtId="186" fontId="18" fillId="11" borderId="5" xfId="1" applyNumberFormat="1" applyFont="1" applyFill="1" applyBorder="1" applyAlignment="1" applyProtection="1">
      <alignment vertical="center" wrapText="1"/>
      <protection hidden="1"/>
    </xf>
    <xf numFmtId="0" fontId="19" fillId="0" borderId="5" xfId="0" applyFont="1" applyBorder="1" applyAlignment="1">
      <alignment horizontal="center" vertical="center"/>
    </xf>
    <xf numFmtId="0" fontId="19" fillId="0" borderId="5" xfId="0" applyFont="1" applyBorder="1" applyAlignment="1">
      <alignment vertical="center" wrapText="1"/>
    </xf>
    <xf numFmtId="186" fontId="19" fillId="0" borderId="5" xfId="1" applyNumberFormat="1" applyFont="1" applyBorder="1" applyAlignment="1">
      <alignment vertical="center"/>
    </xf>
    <xf numFmtId="186" fontId="19" fillId="0" borderId="5" xfId="0" applyNumberFormat="1" applyFont="1" applyBorder="1" applyAlignment="1">
      <alignment vertical="center"/>
    </xf>
    <xf numFmtId="186" fontId="19" fillId="0" borderId="5" xfId="33" applyNumberFormat="1" applyFont="1" applyFill="1" applyBorder="1" applyAlignment="1">
      <alignment vertical="center"/>
    </xf>
    <xf numFmtId="0" fontId="19" fillId="12" borderId="5" xfId="0" applyFont="1" applyFill="1" applyBorder="1" applyAlignment="1" applyProtection="1">
      <alignment horizontal="center" vertical="center" wrapText="1"/>
      <protection locked="0" hidden="1"/>
    </xf>
    <xf numFmtId="0" fontId="19" fillId="12" borderId="5" xfId="0" applyFont="1" applyFill="1" applyBorder="1" applyAlignment="1" applyProtection="1">
      <alignment vertical="center" wrapText="1"/>
      <protection hidden="1"/>
    </xf>
    <xf numFmtId="0" fontId="19" fillId="12" borderId="5" xfId="0" applyFont="1" applyFill="1" applyBorder="1" applyAlignment="1" applyProtection="1">
      <alignment horizontal="center" vertical="center" wrapText="1"/>
      <protection hidden="1"/>
    </xf>
    <xf numFmtId="186" fontId="19" fillId="12" borderId="5" xfId="1" applyNumberFormat="1" applyFont="1" applyFill="1" applyBorder="1" applyAlignment="1" applyProtection="1">
      <alignment horizontal="right" vertical="center"/>
      <protection hidden="1"/>
    </xf>
    <xf numFmtId="0" fontId="18" fillId="12" borderId="5" xfId="0" applyFont="1" applyFill="1" applyBorder="1" applyAlignment="1" applyProtection="1">
      <alignment vertical="center" wrapText="1"/>
      <protection hidden="1"/>
    </xf>
    <xf numFmtId="0" fontId="19" fillId="11" borderId="5" xfId="0" applyFont="1" applyFill="1" applyBorder="1" applyAlignment="1" applyProtection="1">
      <alignment vertical="center" wrapText="1"/>
      <protection locked="0" hidden="1"/>
    </xf>
    <xf numFmtId="0" fontId="18" fillId="11" borderId="4" xfId="0" applyFont="1" applyFill="1" applyBorder="1" applyAlignment="1" applyProtection="1">
      <alignment vertical="center" wrapText="1"/>
      <protection locked="0" hidden="1"/>
    </xf>
    <xf numFmtId="0" fontId="18" fillId="11" borderId="67" xfId="0" applyFont="1" applyFill="1" applyBorder="1" applyAlignment="1" applyProtection="1">
      <alignment vertical="center" wrapText="1"/>
      <protection locked="0" hidden="1"/>
    </xf>
    <xf numFmtId="186" fontId="19" fillId="11" borderId="5" xfId="0" applyNumberFormat="1" applyFont="1" applyFill="1" applyBorder="1" applyAlignment="1" applyProtection="1">
      <alignment vertical="center" wrapText="1"/>
      <protection locked="0" hidden="1"/>
    </xf>
    <xf numFmtId="186" fontId="18" fillId="11" borderId="5" xfId="0" applyNumberFormat="1" applyFont="1" applyFill="1" applyBorder="1" applyAlignment="1" applyProtection="1">
      <alignment vertical="center" wrapText="1"/>
      <protection locked="0" hidden="1"/>
    </xf>
    <xf numFmtId="186" fontId="18" fillId="11" borderId="5" xfId="33" applyNumberFormat="1" applyFont="1" applyFill="1" applyBorder="1" applyAlignment="1" applyProtection="1">
      <alignment horizontal="right" vertical="center"/>
      <protection hidden="1"/>
    </xf>
    <xf numFmtId="0" fontId="18" fillId="0" borderId="5" xfId="0" applyFont="1" applyBorder="1" applyAlignment="1" applyProtection="1">
      <alignment vertical="center" wrapText="1"/>
      <protection hidden="1"/>
    </xf>
    <xf numFmtId="186" fontId="19" fillId="0" borderId="5" xfId="33" applyNumberFormat="1" applyFont="1" applyFill="1" applyBorder="1" applyAlignment="1" applyProtection="1">
      <alignment horizontal="right" vertical="center"/>
      <protection hidden="1"/>
    </xf>
    <xf numFmtId="0" fontId="18" fillId="11" borderId="5" xfId="0" applyFont="1" applyFill="1" applyBorder="1" applyAlignment="1" applyProtection="1">
      <alignment horizontal="center" vertical="center" wrapText="1"/>
      <protection locked="0" hidden="1"/>
    </xf>
    <xf numFmtId="0" fontId="19" fillId="11" borderId="5" xfId="0" applyFont="1" applyFill="1" applyBorder="1" applyAlignment="1" applyProtection="1">
      <alignment horizontal="center" vertical="center" wrapText="1"/>
      <protection hidden="1"/>
    </xf>
    <xf numFmtId="186" fontId="19" fillId="11" borderId="5" xfId="1" applyNumberFormat="1" applyFont="1" applyFill="1" applyBorder="1" applyAlignment="1" applyProtection="1">
      <alignment horizontal="right" vertical="center"/>
      <protection hidden="1"/>
    </xf>
    <xf numFmtId="186" fontId="19" fillId="11" borderId="5" xfId="33" applyNumberFormat="1" applyFont="1" applyFill="1" applyBorder="1" applyAlignment="1" applyProtection="1">
      <alignment horizontal="right" vertical="center"/>
      <protection hidden="1"/>
    </xf>
    <xf numFmtId="0" fontId="19" fillId="12" borderId="5" xfId="0" applyFont="1" applyFill="1" applyBorder="1" applyAlignment="1" applyProtection="1">
      <alignment horizontal="center" vertical="center"/>
      <protection hidden="1"/>
    </xf>
    <xf numFmtId="0" fontId="19" fillId="11" borderId="5" xfId="0" applyFont="1" applyFill="1" applyBorder="1" applyAlignment="1" applyProtection="1">
      <alignment horizontal="center" vertical="center" wrapText="1"/>
      <protection locked="0" hidden="1"/>
    </xf>
    <xf numFmtId="0" fontId="19" fillId="0" borderId="5" xfId="0" applyFont="1" applyBorder="1" applyAlignment="1" applyProtection="1">
      <alignment horizontal="center" vertical="center"/>
      <protection locked="0" hidden="1"/>
    </xf>
    <xf numFmtId="0" fontId="18" fillId="11" borderId="5" xfId="0" applyFont="1" applyFill="1" applyBorder="1" applyAlignment="1" applyProtection="1">
      <alignment vertical="center"/>
      <protection locked="0"/>
    </xf>
    <xf numFmtId="0" fontId="19" fillId="12" borderId="5" xfId="0" applyFont="1" applyFill="1" applyBorder="1" applyAlignment="1">
      <alignment horizontal="center" vertical="center" wrapText="1"/>
    </xf>
    <xf numFmtId="0" fontId="19" fillId="12" borderId="5" xfId="0" applyFont="1" applyFill="1" applyBorder="1" applyAlignment="1">
      <alignment vertical="center" wrapText="1"/>
    </xf>
    <xf numFmtId="186" fontId="19" fillId="0" borderId="5" xfId="6" applyNumberFormat="1" applyFont="1" applyFill="1" applyBorder="1" applyAlignment="1">
      <alignment horizontal="right" vertical="center" wrapText="1" shrinkToFit="1"/>
    </xf>
    <xf numFmtId="0" fontId="19" fillId="12" borderId="5" xfId="0" applyFont="1" applyFill="1" applyBorder="1" applyAlignment="1">
      <alignment horizontal="center" vertical="center"/>
    </xf>
    <xf numFmtId="186" fontId="19" fillId="0" borderId="5" xfId="6" applyNumberFormat="1" applyFont="1" applyFill="1" applyBorder="1" applyAlignment="1">
      <alignment horizontal="right" vertical="center"/>
    </xf>
    <xf numFmtId="186" fontId="19" fillId="0" borderId="5" xfId="1" applyNumberFormat="1" applyFont="1" applyFill="1" applyBorder="1" applyAlignment="1">
      <alignment vertical="center" wrapText="1"/>
    </xf>
    <xf numFmtId="0" fontId="19" fillId="0" borderId="5" xfId="0" applyFont="1" applyBorder="1" applyAlignment="1">
      <alignment horizontal="center" vertical="center" wrapText="1"/>
    </xf>
    <xf numFmtId="49" fontId="19" fillId="11" borderId="5" xfId="0" applyNumberFormat="1" applyFont="1" applyFill="1" applyBorder="1" applyAlignment="1" applyProtection="1">
      <alignment horizontal="center" vertical="center"/>
      <protection locked="0"/>
    </xf>
    <xf numFmtId="186" fontId="18" fillId="11" borderId="5" xfId="1" applyNumberFormat="1" applyFont="1" applyFill="1" applyBorder="1" applyAlignment="1" applyProtection="1">
      <alignment horizontal="right" vertical="center"/>
      <protection hidden="1"/>
    </xf>
    <xf numFmtId="186" fontId="19" fillId="12" borderId="5" xfId="33" applyNumberFormat="1" applyFont="1" applyFill="1" applyBorder="1" applyAlignment="1">
      <alignment horizontal="right" vertical="center" wrapText="1" shrinkToFit="1"/>
    </xf>
    <xf numFmtId="186" fontId="19" fillId="12" borderId="5" xfId="6" applyNumberFormat="1" applyFont="1" applyFill="1" applyBorder="1" applyAlignment="1">
      <alignment horizontal="right" vertical="center" wrapText="1" shrinkToFit="1"/>
    </xf>
    <xf numFmtId="186" fontId="19" fillId="11" borderId="5" xfId="7" applyNumberFormat="1" applyFont="1" applyFill="1" applyBorder="1" applyAlignment="1" applyProtection="1">
      <alignment horizontal="right" vertical="center"/>
      <protection hidden="1"/>
    </xf>
    <xf numFmtId="186" fontId="18" fillId="11" borderId="5" xfId="7" applyNumberFormat="1" applyFont="1" applyFill="1" applyBorder="1" applyAlignment="1" applyProtection="1">
      <alignment horizontal="right" vertical="center"/>
      <protection hidden="1"/>
    </xf>
    <xf numFmtId="0" fontId="19" fillId="12" borderId="5" xfId="0" applyFont="1" applyFill="1" applyBorder="1" applyAlignment="1" applyProtection="1">
      <alignment vertical="center"/>
      <protection locked="0"/>
    </xf>
    <xf numFmtId="186" fontId="19" fillId="0" borderId="5" xfId="0" applyNumberFormat="1" applyFont="1" applyBorder="1" applyAlignment="1" applyProtection="1">
      <alignment vertical="center" wrapText="1"/>
      <protection hidden="1"/>
    </xf>
    <xf numFmtId="0" fontId="19" fillId="12" borderId="5" xfId="3" applyFont="1" applyFill="1" applyBorder="1" applyAlignment="1">
      <alignment vertical="center" wrapText="1"/>
    </xf>
    <xf numFmtId="186" fontId="19" fillId="0" borderId="0" xfId="0" applyNumberFormat="1" applyFont="1" applyAlignment="1">
      <alignment vertical="center"/>
    </xf>
    <xf numFmtId="0" fontId="18" fillId="0" borderId="5" xfId="0" applyFont="1" applyBorder="1" applyAlignment="1" applyProtection="1">
      <alignment horizontal="right" vertical="center" wrapText="1"/>
      <protection hidden="1"/>
    </xf>
    <xf numFmtId="186" fontId="18" fillId="0" borderId="5" xfId="33" applyNumberFormat="1" applyFont="1" applyFill="1" applyBorder="1" applyAlignment="1" applyProtection="1">
      <alignment horizontal="right" vertical="center"/>
      <protection hidden="1"/>
    </xf>
    <xf numFmtId="0" fontId="18" fillId="11" borderId="5" xfId="0" applyFont="1" applyFill="1" applyBorder="1" applyAlignment="1">
      <alignment horizontal="center" vertical="center" wrapText="1"/>
    </xf>
    <xf numFmtId="0" fontId="18" fillId="11" borderId="5" xfId="0" applyFont="1" applyFill="1" applyBorder="1" applyAlignment="1">
      <alignment horizontal="left" vertical="center" wrapText="1"/>
    </xf>
    <xf numFmtId="0" fontId="18" fillId="11" borderId="5" xfId="0" applyFont="1" applyFill="1" applyBorder="1" applyAlignment="1">
      <alignment vertical="center" wrapText="1"/>
    </xf>
    <xf numFmtId="186" fontId="18" fillId="11" borderId="5" xfId="6" applyNumberFormat="1" applyFont="1" applyFill="1" applyBorder="1" applyAlignment="1">
      <alignment horizontal="right" vertical="center" wrapText="1" shrinkToFit="1"/>
    </xf>
    <xf numFmtId="49" fontId="19" fillId="0" borderId="5" xfId="0" applyNumberFormat="1" applyFont="1" applyBorder="1" applyAlignment="1" applyProtection="1">
      <alignment horizontal="center" vertical="center"/>
      <protection locked="0"/>
    </xf>
    <xf numFmtId="49" fontId="18" fillId="11" borderId="5" xfId="0" applyNumberFormat="1" applyFont="1" applyFill="1" applyBorder="1" applyAlignment="1" applyProtection="1">
      <alignment horizontal="center" vertical="center"/>
      <protection locked="0"/>
    </xf>
    <xf numFmtId="0" fontId="18" fillId="11" borderId="5" xfId="0" applyFont="1" applyFill="1" applyBorder="1" applyAlignment="1" applyProtection="1">
      <alignment horizontal="center" vertical="center" wrapText="1"/>
      <protection hidden="1"/>
    </xf>
    <xf numFmtId="0" fontId="19" fillId="11" borderId="5" xfId="0" applyFont="1" applyFill="1" applyBorder="1" applyAlignment="1" applyProtection="1">
      <alignment horizontal="center" vertical="center"/>
      <protection hidden="1"/>
    </xf>
    <xf numFmtId="0" fontId="19" fillId="12" borderId="5" xfId="0" applyFont="1" applyFill="1" applyBorder="1" applyAlignment="1">
      <alignment horizontal="left" vertical="center" wrapText="1"/>
    </xf>
    <xf numFmtId="186" fontId="18" fillId="11" borderId="5" xfId="0" applyNumberFormat="1" applyFont="1" applyFill="1" applyBorder="1" applyAlignment="1" applyProtection="1">
      <alignment horizontal="center" vertical="center"/>
      <protection locked="0"/>
    </xf>
    <xf numFmtId="0" fontId="19" fillId="0" borderId="5" xfId="0" applyFont="1" applyBorder="1" applyAlignment="1">
      <alignment horizontal="left" vertical="center" wrapText="1"/>
    </xf>
    <xf numFmtId="186" fontId="19" fillId="11" borderId="5" xfId="1" applyNumberFormat="1" applyFont="1" applyFill="1" applyBorder="1" applyAlignment="1" applyProtection="1">
      <alignment horizontal="right" vertical="center" wrapText="1"/>
      <protection hidden="1"/>
    </xf>
    <xf numFmtId="186" fontId="18" fillId="11" borderId="5" xfId="1" applyNumberFormat="1" applyFont="1" applyFill="1" applyBorder="1" applyAlignment="1" applyProtection="1">
      <alignment horizontal="right" vertical="center" wrapText="1"/>
      <protection hidden="1"/>
    </xf>
    <xf numFmtId="0" fontId="18" fillId="0" borderId="5" xfId="0" applyFont="1" applyBorder="1" applyAlignment="1">
      <alignment horizontal="center" vertical="center" wrapText="1"/>
    </xf>
    <xf numFmtId="186" fontId="19" fillId="0" borderId="5" xfId="1" applyNumberFormat="1" applyFont="1" applyFill="1" applyBorder="1" applyAlignment="1" applyProtection="1">
      <alignment horizontal="right" vertical="center" wrapText="1"/>
      <protection hidden="1"/>
    </xf>
    <xf numFmtId="0" fontId="18" fillId="11" borderId="5" xfId="30" applyFont="1" applyFill="1" applyBorder="1" applyAlignment="1">
      <alignment horizontal="center" vertical="center" wrapText="1"/>
    </xf>
    <xf numFmtId="186" fontId="18" fillId="11" borderId="5" xfId="0" applyNumberFormat="1" applyFont="1" applyFill="1" applyBorder="1" applyAlignment="1" applyProtection="1">
      <alignment horizontal="center" vertical="center" wrapText="1"/>
      <protection locked="0" hidden="1"/>
    </xf>
    <xf numFmtId="0" fontId="19" fillId="11" borderId="5" xfId="0" applyFont="1" applyFill="1" applyBorder="1" applyAlignment="1">
      <alignment horizontal="center" vertical="center"/>
    </xf>
    <xf numFmtId="0" fontId="19" fillId="11" borderId="5" xfId="0" applyFont="1" applyFill="1" applyBorder="1" applyAlignment="1">
      <alignment vertical="center"/>
    </xf>
    <xf numFmtId="186" fontId="19" fillId="11" borderId="5" xfId="0" applyNumberFormat="1" applyFont="1" applyFill="1" applyBorder="1" applyAlignment="1">
      <alignment vertical="center"/>
    </xf>
    <xf numFmtId="186" fontId="18" fillId="11" borderId="5" xfId="0" applyNumberFormat="1" applyFont="1" applyFill="1" applyBorder="1" applyAlignment="1">
      <alignment vertical="center"/>
    </xf>
    <xf numFmtId="186" fontId="18" fillId="11" borderId="5" xfId="33" applyNumberFormat="1" applyFont="1" applyFill="1" applyBorder="1" applyAlignment="1">
      <alignment vertical="center"/>
    </xf>
    <xf numFmtId="0" fontId="19" fillId="11" borderId="5" xfId="0" applyFont="1" applyFill="1" applyBorder="1" applyAlignment="1" applyProtection="1">
      <alignment horizontal="center" vertical="center"/>
      <protection locked="0" hidden="1"/>
    </xf>
    <xf numFmtId="0" fontId="18" fillId="12" borderId="5" xfId="0" applyFont="1" applyFill="1" applyBorder="1" applyAlignment="1">
      <alignment horizontal="center" vertical="center" wrapText="1"/>
    </xf>
    <xf numFmtId="0" fontId="18" fillId="12" borderId="5" xfId="0" applyFont="1" applyFill="1" applyBorder="1" applyAlignment="1">
      <alignment vertical="center" wrapText="1"/>
    </xf>
    <xf numFmtId="186" fontId="19" fillId="0" borderId="5" xfId="6" applyNumberFormat="1" applyFont="1" applyFill="1" applyBorder="1" applyAlignment="1">
      <alignment horizontal="right" vertical="center" wrapText="1"/>
    </xf>
    <xf numFmtId="0" fontId="19" fillId="12" borderId="5" xfId="30" applyFont="1" applyFill="1" applyBorder="1" applyAlignment="1">
      <alignment horizontal="center" vertical="center" wrapText="1"/>
    </xf>
    <xf numFmtId="186" fontId="19" fillId="0" borderId="5" xfId="1" applyNumberFormat="1" applyFont="1" applyFill="1" applyBorder="1" applyAlignment="1">
      <alignment horizontal="center" vertical="center" wrapText="1"/>
    </xf>
    <xf numFmtId="0" fontId="18" fillId="0" borderId="5" xfId="0" applyFont="1" applyBorder="1" applyAlignment="1" applyProtection="1">
      <alignment horizontal="center" vertical="center"/>
      <protection locked="0" hidden="1"/>
    </xf>
    <xf numFmtId="0" fontId="18" fillId="0" borderId="5" xfId="0" applyFont="1" applyBorder="1" applyAlignment="1" applyProtection="1">
      <alignment horizontal="center" vertical="center" wrapText="1"/>
      <protection hidden="1"/>
    </xf>
    <xf numFmtId="186" fontId="18" fillId="0" borderId="5" xfId="1" applyNumberFormat="1" applyFont="1" applyFill="1" applyBorder="1" applyAlignment="1" applyProtection="1">
      <alignment horizontal="right" vertical="center"/>
      <protection hidden="1"/>
    </xf>
    <xf numFmtId="186" fontId="19" fillId="12" borderId="5" xfId="6" applyNumberFormat="1" applyFont="1" applyFill="1" applyBorder="1" applyAlignment="1">
      <alignment horizontal="right" vertical="center"/>
    </xf>
    <xf numFmtId="0" fontId="19" fillId="11" borderId="5" xfId="0" applyFont="1" applyFill="1" applyBorder="1" applyAlignment="1">
      <alignment horizontal="center" vertical="center" wrapText="1"/>
    </xf>
    <xf numFmtId="186" fontId="19" fillId="11" borderId="5" xfId="6" applyNumberFormat="1" applyFont="1" applyFill="1" applyBorder="1" applyAlignment="1">
      <alignment horizontal="right" vertical="center"/>
    </xf>
    <xf numFmtId="186" fontId="18" fillId="11" borderId="5" xfId="6" applyNumberFormat="1" applyFont="1" applyFill="1" applyBorder="1" applyAlignment="1">
      <alignment horizontal="right" vertical="center"/>
    </xf>
    <xf numFmtId="0" fontId="18" fillId="0" borderId="5" xfId="30" applyFont="1" applyBorder="1" applyAlignment="1">
      <alignment horizontal="center" vertical="center" wrapText="1"/>
    </xf>
    <xf numFmtId="0" fontId="18" fillId="5" borderId="5" xfId="30" applyFont="1" applyFill="1" applyBorder="1" applyAlignment="1">
      <alignment horizontal="center" vertical="center"/>
    </xf>
    <xf numFmtId="0" fontId="18" fillId="0" borderId="5" xfId="30" applyFont="1" applyBorder="1" applyAlignment="1">
      <alignment vertical="center" wrapText="1"/>
    </xf>
    <xf numFmtId="186" fontId="18" fillId="0" borderId="5" xfId="6" applyNumberFormat="1" applyFont="1" applyFill="1" applyBorder="1" applyAlignment="1">
      <alignment horizontal="right" vertical="center" wrapText="1"/>
    </xf>
    <xf numFmtId="186" fontId="19" fillId="0" borderId="241" xfId="0" applyNumberFormat="1" applyFont="1" applyBorder="1" applyAlignment="1">
      <alignment vertical="center"/>
    </xf>
    <xf numFmtId="0" fontId="18" fillId="11" borderId="5" xfId="30" applyFont="1" applyFill="1" applyBorder="1" applyAlignment="1">
      <alignment horizontal="center" vertical="center"/>
    </xf>
    <xf numFmtId="0" fontId="18" fillId="11" borderId="5" xfId="30" applyFont="1" applyFill="1" applyBorder="1" applyAlignment="1">
      <alignment vertical="center" wrapText="1"/>
    </xf>
    <xf numFmtId="186" fontId="18" fillId="11" borderId="5" xfId="6" applyNumberFormat="1" applyFont="1" applyFill="1" applyBorder="1" applyAlignment="1">
      <alignment horizontal="right" vertical="center" wrapText="1"/>
    </xf>
    <xf numFmtId="186" fontId="19" fillId="12" borderId="5" xfId="6" applyNumberFormat="1" applyFont="1" applyFill="1" applyBorder="1" applyAlignment="1">
      <alignment vertical="center"/>
    </xf>
    <xf numFmtId="186" fontId="19" fillId="12" borderId="5" xfId="1" applyNumberFormat="1" applyFont="1" applyFill="1" applyBorder="1" applyAlignment="1">
      <alignment vertical="center" wrapText="1"/>
    </xf>
    <xf numFmtId="0" fontId="18" fillId="11" borderId="5" xfId="0" applyFont="1" applyFill="1" applyBorder="1" applyAlignment="1">
      <alignment horizontal="center" vertical="center"/>
    </xf>
    <xf numFmtId="186" fontId="19" fillId="11" borderId="5" xfId="33" applyNumberFormat="1" applyFont="1" applyFill="1" applyBorder="1" applyAlignment="1">
      <alignment vertical="center"/>
    </xf>
    <xf numFmtId="186" fontId="19" fillId="12" borderId="5" xfId="6" applyNumberFormat="1" applyFont="1" applyFill="1" applyBorder="1" applyAlignment="1">
      <alignment horizontal="right" vertical="center" wrapText="1"/>
    </xf>
    <xf numFmtId="186" fontId="18" fillId="5" borderId="5" xfId="33" applyNumberFormat="1" applyFont="1" applyFill="1" applyBorder="1" applyAlignment="1" applyProtection="1">
      <alignment horizontal="right" vertical="center"/>
      <protection hidden="1"/>
    </xf>
    <xf numFmtId="186" fontId="19" fillId="11" borderId="5" xfId="1" applyNumberFormat="1" applyFont="1" applyFill="1" applyBorder="1" applyAlignment="1">
      <alignment vertical="center" wrapText="1"/>
    </xf>
    <xf numFmtId="186" fontId="18" fillId="11" borderId="5" xfId="1" applyNumberFormat="1" applyFont="1" applyFill="1" applyBorder="1" applyAlignment="1">
      <alignment vertical="center" wrapText="1"/>
    </xf>
    <xf numFmtId="0" fontId="18" fillId="11" borderId="5" xfId="31" applyFont="1" applyFill="1" applyBorder="1" applyAlignment="1">
      <alignment vertical="center" wrapText="1"/>
    </xf>
    <xf numFmtId="186" fontId="19" fillId="11" borderId="5" xfId="6" applyNumberFormat="1" applyFont="1" applyFill="1" applyBorder="1" applyAlignment="1">
      <alignment horizontal="right" vertical="center" wrapText="1"/>
    </xf>
    <xf numFmtId="0" fontId="18" fillId="0" borderId="5" xfId="31" applyFont="1" applyBorder="1" applyAlignment="1">
      <alignment vertical="center" wrapText="1"/>
    </xf>
    <xf numFmtId="186" fontId="18" fillId="11" borderId="5" xfId="0" applyNumberFormat="1" applyFont="1" applyFill="1" applyBorder="1" applyAlignment="1">
      <alignment horizontal="center" vertical="center" wrapText="1"/>
    </xf>
    <xf numFmtId="0" fontId="19" fillId="12" borderId="66" xfId="0" applyFont="1" applyFill="1" applyBorder="1" applyAlignment="1">
      <alignment vertical="center" wrapText="1"/>
    </xf>
    <xf numFmtId="0" fontId="18" fillId="0" borderId="5" xfId="30" applyFont="1" applyBorder="1" applyAlignment="1">
      <alignment horizontal="center" vertical="center"/>
    </xf>
    <xf numFmtId="0" fontId="18" fillId="12" borderId="5" xfId="0" applyFont="1" applyFill="1" applyBorder="1" applyAlignment="1">
      <alignment horizontal="left" vertical="center" wrapText="1"/>
    </xf>
    <xf numFmtId="186" fontId="18" fillId="11" borderId="5" xfId="30" applyNumberFormat="1" applyFont="1" applyFill="1" applyBorder="1" applyAlignment="1">
      <alignment horizontal="center" vertical="center" wrapText="1"/>
    </xf>
    <xf numFmtId="0" fontId="18" fillId="11" borderId="5" xfId="30" applyFont="1" applyFill="1" applyBorder="1" applyAlignment="1">
      <alignment horizontal="left" vertical="center" wrapText="1"/>
    </xf>
    <xf numFmtId="0" fontId="18" fillId="5" borderId="5" xfId="0" applyFont="1" applyFill="1" applyBorder="1" applyAlignment="1" applyProtection="1">
      <alignment vertical="center" wrapText="1"/>
      <protection hidden="1"/>
    </xf>
    <xf numFmtId="186" fontId="18" fillId="5" borderId="5" xfId="0" applyNumberFormat="1" applyFont="1" applyFill="1" applyBorder="1" applyAlignment="1" applyProtection="1">
      <alignment horizontal="center" vertical="center" wrapText="1"/>
      <protection hidden="1"/>
    </xf>
    <xf numFmtId="0" fontId="18" fillId="0" borderId="5" xfId="0" applyFont="1" applyBorder="1" applyAlignment="1" applyProtection="1">
      <alignment vertical="center" wrapText="1"/>
      <protection locked="0" hidden="1"/>
    </xf>
    <xf numFmtId="186" fontId="18" fillId="0" borderId="5" xfId="0" applyNumberFormat="1" applyFont="1" applyBorder="1" applyAlignment="1" applyProtection="1">
      <alignment horizontal="right" vertical="center" wrapText="1"/>
      <protection locked="0" hidden="1"/>
    </xf>
    <xf numFmtId="0" fontId="19" fillId="0" borderId="5" xfId="0" applyFont="1" applyBorder="1" applyAlignment="1" applyProtection="1">
      <alignment horizontal="right" vertical="center" wrapText="1"/>
      <protection locked="0" hidden="1"/>
    </xf>
    <xf numFmtId="186" fontId="18" fillId="0" borderId="5" xfId="0" applyNumberFormat="1" applyFont="1" applyBorder="1" applyAlignment="1" applyProtection="1">
      <alignment horizontal="right" vertical="center" wrapText="1"/>
      <protection hidden="1"/>
    </xf>
    <xf numFmtId="0" fontId="18" fillId="5" borderId="5" xfId="0" applyFont="1" applyFill="1" applyBorder="1" applyAlignment="1" applyProtection="1">
      <alignment vertical="center"/>
      <protection hidden="1"/>
    </xf>
    <xf numFmtId="186" fontId="18" fillId="5" borderId="5" xfId="0" applyNumberFormat="1" applyFont="1" applyFill="1" applyBorder="1" applyAlignment="1" applyProtection="1">
      <alignment vertical="center"/>
      <protection hidden="1"/>
    </xf>
    <xf numFmtId="186" fontId="18" fillId="11" borderId="5" xfId="33" applyNumberFormat="1" applyFont="1" applyFill="1" applyBorder="1" applyAlignment="1">
      <alignment horizontal="right" vertical="center" wrapText="1"/>
    </xf>
    <xf numFmtId="49" fontId="18" fillId="11" borderId="5" xfId="30" applyNumberFormat="1" applyFont="1" applyFill="1" applyBorder="1" applyAlignment="1">
      <alignment horizontal="center" vertical="center" wrapText="1"/>
    </xf>
    <xf numFmtId="186" fontId="18" fillId="11" borderId="5" xfId="33" applyNumberFormat="1" applyFont="1" applyFill="1" applyBorder="1" applyAlignment="1">
      <alignment horizontal="right" vertical="center" wrapText="1" shrinkToFit="1"/>
    </xf>
    <xf numFmtId="186" fontId="19" fillId="0" borderId="5" xfId="33" applyNumberFormat="1" applyFont="1" applyFill="1" applyBorder="1" applyAlignment="1">
      <alignment horizontal="right" vertical="center" wrapText="1"/>
    </xf>
    <xf numFmtId="41" fontId="18" fillId="11" borderId="5" xfId="6" applyFont="1" applyFill="1" applyBorder="1" applyAlignment="1">
      <alignment vertical="center"/>
    </xf>
    <xf numFmtId="186" fontId="18" fillId="11" borderId="5" xfId="33" applyNumberFormat="1" applyFont="1" applyFill="1" applyBorder="1" applyAlignment="1">
      <alignment horizontal="right" vertical="center"/>
    </xf>
    <xf numFmtId="0" fontId="18" fillId="0" borderId="72" xfId="0" applyFont="1" applyBorder="1" applyAlignment="1">
      <alignment horizontal="right" vertical="center"/>
    </xf>
    <xf numFmtId="0" fontId="18" fillId="0" borderId="0" xfId="0" applyFont="1" applyAlignment="1">
      <alignment horizontal="right" vertical="center"/>
    </xf>
    <xf numFmtId="186" fontId="18" fillId="0" borderId="0" xfId="0" applyNumberFormat="1" applyFont="1" applyAlignment="1">
      <alignment horizontal="right" vertical="center"/>
    </xf>
    <xf numFmtId="186" fontId="18" fillId="0" borderId="18" xfId="33" applyNumberFormat="1" applyFont="1" applyBorder="1" applyAlignment="1">
      <alignment vertical="center"/>
    </xf>
    <xf numFmtId="0" fontId="19" fillId="0" borderId="72" xfId="0" applyFont="1" applyBorder="1" applyAlignment="1">
      <alignment horizontal="center" vertical="center"/>
    </xf>
    <xf numFmtId="0" fontId="19" fillId="0" borderId="0" xfId="0" applyFont="1" applyAlignment="1">
      <alignment vertical="center"/>
    </xf>
    <xf numFmtId="186" fontId="19" fillId="0" borderId="18" xfId="33" applyNumberFormat="1" applyFont="1" applyBorder="1" applyAlignment="1">
      <alignment vertical="center"/>
    </xf>
    <xf numFmtId="165" fontId="18" fillId="5" borderId="75" xfId="33" applyFont="1" applyFill="1" applyBorder="1" applyAlignment="1">
      <alignment vertical="center"/>
    </xf>
    <xf numFmtId="165" fontId="18" fillId="5" borderId="64" xfId="33" applyFont="1" applyFill="1" applyBorder="1" applyAlignment="1">
      <alignment vertical="center"/>
    </xf>
    <xf numFmtId="186" fontId="18" fillId="5" borderId="64" xfId="33" applyNumberFormat="1" applyFont="1" applyFill="1" applyBorder="1" applyAlignment="1">
      <alignment horizontal="left" vertical="center"/>
    </xf>
    <xf numFmtId="186" fontId="18" fillId="5" borderId="76" xfId="33" applyNumberFormat="1" applyFont="1" applyFill="1" applyBorder="1" applyAlignment="1">
      <alignment vertical="center"/>
    </xf>
    <xf numFmtId="165" fontId="18" fillId="5" borderId="72" xfId="33" applyFont="1" applyFill="1" applyBorder="1" applyAlignment="1">
      <alignment vertical="center"/>
    </xf>
    <xf numFmtId="165" fontId="18" fillId="5" borderId="0" xfId="33" applyFont="1" applyFill="1" applyBorder="1" applyAlignment="1">
      <alignment vertical="center"/>
    </xf>
    <xf numFmtId="186" fontId="18" fillId="5" borderId="0" xfId="2" applyNumberFormat="1" applyFont="1" applyFill="1" applyBorder="1" applyAlignment="1">
      <alignment horizontal="center" vertical="center"/>
    </xf>
    <xf numFmtId="186" fontId="18" fillId="5" borderId="77" xfId="33" applyNumberFormat="1" applyFont="1" applyFill="1" applyBorder="1" applyAlignment="1">
      <alignment vertical="center"/>
    </xf>
    <xf numFmtId="0" fontId="18" fillId="5" borderId="78" xfId="0" applyFont="1" applyFill="1" applyBorder="1" applyAlignment="1">
      <alignment vertical="center"/>
    </xf>
    <xf numFmtId="0" fontId="18" fillId="5" borderId="65" xfId="0" applyFont="1" applyFill="1" applyBorder="1" applyAlignment="1">
      <alignment vertical="center"/>
    </xf>
    <xf numFmtId="186" fontId="18" fillId="5" borderId="65" xfId="0" applyNumberFormat="1" applyFont="1" applyFill="1" applyBorder="1" applyAlignment="1">
      <alignment horizontal="left" vertical="center"/>
    </xf>
    <xf numFmtId="186" fontId="18" fillId="5" borderId="70" xfId="33" applyNumberFormat="1" applyFont="1" applyFill="1" applyBorder="1" applyAlignment="1">
      <alignment vertical="center"/>
    </xf>
    <xf numFmtId="0" fontId="3" fillId="3" borderId="0" xfId="0" applyFont="1" applyFill="1" applyAlignment="1">
      <alignment horizontal="center" vertical="center" wrapText="1"/>
    </xf>
    <xf numFmtId="0" fontId="3" fillId="3" borderId="0" xfId="0" applyFont="1" applyFill="1" applyAlignment="1">
      <alignment horizontal="center" vertical="center"/>
    </xf>
    <xf numFmtId="0" fontId="3" fillId="3" borderId="9" xfId="0" applyFont="1" applyFill="1" applyBorder="1" applyAlignment="1">
      <alignment horizontal="center" vertical="center"/>
    </xf>
    <xf numFmtId="0" fontId="7" fillId="4" borderId="1" xfId="0" applyFont="1" applyFill="1" applyBorder="1" applyAlignment="1">
      <alignment horizontal="center" vertical="center" wrapText="1"/>
    </xf>
    <xf numFmtId="0" fontId="7" fillId="4" borderId="20" xfId="0" applyFont="1" applyFill="1" applyBorder="1" applyAlignment="1">
      <alignment horizontal="center" vertical="center" wrapText="1"/>
    </xf>
    <xf numFmtId="0" fontId="4" fillId="4" borderId="13" xfId="0" applyFont="1" applyFill="1" applyBorder="1" applyAlignment="1">
      <alignment horizontal="right" vertical="center"/>
    </xf>
    <xf numFmtId="0" fontId="4" fillId="4" borderId="11" xfId="0" applyFont="1" applyFill="1" applyBorder="1" applyAlignment="1">
      <alignment horizontal="right" vertical="center"/>
    </xf>
    <xf numFmtId="169" fontId="10" fillId="4" borderId="15" xfId="1" applyNumberFormat="1" applyFont="1" applyFill="1" applyBorder="1" applyAlignment="1">
      <alignment horizontal="center" vertical="center"/>
    </xf>
    <xf numFmtId="169" fontId="10" fillId="4" borderId="10" xfId="1" applyNumberFormat="1" applyFont="1" applyFill="1" applyBorder="1" applyAlignment="1">
      <alignment horizontal="center" vertical="center"/>
    </xf>
    <xf numFmtId="0" fontId="9" fillId="0" borderId="21" xfId="0" applyFont="1" applyBorder="1" applyAlignment="1">
      <alignment horizontal="center" vertical="center"/>
    </xf>
    <xf numFmtId="0" fontId="9" fillId="0" borderId="22" xfId="0" applyFont="1" applyBorder="1" applyAlignment="1">
      <alignment horizontal="center" vertical="center"/>
    </xf>
    <xf numFmtId="0" fontId="9" fillId="0" borderId="23" xfId="0" applyFont="1" applyBorder="1" applyAlignment="1">
      <alignment horizontal="center" vertical="center"/>
    </xf>
    <xf numFmtId="0" fontId="9" fillId="0" borderId="27" xfId="0" applyFont="1" applyBorder="1" applyAlignment="1">
      <alignment horizontal="center" vertical="center"/>
    </xf>
    <xf numFmtId="0" fontId="9" fillId="0" borderId="9" xfId="0" applyFont="1" applyBorder="1" applyAlignment="1">
      <alignment horizontal="center" vertical="center"/>
    </xf>
    <xf numFmtId="0" fontId="9" fillId="0" borderId="10" xfId="0" applyFont="1" applyBorder="1" applyAlignment="1">
      <alignment horizontal="center" vertical="center"/>
    </xf>
    <xf numFmtId="0" fontId="9" fillId="0" borderId="24"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2" xfId="0" applyFont="1" applyBorder="1" applyAlignment="1">
      <alignment horizontal="center" vertical="center" wrapText="1"/>
    </xf>
    <xf numFmtId="0" fontId="10" fillId="7" borderId="21" xfId="0" applyFont="1" applyFill="1" applyBorder="1" applyAlignment="1">
      <alignment horizontal="left" vertical="top" wrapText="1"/>
    </xf>
    <xf numFmtId="0" fontId="10" fillId="7" borderId="22" xfId="0" applyFont="1" applyFill="1" applyBorder="1" applyAlignment="1">
      <alignment horizontal="left" vertical="top" wrapText="1"/>
    </xf>
    <xf numFmtId="0" fontId="10" fillId="7" borderId="33" xfId="0" applyFont="1" applyFill="1" applyBorder="1" applyAlignment="1">
      <alignment horizontal="left" vertical="top" wrapText="1"/>
    </xf>
    <xf numFmtId="0" fontId="10" fillId="7" borderId="19" xfId="0" applyFont="1" applyFill="1" applyBorder="1" applyAlignment="1">
      <alignment horizontal="left" vertical="top" wrapText="1"/>
    </xf>
    <xf numFmtId="0" fontId="0" fillId="0" borderId="28" xfId="0" applyBorder="1" applyAlignment="1">
      <alignment horizontal="center" vertical="top" wrapText="1"/>
    </xf>
    <xf numFmtId="0" fontId="0" fillId="0" borderId="14" xfId="0" applyBorder="1" applyAlignment="1">
      <alignment horizontal="center" vertical="top" wrapText="1"/>
    </xf>
    <xf numFmtId="0" fontId="0" fillId="0" borderId="18" xfId="0" applyBorder="1" applyAlignment="1">
      <alignment horizontal="center" vertical="top" wrapText="1"/>
    </xf>
    <xf numFmtId="0" fontId="0" fillId="0" borderId="29" xfId="0" applyBorder="1" applyAlignment="1">
      <alignment horizontal="center" vertical="top" wrapText="1"/>
    </xf>
    <xf numFmtId="0" fontId="0" fillId="0" borderId="7" xfId="0" applyBorder="1" applyAlignment="1">
      <alignment horizontal="center" vertical="top" wrapText="1"/>
    </xf>
    <xf numFmtId="0" fontId="0" fillId="0" borderId="8" xfId="0" applyBorder="1" applyAlignment="1">
      <alignment horizontal="center" vertical="top" wrapText="1"/>
    </xf>
    <xf numFmtId="170" fontId="6" fillId="0" borderId="6" xfId="0" applyNumberFormat="1" applyFont="1" applyBorder="1" applyAlignment="1">
      <alignment horizontal="center" vertical="center"/>
    </xf>
    <xf numFmtId="170" fontId="6" fillId="0" borderId="30" xfId="0" applyNumberFormat="1" applyFont="1" applyBorder="1" applyAlignment="1">
      <alignment horizontal="center" vertical="center"/>
    </xf>
    <xf numFmtId="0" fontId="10" fillId="7" borderId="21" xfId="0" applyFont="1" applyFill="1" applyBorder="1" applyAlignment="1" applyProtection="1">
      <alignment horizontal="left" vertical="top" wrapText="1"/>
      <protection hidden="1"/>
    </xf>
    <xf numFmtId="0" fontId="10" fillId="7" borderId="22" xfId="0" applyFont="1" applyFill="1" applyBorder="1" applyAlignment="1" applyProtection="1">
      <alignment horizontal="left" vertical="top" wrapText="1"/>
      <protection hidden="1"/>
    </xf>
    <xf numFmtId="0" fontId="10" fillId="7" borderId="33" xfId="0" applyFont="1" applyFill="1" applyBorder="1" applyAlignment="1" applyProtection="1">
      <alignment horizontal="left" vertical="top" wrapText="1"/>
      <protection hidden="1"/>
    </xf>
    <xf numFmtId="0" fontId="10" fillId="7" borderId="19" xfId="0" applyFont="1" applyFill="1" applyBorder="1" applyAlignment="1" applyProtection="1">
      <alignment horizontal="left" vertical="top" wrapText="1"/>
      <protection hidden="1"/>
    </xf>
    <xf numFmtId="2" fontId="19" fillId="0" borderId="5" xfId="0" applyNumberFormat="1" applyFont="1" applyBorder="1" applyAlignment="1">
      <alignment horizontal="center" vertical="center" wrapText="1"/>
    </xf>
    <xf numFmtId="2" fontId="18" fillId="11" borderId="5" xfId="0" applyNumberFormat="1" applyFont="1" applyFill="1" applyBorder="1" applyAlignment="1" applyProtection="1">
      <alignment horizontal="center" vertical="center"/>
      <protection locked="0"/>
    </xf>
    <xf numFmtId="2" fontId="19" fillId="12" borderId="5" xfId="0" applyNumberFormat="1" applyFont="1" applyFill="1" applyBorder="1" applyAlignment="1">
      <alignment horizontal="center" vertical="center" wrapText="1"/>
    </xf>
    <xf numFmtId="2" fontId="18" fillId="11" borderId="5" xfId="0" applyNumberFormat="1" applyFont="1" applyFill="1" applyBorder="1" applyAlignment="1" applyProtection="1">
      <alignment horizontal="center" vertical="center" wrapText="1"/>
      <protection locked="0" hidden="1"/>
    </xf>
    <xf numFmtId="2" fontId="18" fillId="11" borderId="5" xfId="0" applyNumberFormat="1" applyFont="1" applyFill="1" applyBorder="1" applyAlignment="1">
      <alignment horizontal="center" vertical="center" wrapText="1"/>
    </xf>
    <xf numFmtId="2" fontId="18" fillId="11" borderId="5" xfId="30" applyNumberFormat="1" applyFont="1" applyFill="1" applyBorder="1" applyAlignment="1">
      <alignment horizontal="center" vertical="center" wrapText="1"/>
    </xf>
    <xf numFmtId="2" fontId="18" fillId="6" borderId="71" xfId="0" applyNumberFormat="1" applyFont="1" applyFill="1" applyBorder="1" applyAlignment="1" applyProtection="1">
      <alignment horizontal="center" vertical="center"/>
      <protection hidden="1"/>
    </xf>
    <xf numFmtId="2" fontId="19" fillId="0" borderId="3" xfId="0" applyNumberFormat="1" applyFont="1" applyBorder="1" applyAlignment="1">
      <alignment horizontal="center" vertical="center"/>
    </xf>
    <xf numFmtId="2" fontId="18" fillId="11" borderId="5" xfId="0" applyNumberFormat="1" applyFont="1" applyFill="1" applyBorder="1" applyAlignment="1" applyProtection="1">
      <alignment horizontal="center" vertical="center" wrapText="1"/>
      <protection locked="0"/>
    </xf>
    <xf numFmtId="2" fontId="19" fillId="0" borderId="5" xfId="1" applyNumberFormat="1" applyFont="1" applyFill="1" applyBorder="1" applyAlignment="1" applyProtection="1">
      <alignment horizontal="center" vertical="center" wrapText="1"/>
      <protection hidden="1"/>
    </xf>
    <xf numFmtId="2" fontId="19" fillId="0" borderId="5" xfId="0" applyNumberFormat="1" applyFont="1" applyBorder="1" applyAlignment="1" applyProtection="1">
      <alignment horizontal="center" vertical="center"/>
      <protection locked="0"/>
    </xf>
    <xf numFmtId="2" fontId="19" fillId="0" borderId="5" xfId="0" applyNumberFormat="1" applyFont="1" applyBorder="1" applyAlignment="1" applyProtection="1">
      <alignment horizontal="center" vertical="center"/>
      <protection hidden="1"/>
    </xf>
    <xf numFmtId="2" fontId="19" fillId="0" borderId="5" xfId="0" applyNumberFormat="1" applyFont="1" applyBorder="1" applyAlignment="1">
      <alignment horizontal="center" vertical="center"/>
    </xf>
    <xf numFmtId="2" fontId="19" fillId="12" borderId="5" xfId="1" applyNumberFormat="1" applyFont="1" applyFill="1" applyBorder="1" applyAlignment="1" applyProtection="1">
      <alignment horizontal="center" vertical="center" wrapText="1"/>
      <protection hidden="1"/>
    </xf>
    <xf numFmtId="2" fontId="18" fillId="11" borderId="68" xfId="0" applyNumberFormat="1" applyFont="1" applyFill="1" applyBorder="1" applyAlignment="1" applyProtection="1">
      <alignment horizontal="center" vertical="center" wrapText="1"/>
      <protection locked="0" hidden="1"/>
    </xf>
    <xf numFmtId="2" fontId="19" fillId="11" borderId="5" xfId="1" applyNumberFormat="1" applyFont="1" applyFill="1" applyBorder="1" applyAlignment="1" applyProtection="1">
      <alignment horizontal="center" vertical="center" wrapText="1"/>
      <protection hidden="1"/>
    </xf>
    <xf numFmtId="2" fontId="19" fillId="12" borderId="5" xfId="1" applyNumberFormat="1" applyFont="1" applyFill="1" applyBorder="1" applyAlignment="1" applyProtection="1">
      <alignment horizontal="center" vertical="center" wrapText="1"/>
      <protection locked="0" hidden="1"/>
    </xf>
    <xf numFmtId="2" fontId="18" fillId="11" borderId="5" xfId="0" applyNumberFormat="1" applyFont="1" applyFill="1" applyBorder="1" applyAlignment="1" applyProtection="1">
      <alignment horizontal="center" vertical="center" wrapText="1"/>
      <protection hidden="1"/>
    </xf>
    <xf numFmtId="2" fontId="19" fillId="12" borderId="5" xfId="0" applyNumberFormat="1" applyFont="1" applyFill="1" applyBorder="1" applyAlignment="1">
      <alignment horizontal="center" vertical="center" wrapText="1" shrinkToFit="1"/>
    </xf>
    <xf numFmtId="2" fontId="19" fillId="12" borderId="5" xfId="0" applyNumberFormat="1" applyFont="1" applyFill="1" applyBorder="1" applyAlignment="1">
      <alignment horizontal="center" vertical="center"/>
    </xf>
    <xf numFmtId="2" fontId="19" fillId="0" borderId="5" xfId="0" applyNumberFormat="1" applyFont="1" applyBorder="1" applyAlignment="1">
      <alignment horizontal="center" vertical="center" wrapText="1" shrinkToFit="1"/>
    </xf>
    <xf numFmtId="2" fontId="19" fillId="12" borderId="5" xfId="0" applyNumberFormat="1" applyFont="1" applyFill="1" applyBorder="1" applyAlignment="1" applyProtection="1">
      <alignment horizontal="center" vertical="center" wrapText="1"/>
      <protection hidden="1"/>
    </xf>
    <xf numFmtId="2" fontId="18" fillId="0" borderId="5" xfId="0" applyNumberFormat="1" applyFont="1" applyBorder="1" applyAlignment="1" applyProtection="1">
      <alignment horizontal="center" vertical="center" wrapText="1"/>
      <protection hidden="1"/>
    </xf>
    <xf numFmtId="2" fontId="18" fillId="11" borderId="5" xfId="0" applyNumberFormat="1" applyFont="1" applyFill="1" applyBorder="1" applyAlignment="1">
      <alignment horizontal="center" vertical="center" wrapText="1" shrinkToFit="1"/>
    </xf>
    <xf numFmtId="2" fontId="19" fillId="11" borderId="5" xfId="0" applyNumberFormat="1" applyFont="1" applyFill="1" applyBorder="1" applyAlignment="1" applyProtection="1">
      <alignment horizontal="center" vertical="center"/>
      <protection locked="0"/>
    </xf>
    <xf numFmtId="2" fontId="18" fillId="0" borderId="5" xfId="0" applyNumberFormat="1" applyFont="1" applyBorder="1" applyAlignment="1">
      <alignment horizontal="center" vertical="center" wrapText="1"/>
    </xf>
    <xf numFmtId="2" fontId="19" fillId="11" borderId="5" xfId="0" applyNumberFormat="1" applyFont="1" applyFill="1" applyBorder="1" applyAlignment="1" applyProtection="1">
      <alignment horizontal="center" vertical="center" wrapText="1"/>
      <protection hidden="1"/>
    </xf>
    <xf numFmtId="2" fontId="19" fillId="11" borderId="5" xfId="0" applyNumberFormat="1" applyFont="1" applyFill="1" applyBorder="1" applyAlignment="1" applyProtection="1">
      <alignment horizontal="center" vertical="center"/>
      <protection hidden="1"/>
    </xf>
    <xf numFmtId="2" fontId="18" fillId="12" borderId="5" xfId="0" applyNumberFormat="1" applyFont="1" applyFill="1" applyBorder="1" applyAlignment="1">
      <alignment horizontal="center" vertical="center" wrapText="1" shrinkToFit="1"/>
    </xf>
    <xf numFmtId="2" fontId="19" fillId="11" borderId="5" xfId="0" applyNumberFormat="1" applyFont="1" applyFill="1" applyBorder="1" applyAlignment="1">
      <alignment horizontal="center" vertical="center" wrapText="1" shrinkToFit="1"/>
    </xf>
    <xf numFmtId="2" fontId="18" fillId="0" borderId="5" xfId="30" applyNumberFormat="1" applyFont="1" applyBorder="1" applyAlignment="1">
      <alignment horizontal="center" vertical="center" wrapText="1"/>
    </xf>
    <xf numFmtId="2" fontId="19" fillId="11" borderId="5" xfId="0" applyNumberFormat="1" applyFont="1" applyFill="1" applyBorder="1" applyAlignment="1">
      <alignment horizontal="center" vertical="center"/>
    </xf>
    <xf numFmtId="2" fontId="19" fillId="11" borderId="5" xfId="0" applyNumberFormat="1" applyFont="1" applyFill="1" applyBorder="1" applyAlignment="1">
      <alignment horizontal="center" vertical="center" wrapText="1"/>
    </xf>
    <xf numFmtId="2" fontId="19" fillId="12" borderId="5" xfId="32" applyNumberFormat="1" applyFont="1" applyFill="1" applyBorder="1" applyAlignment="1">
      <alignment horizontal="center" vertical="center" wrapText="1"/>
    </xf>
    <xf numFmtId="2" fontId="19" fillId="0" borderId="5" xfId="32" applyNumberFormat="1" applyFont="1" applyBorder="1" applyAlignment="1">
      <alignment horizontal="center" vertical="center" wrapText="1"/>
    </xf>
    <xf numFmtId="2" fontId="18" fillId="5" borderId="5" xfId="0" applyNumberFormat="1" applyFont="1" applyFill="1" applyBorder="1" applyAlignment="1" applyProtection="1">
      <alignment horizontal="center" vertical="center" wrapText="1"/>
      <protection hidden="1"/>
    </xf>
    <xf numFmtId="2" fontId="18" fillId="0" borderId="5" xfId="0" applyNumberFormat="1" applyFont="1" applyBorder="1" applyAlignment="1" applyProtection="1">
      <alignment horizontal="center" vertical="center" wrapText="1"/>
      <protection locked="0" hidden="1"/>
    </xf>
    <xf numFmtId="2" fontId="18" fillId="5" borderId="5" xfId="0" applyNumberFormat="1" applyFont="1" applyFill="1" applyBorder="1" applyAlignment="1" applyProtection="1">
      <alignment horizontal="center" vertical="center"/>
      <protection hidden="1"/>
    </xf>
    <xf numFmtId="2" fontId="18" fillId="11" borderId="5" xfId="6" applyNumberFormat="1" applyFont="1" applyFill="1" applyBorder="1" applyAlignment="1">
      <alignment horizontal="center" vertical="center"/>
    </xf>
    <xf numFmtId="2" fontId="18" fillId="0" borderId="0" xfId="0" applyNumberFormat="1" applyFont="1" applyAlignment="1">
      <alignment horizontal="center" vertical="center"/>
    </xf>
    <xf numFmtId="2" fontId="19" fillId="0" borderId="0" xfId="0" applyNumberFormat="1" applyFont="1" applyAlignment="1">
      <alignment horizontal="center" vertical="center"/>
    </xf>
    <xf numFmtId="2" fontId="18" fillId="5" borderId="64" xfId="33" applyNumberFormat="1" applyFont="1" applyFill="1" applyBorder="1" applyAlignment="1">
      <alignment horizontal="center" vertical="center"/>
    </xf>
    <xf numFmtId="2" fontId="18" fillId="5" borderId="0" xfId="33" applyNumberFormat="1" applyFont="1" applyFill="1" applyBorder="1" applyAlignment="1">
      <alignment horizontal="center" vertical="center"/>
    </xf>
    <xf numFmtId="2" fontId="18" fillId="5" borderId="65" xfId="0" applyNumberFormat="1" applyFont="1" applyFill="1" applyBorder="1" applyAlignment="1">
      <alignment horizontal="center" vertical="center"/>
    </xf>
    <xf numFmtId="2" fontId="9" fillId="0" borderId="0" xfId="0" applyNumberFormat="1" applyFont="1" applyAlignment="1">
      <alignment horizontal="center" vertical="center"/>
    </xf>
    <xf numFmtId="2" fontId="18" fillId="12" borderId="5" xfId="0" applyNumberFormat="1" applyFont="1" applyFill="1" applyBorder="1" applyAlignment="1" applyProtection="1">
      <alignment horizontal="center" vertical="center" wrapText="1"/>
      <protection hidden="1"/>
    </xf>
    <xf numFmtId="186" fontId="18" fillId="12" borderId="5" xfId="0" applyNumberFormat="1" applyFont="1" applyFill="1" applyBorder="1" applyAlignment="1" applyProtection="1">
      <alignment horizontal="center" vertical="center" wrapText="1"/>
      <protection hidden="1"/>
    </xf>
    <xf numFmtId="186" fontId="18" fillId="12" borderId="5" xfId="33" applyNumberFormat="1" applyFont="1" applyFill="1" applyBorder="1" applyAlignment="1" applyProtection="1">
      <alignment horizontal="right" vertical="center"/>
      <protection hidden="1"/>
    </xf>
    <xf numFmtId="0" fontId="19" fillId="0" borderId="249" xfId="33" applyNumberFormat="1" applyFont="1" applyFill="1" applyBorder="1" applyAlignment="1">
      <alignment horizontal="center" vertical="center"/>
    </xf>
    <xf numFmtId="0" fontId="19" fillId="0" borderId="249" xfId="0" applyFont="1" applyBorder="1" applyAlignment="1">
      <alignment horizontal="center" vertical="center"/>
    </xf>
    <xf numFmtId="0" fontId="19" fillId="13" borderId="249" xfId="0" applyFont="1" applyFill="1" applyBorder="1" applyAlignment="1">
      <alignment horizontal="center" vertical="center"/>
    </xf>
    <xf numFmtId="0" fontId="19" fillId="13" borderId="249" xfId="0" applyFont="1" applyFill="1" applyBorder="1" applyAlignment="1">
      <alignment horizontal="center"/>
    </xf>
    <xf numFmtId="164" fontId="19" fillId="0" borderId="248" xfId="1" applyNumberFormat="1" applyFont="1" applyFill="1" applyBorder="1" applyAlignment="1">
      <alignment vertical="center" wrapText="1"/>
    </xf>
    <xf numFmtId="0" fontId="19" fillId="0" borderId="248" xfId="0" applyFont="1" applyBorder="1" applyAlignment="1">
      <alignment horizontal="left" vertical="center" wrapText="1"/>
    </xf>
    <xf numFmtId="0" fontId="19" fillId="0" borderId="248" xfId="0" applyFont="1" applyBorder="1" applyAlignment="1">
      <alignment vertical="center"/>
    </xf>
    <xf numFmtId="0" fontId="19" fillId="13" borderId="248" xfId="0" applyFont="1" applyFill="1" applyBorder="1" applyAlignment="1">
      <alignment horizontal="left" vertical="center"/>
    </xf>
    <xf numFmtId="0" fontId="19" fillId="13" borderId="248" xfId="0" applyFont="1" applyFill="1" applyBorder="1" applyAlignment="1">
      <alignment horizontal="left" vertical="center" wrapText="1"/>
    </xf>
    <xf numFmtId="164" fontId="19" fillId="0" borderId="248" xfId="1" applyNumberFormat="1" applyFont="1" applyFill="1" applyBorder="1" applyAlignment="1">
      <alignment horizontal="center" vertical="center"/>
    </xf>
    <xf numFmtId="0" fontId="19" fillId="0" borderId="248" xfId="0" applyFont="1" applyBorder="1" applyAlignment="1">
      <alignment horizontal="center" vertical="center"/>
    </xf>
    <xf numFmtId="0" fontId="19" fillId="13" borderId="248" xfId="0" applyFont="1" applyFill="1" applyBorder="1" applyAlignment="1">
      <alignment horizontal="center" vertical="center"/>
    </xf>
    <xf numFmtId="186" fontId="19" fillId="12" borderId="5" xfId="0" applyNumberFormat="1" applyFont="1" applyFill="1" applyBorder="1" applyAlignment="1" applyProtection="1">
      <alignment horizontal="center" vertical="center" wrapText="1"/>
      <protection hidden="1"/>
    </xf>
    <xf numFmtId="195" fontId="19" fillId="12" borderId="248" xfId="33" applyNumberFormat="1" applyFont="1" applyFill="1" applyBorder="1" applyAlignment="1">
      <alignment horizontal="center" vertical="center"/>
    </xf>
    <xf numFmtId="195" fontId="19" fillId="14" borderId="248" xfId="33" applyNumberFormat="1" applyFont="1" applyFill="1" applyBorder="1" applyAlignment="1">
      <alignment horizontal="center" vertical="center"/>
    </xf>
    <xf numFmtId="0" fontId="20" fillId="5" borderId="250" xfId="0" applyFont="1" applyFill="1" applyBorder="1" applyAlignment="1">
      <alignment horizontal="center"/>
    </xf>
    <xf numFmtId="0" fontId="20" fillId="5" borderId="251" xfId="0" applyFont="1" applyFill="1" applyBorder="1" applyAlignment="1">
      <alignment horizontal="center"/>
    </xf>
    <xf numFmtId="0" fontId="20" fillId="5" borderId="252" xfId="0" applyFont="1" applyFill="1" applyBorder="1" applyAlignment="1">
      <alignment horizontal="center"/>
    </xf>
  </cellXfs>
  <cellStyles count="38">
    <cellStyle name="Millares" xfId="1" builtinId="3"/>
    <cellStyle name="Millares [0]" xfId="6" builtinId="6"/>
    <cellStyle name="Millares [0] 2" xfId="14" xr:uid="{00000000-0005-0000-0000-000003000000}"/>
    <cellStyle name="Millares [0] 2 2" xfId="18" xr:uid="{00000000-0005-0000-0000-000004000000}"/>
    <cellStyle name="Millares [0] 3" xfId="26" xr:uid="{00000000-0005-0000-0000-000005000000}"/>
    <cellStyle name="Millares 2" xfId="10" xr:uid="{00000000-0005-0000-0000-000006000000}"/>
    <cellStyle name="Millares 2 2" xfId="17" xr:uid="{00000000-0005-0000-0000-000007000000}"/>
    <cellStyle name="Millares 2 3" xfId="34" xr:uid="{00000000-0005-0000-0000-000008000000}"/>
    <cellStyle name="Millares 2 4" xfId="15" xr:uid="{00000000-0005-0000-0000-000009000000}"/>
    <cellStyle name="Millares 4 2 2" xfId="7" xr:uid="{00000000-0005-0000-0000-00000A000000}"/>
    <cellStyle name="Millares 6" xfId="27" xr:uid="{00000000-0005-0000-0000-00000B000000}"/>
    <cellStyle name="Millares 8" xfId="5" xr:uid="{00000000-0005-0000-0000-00000C000000}"/>
    <cellStyle name="Moneda" xfId="33" builtinId="4"/>
    <cellStyle name="Moneda [0] 2" xfId="24" xr:uid="{00000000-0005-0000-0000-00000E000000}"/>
    <cellStyle name="Moneda [0] 2 2" xfId="36" xr:uid="{00000000-0005-0000-0000-00000F000000}"/>
    <cellStyle name="Moneda [0] 5" xfId="28" xr:uid="{00000000-0005-0000-0000-000010000000}"/>
    <cellStyle name="Moneda 2" xfId="9" xr:uid="{00000000-0005-0000-0000-000011000000}"/>
    <cellStyle name="Moneda 2 2 2 2" xfId="21" xr:uid="{00000000-0005-0000-0000-000012000000}"/>
    <cellStyle name="Moneda 3" xfId="16" xr:uid="{00000000-0005-0000-0000-000013000000}"/>
    <cellStyle name="Moneda 3 2" xfId="11" xr:uid="{00000000-0005-0000-0000-000014000000}"/>
    <cellStyle name="Normal" xfId="0" builtinId="0"/>
    <cellStyle name="Normal 10" xfId="35" xr:uid="{00000000-0005-0000-0000-000016000000}"/>
    <cellStyle name="Normal 11" xfId="25" xr:uid="{00000000-0005-0000-0000-000017000000}"/>
    <cellStyle name="Normal 2 10 2 2" xfId="30" xr:uid="{00000000-0005-0000-0000-000018000000}"/>
    <cellStyle name="Normal 2 2" xfId="4" xr:uid="{00000000-0005-0000-0000-000019000000}"/>
    <cellStyle name="Normal 2 2 2" xfId="13" xr:uid="{00000000-0005-0000-0000-00001A000000}"/>
    <cellStyle name="Normal 3 2" xfId="12" xr:uid="{00000000-0005-0000-0000-00001B000000}"/>
    <cellStyle name="Normal 3 3 2" xfId="29" xr:uid="{00000000-0005-0000-0000-00001C000000}"/>
    <cellStyle name="Normal 4" xfId="37" xr:uid="{00000000-0005-0000-0000-00001D000000}"/>
    <cellStyle name="Normal 4 2" xfId="19" xr:uid="{00000000-0005-0000-0000-00001E000000}"/>
    <cellStyle name="Normal 5" xfId="3" xr:uid="{00000000-0005-0000-0000-00001F000000}"/>
    <cellStyle name="Normal 6" xfId="31" xr:uid="{00000000-0005-0000-0000-000020000000}"/>
    <cellStyle name="Normal 8 2" xfId="22" xr:uid="{00000000-0005-0000-0000-000021000000}"/>
    <cellStyle name="Normal_Calc_Lin" xfId="32" xr:uid="{00000000-0005-0000-0000-000022000000}"/>
    <cellStyle name="Porcentaje" xfId="2" builtinId="5"/>
    <cellStyle name="Porcentaje 2" xfId="8" xr:uid="{00000000-0005-0000-0000-000025000000}"/>
    <cellStyle name="Porcentaje 2 2 2" xfId="20" xr:uid="{00000000-0005-0000-0000-000026000000}"/>
    <cellStyle name="Porcentaje 3 2" xfId="23" xr:uid="{00000000-0005-0000-0000-000027000000}"/>
  </cellStyles>
  <dxfs count="5">
    <dxf>
      <font>
        <condense val="0"/>
        <extend val="0"/>
        <color indexed="9"/>
      </font>
      <border>
        <bottom/>
      </border>
    </dxf>
    <dxf>
      <font>
        <b val="0"/>
        <i val="0"/>
        <condense val="0"/>
        <extend val="0"/>
        <color indexed="9"/>
      </font>
      <border>
        <bottom/>
      </border>
    </dxf>
    <dxf>
      <font>
        <condense val="0"/>
        <extend val="0"/>
        <color indexed="9"/>
      </font>
    </dxf>
    <dxf>
      <font>
        <condense val="0"/>
        <extend val="0"/>
        <color indexed="9"/>
      </font>
    </dxf>
    <dxf>
      <font>
        <condense val="0"/>
        <extend val="0"/>
        <color indexed="8"/>
      </font>
      <fill>
        <patternFill patternType="solid">
          <bgColor indexed="26"/>
        </patternFill>
      </fill>
    </dxf>
  </dxfs>
  <tableStyles count="0" defaultTableStyle="TableStyleMedium2" defaultPivotStyle="PivotStyleLight16"/>
  <colors>
    <mruColors>
      <color rgb="FF1693A5"/>
      <color rgb="FF009A5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761365</xdr:colOff>
      <xdr:row>200</xdr:row>
      <xdr:rowOff>41275</xdr:rowOff>
    </xdr:from>
    <xdr:to>
      <xdr:col>2</xdr:col>
      <xdr:colOff>761365</xdr:colOff>
      <xdr:row>200</xdr:row>
      <xdr:rowOff>174625</xdr:rowOff>
    </xdr:to>
    <xdr:grpSp>
      <xdr:nvGrpSpPr>
        <xdr:cNvPr id="2" name="Grupo 1">
          <a:extLst>
            <a:ext uri="{FF2B5EF4-FFF2-40B4-BE49-F238E27FC236}">
              <a16:creationId xmlns:a16="http://schemas.microsoft.com/office/drawing/2014/main" id="{170D0769-2E87-5448-B2C9-00CB76567B9A}"/>
            </a:ext>
          </a:extLst>
        </xdr:cNvPr>
        <xdr:cNvGrpSpPr/>
      </xdr:nvGrpSpPr>
      <xdr:grpSpPr>
        <a:xfrm>
          <a:off x="2412365" y="123853575"/>
          <a:ext cx="0" cy="133350"/>
          <a:chOff x="0" y="0"/>
          <a:chExt cx="0" cy="141795"/>
        </a:xfrm>
      </xdr:grpSpPr>
      <xdr:pic>
        <xdr:nvPicPr>
          <xdr:cNvPr id="3" name="image2.png">
            <a:extLst>
              <a:ext uri="{FF2B5EF4-FFF2-40B4-BE49-F238E27FC236}">
                <a16:creationId xmlns:a16="http://schemas.microsoft.com/office/drawing/2014/main" id="{CEBAB496-447C-2F4C-313D-0DB6A95C7FE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0" cy="141795"/>
          </a:xfrm>
          <a:prstGeom prst="rect">
            <a:avLst/>
          </a:prstGeom>
        </xdr:spPr>
      </xdr:pic>
      <xdr:pic>
        <xdr:nvPicPr>
          <xdr:cNvPr id="4" name="image2.png">
            <a:extLst>
              <a:ext uri="{FF2B5EF4-FFF2-40B4-BE49-F238E27FC236}">
                <a16:creationId xmlns:a16="http://schemas.microsoft.com/office/drawing/2014/main" id="{8BF414FF-0B04-203D-85DE-AE78A956B44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0" cy="141795"/>
          </a:xfrm>
          <a:prstGeom prst="rect">
            <a:avLst/>
          </a:prstGeom>
        </xdr:spPr>
      </xdr:pic>
    </xdr:grpSp>
    <xdr:clientData/>
  </xdr:twoCellAnchor>
  <xdr:twoCellAnchor>
    <xdr:from>
      <xdr:col>2</xdr:col>
      <xdr:colOff>761365</xdr:colOff>
      <xdr:row>200</xdr:row>
      <xdr:rowOff>41275</xdr:rowOff>
    </xdr:from>
    <xdr:to>
      <xdr:col>2</xdr:col>
      <xdr:colOff>761365</xdr:colOff>
      <xdr:row>200</xdr:row>
      <xdr:rowOff>174625</xdr:rowOff>
    </xdr:to>
    <xdr:grpSp>
      <xdr:nvGrpSpPr>
        <xdr:cNvPr id="5" name="Grupo 4">
          <a:extLst>
            <a:ext uri="{FF2B5EF4-FFF2-40B4-BE49-F238E27FC236}">
              <a16:creationId xmlns:a16="http://schemas.microsoft.com/office/drawing/2014/main" id="{F7B3C3C9-8497-2D45-88BF-9622F25A1D48}"/>
            </a:ext>
          </a:extLst>
        </xdr:cNvPr>
        <xdr:cNvGrpSpPr/>
      </xdr:nvGrpSpPr>
      <xdr:grpSpPr>
        <a:xfrm>
          <a:off x="2412365" y="123853575"/>
          <a:ext cx="0" cy="133350"/>
          <a:chOff x="0" y="0"/>
          <a:chExt cx="0" cy="141795"/>
        </a:xfrm>
      </xdr:grpSpPr>
      <xdr:pic>
        <xdr:nvPicPr>
          <xdr:cNvPr id="6" name="image2.png">
            <a:extLst>
              <a:ext uri="{FF2B5EF4-FFF2-40B4-BE49-F238E27FC236}">
                <a16:creationId xmlns:a16="http://schemas.microsoft.com/office/drawing/2014/main" id="{19B92AC1-6A10-399D-4DE9-BAC0D8D3813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0" cy="141795"/>
          </a:xfrm>
          <a:prstGeom prst="rect">
            <a:avLst/>
          </a:prstGeom>
        </xdr:spPr>
      </xdr:pic>
      <xdr:pic>
        <xdr:nvPicPr>
          <xdr:cNvPr id="7" name="image2.png">
            <a:extLst>
              <a:ext uri="{FF2B5EF4-FFF2-40B4-BE49-F238E27FC236}">
                <a16:creationId xmlns:a16="http://schemas.microsoft.com/office/drawing/2014/main" id="{2227C5EC-C815-D6A1-A6BE-B2BC1ADCD43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0" cy="141795"/>
          </a:xfrm>
          <a:prstGeom prst="rect">
            <a:avLst/>
          </a:prstGeom>
        </xdr:spPr>
      </xdr:pic>
    </xdr:grp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CE027-0FC5-C547-BB8F-80525C82BD33}">
  <dimension ref="B1:J733"/>
  <sheetViews>
    <sheetView tabSelected="1" workbookViewId="0">
      <selection activeCell="B1" sqref="B1:J1"/>
    </sheetView>
  </sheetViews>
  <sheetFormatPr baseColWidth="10" defaultRowHeight="15"/>
  <cols>
    <col min="3" max="3" width="45" bestFit="1" customWidth="1"/>
  </cols>
  <sheetData>
    <row r="1" spans="2:10" ht="16" thickBot="1">
      <c r="B1" s="891" t="s">
        <v>2283</v>
      </c>
      <c r="C1" s="892"/>
      <c r="D1" s="892"/>
      <c r="E1" s="892"/>
      <c r="F1" s="892"/>
      <c r="G1" s="892"/>
      <c r="H1" s="892"/>
      <c r="I1" s="892"/>
      <c r="J1" s="893"/>
    </row>
    <row r="2" spans="2:10" ht="25" thickBot="1">
      <c r="B2" s="631" t="s">
        <v>0</v>
      </c>
      <c r="C2" s="631" t="s">
        <v>1</v>
      </c>
      <c r="D2" s="631" t="s">
        <v>2</v>
      </c>
      <c r="E2" s="834" t="s">
        <v>3</v>
      </c>
      <c r="F2" s="632" t="s">
        <v>2230</v>
      </c>
      <c r="G2" s="632" t="s">
        <v>2231</v>
      </c>
      <c r="H2" s="633" t="s">
        <v>2232</v>
      </c>
      <c r="I2" s="633" t="s">
        <v>2233</v>
      </c>
      <c r="J2" s="634" t="s">
        <v>4</v>
      </c>
    </row>
    <row r="3" spans="2:10">
      <c r="B3" s="635"/>
      <c r="C3" s="636"/>
      <c r="D3" s="637"/>
      <c r="E3" s="835"/>
      <c r="F3" s="638"/>
      <c r="G3" s="638"/>
      <c r="H3" s="639"/>
      <c r="I3" s="639"/>
      <c r="J3" s="640"/>
    </row>
    <row r="4" spans="2:10" ht="60">
      <c r="B4" s="641">
        <v>1</v>
      </c>
      <c r="C4" s="642" t="s">
        <v>5</v>
      </c>
      <c r="D4" s="642"/>
      <c r="E4" s="836"/>
      <c r="F4" s="644"/>
      <c r="G4" s="644"/>
      <c r="H4" s="644"/>
      <c r="I4" s="644"/>
      <c r="J4" s="645"/>
    </row>
    <row r="5" spans="2:10" ht="36">
      <c r="B5" s="646" t="s">
        <v>6</v>
      </c>
      <c r="C5" s="647" t="s">
        <v>7</v>
      </c>
      <c r="D5" s="648" t="s">
        <v>8</v>
      </c>
      <c r="E5" s="837">
        <v>4183.5600000000004</v>
      </c>
      <c r="F5" s="649">
        <v>17900</v>
      </c>
      <c r="G5" s="649">
        <v>74885724</v>
      </c>
      <c r="H5" s="649"/>
      <c r="I5" s="649"/>
      <c r="J5" s="650">
        <v>74885724</v>
      </c>
    </row>
    <row r="6" spans="2:10" ht="24">
      <c r="B6" s="646" t="s">
        <v>9</v>
      </c>
      <c r="C6" s="647" t="s">
        <v>10</v>
      </c>
      <c r="D6" s="651" t="s">
        <v>8</v>
      </c>
      <c r="E6" s="838">
        <v>0</v>
      </c>
      <c r="F6" s="649">
        <v>70000</v>
      </c>
      <c r="G6" s="649">
        <v>0</v>
      </c>
      <c r="H6" s="649"/>
      <c r="I6" s="649"/>
      <c r="J6" s="650">
        <v>0</v>
      </c>
    </row>
    <row r="7" spans="2:10" ht="48">
      <c r="B7" s="646" t="s">
        <v>11</v>
      </c>
      <c r="C7" s="647" t="s">
        <v>12</v>
      </c>
      <c r="D7" s="651" t="s">
        <v>8</v>
      </c>
      <c r="E7" s="838">
        <v>339.38</v>
      </c>
      <c r="F7" s="649">
        <v>21000</v>
      </c>
      <c r="G7" s="649">
        <v>7126980</v>
      </c>
      <c r="H7" s="649"/>
      <c r="I7" s="649"/>
      <c r="J7" s="650">
        <v>7126980</v>
      </c>
    </row>
    <row r="8" spans="2:10" ht="48">
      <c r="B8" s="646" t="s">
        <v>13</v>
      </c>
      <c r="C8" s="647" t="s">
        <v>14</v>
      </c>
      <c r="D8" s="648" t="s">
        <v>8</v>
      </c>
      <c r="E8" s="837">
        <v>93.98</v>
      </c>
      <c r="F8" s="649">
        <v>85000</v>
      </c>
      <c r="G8" s="649">
        <v>7988300</v>
      </c>
      <c r="H8" s="649"/>
      <c r="I8" s="649"/>
      <c r="J8" s="650">
        <v>7988300</v>
      </c>
    </row>
    <row r="9" spans="2:10" ht="36">
      <c r="B9" s="646" t="s">
        <v>15</v>
      </c>
      <c r="C9" s="647" t="s">
        <v>16</v>
      </c>
      <c r="D9" s="648" t="s">
        <v>17</v>
      </c>
      <c r="E9" s="837">
        <v>1384</v>
      </c>
      <c r="F9" s="649">
        <v>4500</v>
      </c>
      <c r="G9" s="649">
        <v>6228000</v>
      </c>
      <c r="H9" s="649"/>
      <c r="I9" s="649"/>
      <c r="J9" s="650">
        <v>6228000</v>
      </c>
    </row>
    <row r="10" spans="2:10" ht="36">
      <c r="B10" s="646" t="s">
        <v>18</v>
      </c>
      <c r="C10" s="647" t="s">
        <v>19</v>
      </c>
      <c r="D10" s="651" t="s">
        <v>17</v>
      </c>
      <c r="E10" s="839">
        <v>1695.07</v>
      </c>
      <c r="F10" s="649">
        <v>68000</v>
      </c>
      <c r="G10" s="649">
        <v>115264760</v>
      </c>
      <c r="H10" s="649"/>
      <c r="I10" s="649"/>
      <c r="J10" s="650">
        <v>115264760</v>
      </c>
    </row>
    <row r="11" spans="2:10" ht="60">
      <c r="B11" s="646" t="s">
        <v>20</v>
      </c>
      <c r="C11" s="647" t="s">
        <v>21</v>
      </c>
      <c r="D11" s="651" t="s">
        <v>8</v>
      </c>
      <c r="E11" s="839">
        <v>6318.11</v>
      </c>
      <c r="F11" s="649">
        <v>49000</v>
      </c>
      <c r="G11" s="649">
        <v>309587390</v>
      </c>
      <c r="H11" s="649"/>
      <c r="I11" s="649"/>
      <c r="J11" s="650">
        <v>309587390</v>
      </c>
    </row>
    <row r="12" spans="2:10" ht="60">
      <c r="B12" s="641"/>
      <c r="C12" s="642" t="s">
        <v>22</v>
      </c>
      <c r="D12" s="642"/>
      <c r="E12" s="836"/>
      <c r="F12" s="652"/>
      <c r="G12" s="652">
        <v>521081154</v>
      </c>
      <c r="H12" s="644"/>
      <c r="I12" s="644"/>
      <c r="J12" s="645">
        <v>521081154</v>
      </c>
    </row>
    <row r="13" spans="2:10">
      <c r="B13" s="653"/>
      <c r="C13" s="654"/>
      <c r="D13" s="653"/>
      <c r="E13" s="840"/>
      <c r="F13" s="655"/>
      <c r="G13" s="649"/>
      <c r="H13" s="656"/>
      <c r="I13" s="656"/>
      <c r="J13" s="657"/>
    </row>
    <row r="14" spans="2:10" ht="24">
      <c r="B14" s="641">
        <v>2</v>
      </c>
      <c r="C14" s="642" t="s">
        <v>23</v>
      </c>
      <c r="D14" s="642"/>
      <c r="E14" s="836"/>
      <c r="F14" s="652"/>
      <c r="G14" s="652"/>
      <c r="H14" s="644"/>
      <c r="I14" s="644"/>
      <c r="J14" s="645"/>
    </row>
    <row r="15" spans="2:10" ht="72">
      <c r="B15" s="646" t="s">
        <v>24</v>
      </c>
      <c r="C15" s="647" t="s">
        <v>25</v>
      </c>
      <c r="D15" s="648" t="s">
        <v>8</v>
      </c>
      <c r="E15" s="837">
        <v>546.23</v>
      </c>
      <c r="F15" s="649">
        <v>35000</v>
      </c>
      <c r="G15" s="649">
        <v>19118050</v>
      </c>
      <c r="H15" s="649"/>
      <c r="I15" s="649"/>
      <c r="J15" s="650">
        <v>19118050</v>
      </c>
    </row>
    <row r="16" spans="2:10" ht="48">
      <c r="B16" s="646" t="s">
        <v>26</v>
      </c>
      <c r="C16" s="647" t="s">
        <v>27</v>
      </c>
      <c r="D16" s="648" t="s">
        <v>8</v>
      </c>
      <c r="E16" s="837">
        <v>0</v>
      </c>
      <c r="F16" s="649">
        <v>31000</v>
      </c>
      <c r="G16" s="649">
        <v>0</v>
      </c>
      <c r="H16" s="649"/>
      <c r="I16" s="649"/>
      <c r="J16" s="650">
        <v>0</v>
      </c>
    </row>
    <row r="17" spans="2:10" ht="36">
      <c r="B17" s="646" t="s">
        <v>28</v>
      </c>
      <c r="C17" s="647" t="s">
        <v>29</v>
      </c>
      <c r="D17" s="648" t="s">
        <v>17</v>
      </c>
      <c r="E17" s="837">
        <v>304.7</v>
      </c>
      <c r="F17" s="649">
        <v>83800</v>
      </c>
      <c r="G17" s="649">
        <v>25533860</v>
      </c>
      <c r="H17" s="649"/>
      <c r="I17" s="649"/>
      <c r="J17" s="650">
        <v>25533860</v>
      </c>
    </row>
    <row r="18" spans="2:10" ht="48">
      <c r="B18" s="646" t="s">
        <v>30</v>
      </c>
      <c r="C18" s="647" t="s">
        <v>31</v>
      </c>
      <c r="D18" s="648" t="s">
        <v>8</v>
      </c>
      <c r="E18" s="837">
        <v>51.7</v>
      </c>
      <c r="F18" s="649">
        <v>21000</v>
      </c>
      <c r="G18" s="649">
        <v>1085700</v>
      </c>
      <c r="H18" s="649"/>
      <c r="I18" s="649"/>
      <c r="J18" s="650">
        <v>1085700</v>
      </c>
    </row>
    <row r="19" spans="2:10" ht="48">
      <c r="B19" s="646" t="s">
        <v>32</v>
      </c>
      <c r="C19" s="647" t="s">
        <v>14</v>
      </c>
      <c r="D19" s="648" t="s">
        <v>8</v>
      </c>
      <c r="E19" s="837">
        <v>272.7</v>
      </c>
      <c r="F19" s="649">
        <v>85000</v>
      </c>
      <c r="G19" s="649">
        <v>23179500</v>
      </c>
      <c r="H19" s="649"/>
      <c r="I19" s="649"/>
      <c r="J19" s="650">
        <v>23179500</v>
      </c>
    </row>
    <row r="20" spans="2:10" ht="24">
      <c r="B20" s="646" t="s">
        <v>33</v>
      </c>
      <c r="C20" s="647" t="s">
        <v>34</v>
      </c>
      <c r="D20" s="648" t="s">
        <v>2</v>
      </c>
      <c r="E20" s="837">
        <v>2</v>
      </c>
      <c r="F20" s="649">
        <v>1800000</v>
      </c>
      <c r="G20" s="649">
        <v>3600000</v>
      </c>
      <c r="H20" s="649"/>
      <c r="I20" s="649"/>
      <c r="J20" s="650">
        <v>3600000</v>
      </c>
    </row>
    <row r="21" spans="2:10" ht="36">
      <c r="B21" s="646" t="s">
        <v>35</v>
      </c>
      <c r="C21" s="647" t="s">
        <v>36</v>
      </c>
      <c r="D21" s="648" t="s">
        <v>17</v>
      </c>
      <c r="E21" s="837">
        <v>308.88</v>
      </c>
      <c r="F21" s="649">
        <v>41000</v>
      </c>
      <c r="G21" s="649">
        <v>12664080</v>
      </c>
      <c r="H21" s="649"/>
      <c r="I21" s="649"/>
      <c r="J21" s="650">
        <v>12664080</v>
      </c>
    </row>
    <row r="22" spans="2:10" ht="36">
      <c r="B22" s="646" t="s">
        <v>37</v>
      </c>
      <c r="C22" s="647" t="s">
        <v>38</v>
      </c>
      <c r="D22" s="648" t="s">
        <v>39</v>
      </c>
      <c r="E22" s="837">
        <v>18</v>
      </c>
      <c r="F22" s="649">
        <v>145000</v>
      </c>
      <c r="G22" s="649">
        <v>2610000</v>
      </c>
      <c r="H22" s="649"/>
      <c r="I22" s="649"/>
      <c r="J22" s="650">
        <v>2610000</v>
      </c>
    </row>
    <row r="23" spans="2:10" ht="36">
      <c r="B23" s="646" t="s">
        <v>40</v>
      </c>
      <c r="C23" s="647" t="s">
        <v>41</v>
      </c>
      <c r="D23" s="648" t="s">
        <v>39</v>
      </c>
      <c r="E23" s="837">
        <v>18</v>
      </c>
      <c r="F23" s="649">
        <v>125000</v>
      </c>
      <c r="G23" s="649">
        <v>2250000</v>
      </c>
      <c r="H23" s="649"/>
      <c r="I23" s="649"/>
      <c r="J23" s="650">
        <v>2250000</v>
      </c>
    </row>
    <row r="24" spans="2:10" ht="60">
      <c r="B24" s="658" t="s">
        <v>42</v>
      </c>
      <c r="C24" s="659" t="s">
        <v>43</v>
      </c>
      <c r="D24" s="660" t="s">
        <v>17</v>
      </c>
      <c r="E24" s="841">
        <v>4070.32</v>
      </c>
      <c r="F24" s="661">
        <v>7500</v>
      </c>
      <c r="G24" s="661">
        <v>30527400</v>
      </c>
      <c r="H24" s="649"/>
      <c r="I24" s="649"/>
      <c r="J24" s="650">
        <v>30527400</v>
      </c>
    </row>
    <row r="25" spans="2:10" ht="36">
      <c r="B25" s="642" t="s">
        <v>44</v>
      </c>
      <c r="C25" s="642" t="s">
        <v>45</v>
      </c>
      <c r="D25" s="642"/>
      <c r="E25" s="836"/>
      <c r="F25" s="642"/>
      <c r="G25" s="642"/>
      <c r="H25" s="642"/>
      <c r="I25" s="642"/>
      <c r="J25" s="642"/>
    </row>
    <row r="26" spans="2:10" ht="48">
      <c r="B26" s="658" t="s">
        <v>46</v>
      </c>
      <c r="C26" s="659" t="s">
        <v>47</v>
      </c>
      <c r="D26" s="660" t="s">
        <v>48</v>
      </c>
      <c r="E26" s="841">
        <v>3</v>
      </c>
      <c r="F26" s="661">
        <v>258750</v>
      </c>
      <c r="G26" s="661">
        <v>776250</v>
      </c>
      <c r="H26" s="649"/>
      <c r="I26" s="649"/>
      <c r="J26" s="650">
        <v>776250</v>
      </c>
    </row>
    <row r="27" spans="2:10">
      <c r="B27" s="658" t="s">
        <v>49</v>
      </c>
      <c r="C27" s="659" t="s">
        <v>50</v>
      </c>
      <c r="D27" s="660" t="s">
        <v>48</v>
      </c>
      <c r="E27" s="841">
        <v>3</v>
      </c>
      <c r="F27" s="661">
        <v>410000</v>
      </c>
      <c r="G27" s="661">
        <v>1230000</v>
      </c>
      <c r="H27" s="649"/>
      <c r="I27" s="649"/>
      <c r="J27" s="650">
        <v>1230000</v>
      </c>
    </row>
    <row r="28" spans="2:10" ht="24">
      <c r="B28" s="658" t="s">
        <v>51</v>
      </c>
      <c r="C28" s="659" t="s">
        <v>52</v>
      </c>
      <c r="D28" s="660" t="s">
        <v>2</v>
      </c>
      <c r="E28" s="841">
        <v>3</v>
      </c>
      <c r="F28" s="661">
        <v>60000</v>
      </c>
      <c r="G28" s="661">
        <v>180000</v>
      </c>
      <c r="H28" s="649"/>
      <c r="I28" s="649"/>
      <c r="J28" s="650">
        <v>180000</v>
      </c>
    </row>
    <row r="29" spans="2:10" ht="24">
      <c r="B29" s="658" t="s">
        <v>53</v>
      </c>
      <c r="C29" s="659" t="s">
        <v>54</v>
      </c>
      <c r="D29" s="660" t="s">
        <v>2</v>
      </c>
      <c r="E29" s="841">
        <v>3</v>
      </c>
      <c r="F29" s="661">
        <v>45000</v>
      </c>
      <c r="G29" s="661">
        <v>135000</v>
      </c>
      <c r="H29" s="649"/>
      <c r="I29" s="649"/>
      <c r="J29" s="650">
        <v>135000</v>
      </c>
    </row>
    <row r="30" spans="2:10" ht="24">
      <c r="B30" s="658" t="s">
        <v>55</v>
      </c>
      <c r="C30" s="659" t="s">
        <v>56</v>
      </c>
      <c r="D30" s="660" t="s">
        <v>57</v>
      </c>
      <c r="E30" s="841">
        <v>15</v>
      </c>
      <c r="F30" s="661">
        <v>49000</v>
      </c>
      <c r="G30" s="661">
        <v>735000</v>
      </c>
      <c r="H30" s="649"/>
      <c r="I30" s="649"/>
      <c r="J30" s="650">
        <v>735000</v>
      </c>
    </row>
    <row r="31" spans="2:10" ht="36">
      <c r="B31" s="658" t="s">
        <v>58</v>
      </c>
      <c r="C31" s="659" t="s">
        <v>59</v>
      </c>
      <c r="D31" s="660" t="s">
        <v>2</v>
      </c>
      <c r="E31" s="841">
        <v>0</v>
      </c>
      <c r="F31" s="661">
        <v>37260</v>
      </c>
      <c r="G31" s="661">
        <v>0</v>
      </c>
      <c r="H31" s="649"/>
      <c r="I31" s="649"/>
      <c r="J31" s="650">
        <v>0</v>
      </c>
    </row>
    <row r="32" spans="2:10" ht="48">
      <c r="B32" s="658" t="s">
        <v>60</v>
      </c>
      <c r="C32" s="659" t="s">
        <v>61</v>
      </c>
      <c r="D32" s="660" t="s">
        <v>62</v>
      </c>
      <c r="E32" s="841">
        <v>99.1</v>
      </c>
      <c r="F32" s="661">
        <v>250000</v>
      </c>
      <c r="G32" s="661">
        <v>24775000</v>
      </c>
      <c r="H32" s="649"/>
      <c r="I32" s="649"/>
      <c r="J32" s="650">
        <v>24775000</v>
      </c>
    </row>
    <row r="33" spans="2:10" ht="60">
      <c r="B33" s="646" t="s">
        <v>63</v>
      </c>
      <c r="C33" s="647" t="s">
        <v>64</v>
      </c>
      <c r="D33" s="648" t="s">
        <v>8</v>
      </c>
      <c r="E33" s="837">
        <v>197.1</v>
      </c>
      <c r="F33" s="649">
        <v>49000</v>
      </c>
      <c r="G33" s="649">
        <v>9657900</v>
      </c>
      <c r="H33" s="649"/>
      <c r="I33" s="649"/>
      <c r="J33" s="650">
        <v>9657900</v>
      </c>
    </row>
    <row r="34" spans="2:10" ht="36">
      <c r="B34" s="663"/>
      <c r="C34" s="664" t="s">
        <v>65</v>
      </c>
      <c r="D34" s="665"/>
      <c r="E34" s="842"/>
      <c r="F34" s="666"/>
      <c r="G34" s="667">
        <v>158057740</v>
      </c>
      <c r="H34" s="666"/>
      <c r="I34" s="666"/>
      <c r="J34" s="668">
        <v>158057740</v>
      </c>
    </row>
    <row r="35" spans="2:10">
      <c r="B35" s="646"/>
      <c r="C35" s="669"/>
      <c r="D35" s="648"/>
      <c r="E35" s="837"/>
      <c r="F35" s="649">
        <v>0</v>
      </c>
      <c r="G35" s="649">
        <v>0</v>
      </c>
      <c r="H35" s="649"/>
      <c r="I35" s="649"/>
      <c r="J35" s="670"/>
    </row>
    <row r="36" spans="2:10" ht="24">
      <c r="B36" s="671">
        <v>3</v>
      </c>
      <c r="C36" s="643" t="s">
        <v>66</v>
      </c>
      <c r="D36" s="672"/>
      <c r="E36" s="843"/>
      <c r="F36" s="673"/>
      <c r="G36" s="673"/>
      <c r="H36" s="673"/>
      <c r="I36" s="673"/>
      <c r="J36" s="674"/>
    </row>
    <row r="37" spans="2:10" ht="72">
      <c r="B37" s="646">
        <v>3.1</v>
      </c>
      <c r="C37" s="647" t="s">
        <v>25</v>
      </c>
      <c r="D37" s="648" t="s">
        <v>8</v>
      </c>
      <c r="E37" s="837">
        <v>70.400000000000006</v>
      </c>
      <c r="F37" s="649">
        <v>35000</v>
      </c>
      <c r="G37" s="649">
        <v>2464000</v>
      </c>
      <c r="H37" s="649"/>
      <c r="I37" s="649"/>
      <c r="J37" s="650">
        <v>2464000</v>
      </c>
    </row>
    <row r="38" spans="2:10" ht="48">
      <c r="B38" s="646">
        <v>3.2</v>
      </c>
      <c r="C38" s="647" t="s">
        <v>67</v>
      </c>
      <c r="D38" s="648" t="s">
        <v>8</v>
      </c>
      <c r="E38" s="837">
        <v>25</v>
      </c>
      <c r="F38" s="649">
        <v>21000</v>
      </c>
      <c r="G38" s="649">
        <v>525000</v>
      </c>
      <c r="H38" s="649"/>
      <c r="I38" s="649"/>
      <c r="J38" s="650">
        <v>525000</v>
      </c>
    </row>
    <row r="39" spans="2:10" ht="48">
      <c r="B39" s="646">
        <v>3.3</v>
      </c>
      <c r="C39" s="647" t="s">
        <v>68</v>
      </c>
      <c r="D39" s="648" t="s">
        <v>2</v>
      </c>
      <c r="E39" s="837">
        <v>24</v>
      </c>
      <c r="F39" s="649">
        <v>430000</v>
      </c>
      <c r="G39" s="649">
        <v>10320000</v>
      </c>
      <c r="H39" s="649"/>
      <c r="I39" s="649"/>
      <c r="J39" s="650">
        <v>10320000</v>
      </c>
    </row>
    <row r="40" spans="2:10" ht="48">
      <c r="B40" s="646">
        <v>3.4</v>
      </c>
      <c r="C40" s="647" t="s">
        <v>69</v>
      </c>
      <c r="D40" s="648" t="s">
        <v>2</v>
      </c>
      <c r="E40" s="837">
        <v>6</v>
      </c>
      <c r="F40" s="649">
        <v>550000</v>
      </c>
      <c r="G40" s="649">
        <v>3300000</v>
      </c>
      <c r="H40" s="649"/>
      <c r="I40" s="649"/>
      <c r="J40" s="650">
        <v>3300000</v>
      </c>
    </row>
    <row r="41" spans="2:10" ht="36">
      <c r="B41" s="646">
        <v>3.5</v>
      </c>
      <c r="C41" s="647" t="s">
        <v>70</v>
      </c>
      <c r="D41" s="648" t="s">
        <v>2</v>
      </c>
      <c r="E41" s="837">
        <v>24</v>
      </c>
      <c r="F41" s="649">
        <v>200000</v>
      </c>
      <c r="G41" s="649">
        <v>4800000</v>
      </c>
      <c r="H41" s="649"/>
      <c r="I41" s="649"/>
      <c r="J41" s="650">
        <v>4800000</v>
      </c>
    </row>
    <row r="42" spans="2:10" ht="156">
      <c r="B42" s="646">
        <v>3.6</v>
      </c>
      <c r="C42" s="647" t="s">
        <v>71</v>
      </c>
      <c r="D42" s="648" t="s">
        <v>57</v>
      </c>
      <c r="E42" s="837">
        <v>13.3</v>
      </c>
      <c r="F42" s="649">
        <v>102000</v>
      </c>
      <c r="G42" s="649">
        <v>1356600</v>
      </c>
      <c r="H42" s="649"/>
      <c r="I42" s="649"/>
      <c r="J42" s="650">
        <v>1356600</v>
      </c>
    </row>
    <row r="43" spans="2:10" ht="156">
      <c r="B43" s="658">
        <v>3.7</v>
      </c>
      <c r="C43" s="659" t="s">
        <v>72</v>
      </c>
      <c r="D43" s="660" t="s">
        <v>57</v>
      </c>
      <c r="E43" s="841">
        <v>165.3</v>
      </c>
      <c r="F43" s="661">
        <v>73000</v>
      </c>
      <c r="G43" s="661">
        <v>12066900</v>
      </c>
      <c r="H43" s="661"/>
      <c r="I43" s="649"/>
      <c r="J43" s="650">
        <v>12066900</v>
      </c>
    </row>
    <row r="44" spans="2:10" ht="156">
      <c r="B44" s="658">
        <v>3.8</v>
      </c>
      <c r="C44" s="659" t="s">
        <v>73</v>
      </c>
      <c r="D44" s="660" t="s">
        <v>57</v>
      </c>
      <c r="E44" s="841">
        <v>54</v>
      </c>
      <c r="F44" s="661">
        <v>37260</v>
      </c>
      <c r="G44" s="661">
        <v>2012040</v>
      </c>
      <c r="H44" s="661"/>
      <c r="I44" s="649"/>
      <c r="J44" s="650">
        <v>2012040</v>
      </c>
    </row>
    <row r="45" spans="2:10" ht="60">
      <c r="B45" s="658">
        <v>3.9</v>
      </c>
      <c r="C45" s="659" t="s">
        <v>64</v>
      </c>
      <c r="D45" s="675" t="s">
        <v>8</v>
      </c>
      <c r="E45" s="844">
        <v>35</v>
      </c>
      <c r="F45" s="661">
        <v>49000</v>
      </c>
      <c r="G45" s="661">
        <v>1715000</v>
      </c>
      <c r="H45" s="661"/>
      <c r="I45" s="649"/>
      <c r="J45" s="650">
        <v>1715000</v>
      </c>
    </row>
    <row r="46" spans="2:10" ht="36">
      <c r="B46" s="646">
        <v>4</v>
      </c>
      <c r="C46" s="647" t="s">
        <v>74</v>
      </c>
      <c r="D46" s="651" t="s">
        <v>2</v>
      </c>
      <c r="E46" s="837">
        <v>6</v>
      </c>
      <c r="F46" s="649">
        <v>315000</v>
      </c>
      <c r="G46" s="649">
        <v>1890000</v>
      </c>
      <c r="H46" s="649"/>
      <c r="I46" s="649"/>
      <c r="J46" s="650">
        <v>1890000</v>
      </c>
    </row>
    <row r="47" spans="2:10" ht="36">
      <c r="B47" s="676"/>
      <c r="C47" s="643" t="s">
        <v>75</v>
      </c>
      <c r="D47" s="643"/>
      <c r="E47" s="845"/>
      <c r="F47" s="673"/>
      <c r="G47" s="673">
        <v>40449540</v>
      </c>
      <c r="H47" s="673"/>
      <c r="I47" s="673"/>
      <c r="J47" s="668">
        <v>40449540</v>
      </c>
    </row>
    <row r="48" spans="2:10">
      <c r="B48" s="677"/>
      <c r="C48" s="647"/>
      <c r="D48" s="651"/>
      <c r="E48" s="839"/>
      <c r="F48" s="649">
        <v>0</v>
      </c>
      <c r="G48" s="649">
        <v>0</v>
      </c>
      <c r="H48" s="649"/>
      <c r="I48" s="649"/>
      <c r="J48" s="670"/>
    </row>
    <row r="49" spans="2:10">
      <c r="B49" s="671">
        <v>4</v>
      </c>
      <c r="C49" s="678" t="s">
        <v>76</v>
      </c>
      <c r="D49" s="643"/>
      <c r="E49" s="845"/>
      <c r="F49" s="644"/>
      <c r="G49" s="644"/>
      <c r="H49" s="644"/>
      <c r="I49" s="644"/>
      <c r="J49" s="645"/>
    </row>
    <row r="50" spans="2:10" ht="48">
      <c r="B50" s="679" t="s">
        <v>77</v>
      </c>
      <c r="C50" s="680" t="s">
        <v>78</v>
      </c>
      <c r="D50" s="679" t="s">
        <v>17</v>
      </c>
      <c r="E50" s="846">
        <v>539.58000000000004</v>
      </c>
      <c r="F50" s="661">
        <v>38000</v>
      </c>
      <c r="G50" s="649">
        <v>20504040</v>
      </c>
      <c r="H50" s="681"/>
      <c r="I50" s="681"/>
      <c r="J50" s="650">
        <v>20504040</v>
      </c>
    </row>
    <row r="51" spans="2:10" ht="48">
      <c r="B51" s="682" t="s">
        <v>79</v>
      </c>
      <c r="C51" s="680" t="s">
        <v>80</v>
      </c>
      <c r="D51" s="679" t="s">
        <v>8</v>
      </c>
      <c r="E51" s="846">
        <v>239.66</v>
      </c>
      <c r="F51" s="661">
        <v>745200</v>
      </c>
      <c r="G51" s="649">
        <v>178594632</v>
      </c>
      <c r="H51" s="681"/>
      <c r="I51" s="681"/>
      <c r="J51" s="650">
        <v>178594632</v>
      </c>
    </row>
    <row r="52" spans="2:10" ht="72">
      <c r="B52" s="679" t="s">
        <v>81</v>
      </c>
      <c r="C52" s="680" t="s">
        <v>82</v>
      </c>
      <c r="D52" s="679" t="s">
        <v>8</v>
      </c>
      <c r="E52" s="846">
        <v>99.91</v>
      </c>
      <c r="F52" s="661">
        <v>1450000</v>
      </c>
      <c r="G52" s="649">
        <v>144869500</v>
      </c>
      <c r="H52" s="681"/>
      <c r="I52" s="681"/>
      <c r="J52" s="650">
        <v>144869500</v>
      </c>
    </row>
    <row r="53" spans="2:10" ht="48">
      <c r="B53" s="682" t="s">
        <v>83</v>
      </c>
      <c r="C53" s="680" t="s">
        <v>84</v>
      </c>
      <c r="D53" s="679" t="s">
        <v>85</v>
      </c>
      <c r="E53" s="847">
        <v>93650</v>
      </c>
      <c r="F53" s="661">
        <v>8250</v>
      </c>
      <c r="G53" s="649">
        <v>772612500</v>
      </c>
      <c r="H53" s="681"/>
      <c r="I53" s="681"/>
      <c r="J53" s="650">
        <v>772612500</v>
      </c>
    </row>
    <row r="54" spans="2:10" ht="60">
      <c r="B54" s="679" t="s">
        <v>86</v>
      </c>
      <c r="C54" s="680" t="s">
        <v>87</v>
      </c>
      <c r="D54" s="682" t="s">
        <v>8</v>
      </c>
      <c r="E54" s="846">
        <v>0</v>
      </c>
      <c r="F54" s="661">
        <v>1190250</v>
      </c>
      <c r="G54" s="649">
        <v>0</v>
      </c>
      <c r="H54" s="683"/>
      <c r="I54" s="683"/>
      <c r="J54" s="650">
        <v>0</v>
      </c>
    </row>
    <row r="55" spans="2:10" ht="96">
      <c r="B55" s="682" t="s">
        <v>88</v>
      </c>
      <c r="C55" s="680" t="s">
        <v>89</v>
      </c>
      <c r="D55" s="679" t="s">
        <v>8</v>
      </c>
      <c r="E55" s="846">
        <v>392.87</v>
      </c>
      <c r="F55" s="661">
        <v>1552500</v>
      </c>
      <c r="G55" s="649">
        <v>609930675</v>
      </c>
      <c r="H55" s="684"/>
      <c r="I55" s="684"/>
      <c r="J55" s="650">
        <v>609930675</v>
      </c>
    </row>
    <row r="56" spans="2:10" ht="72">
      <c r="B56" s="679" t="s">
        <v>90</v>
      </c>
      <c r="C56" s="680" t="s">
        <v>91</v>
      </c>
      <c r="D56" s="679" t="s">
        <v>8</v>
      </c>
      <c r="E56" s="846">
        <v>104.99872405439174</v>
      </c>
      <c r="F56" s="661">
        <v>36225</v>
      </c>
      <c r="G56" s="649">
        <v>3803578.7788703409</v>
      </c>
      <c r="H56" s="683"/>
      <c r="I56" s="683"/>
      <c r="J56" s="650">
        <v>3803578.7788703409</v>
      </c>
    </row>
    <row r="57" spans="2:10" ht="168">
      <c r="B57" s="682" t="s">
        <v>92</v>
      </c>
      <c r="C57" s="680" t="s">
        <v>93</v>
      </c>
      <c r="D57" s="679" t="s">
        <v>8</v>
      </c>
      <c r="E57" s="830">
        <v>105.00055315853524</v>
      </c>
      <c r="F57" s="661">
        <v>67275</v>
      </c>
      <c r="G57" s="649">
        <v>7063912.2137404587</v>
      </c>
      <c r="H57" s="683"/>
      <c r="I57" s="683"/>
      <c r="J57" s="650">
        <v>7063912.2137404587</v>
      </c>
    </row>
    <row r="58" spans="2:10" ht="84">
      <c r="B58" s="679" t="s">
        <v>94</v>
      </c>
      <c r="C58" s="680" t="s">
        <v>95</v>
      </c>
      <c r="D58" s="679" t="s">
        <v>17</v>
      </c>
      <c r="E58" s="830">
        <v>0</v>
      </c>
      <c r="F58" s="661">
        <v>415600</v>
      </c>
      <c r="G58" s="649">
        <v>0</v>
      </c>
      <c r="H58" s="683"/>
      <c r="I58" s="683"/>
      <c r="J58" s="650">
        <v>0</v>
      </c>
    </row>
    <row r="59" spans="2:10" ht="36">
      <c r="B59" s="685" t="s">
        <v>96</v>
      </c>
      <c r="C59" s="654" t="s">
        <v>97</v>
      </c>
      <c r="D59" s="685" t="s">
        <v>8</v>
      </c>
      <c r="E59" s="828">
        <v>837.8</v>
      </c>
      <c r="F59" s="649">
        <v>78000</v>
      </c>
      <c r="G59" s="649">
        <v>65348400</v>
      </c>
      <c r="H59" s="683"/>
      <c r="I59" s="683"/>
      <c r="J59" s="650">
        <v>65348400</v>
      </c>
    </row>
    <row r="60" spans="2:10" ht="24">
      <c r="B60" s="686"/>
      <c r="C60" s="643" t="s">
        <v>98</v>
      </c>
      <c r="D60" s="643"/>
      <c r="E60" s="845"/>
      <c r="F60" s="673"/>
      <c r="G60" s="687">
        <v>1802727237.9926107</v>
      </c>
      <c r="H60" s="673"/>
      <c r="I60" s="673"/>
      <c r="J60" s="668">
        <v>1802727237.9926107</v>
      </c>
    </row>
    <row r="61" spans="2:10">
      <c r="B61" s="677"/>
      <c r="C61" s="647"/>
      <c r="D61" s="651"/>
      <c r="E61" s="839"/>
      <c r="F61" s="649"/>
      <c r="G61" s="649"/>
      <c r="H61" s="649"/>
      <c r="I61" s="649"/>
      <c r="J61" s="670"/>
    </row>
    <row r="62" spans="2:10">
      <c r="B62" s="671">
        <v>5</v>
      </c>
      <c r="C62" s="678" t="s">
        <v>99</v>
      </c>
      <c r="D62" s="643"/>
      <c r="E62" s="845"/>
      <c r="F62" s="644"/>
      <c r="G62" s="644"/>
      <c r="H62" s="644"/>
      <c r="I62" s="644"/>
      <c r="J62" s="645"/>
    </row>
    <row r="63" spans="2:10" ht="48">
      <c r="B63" s="679" t="s">
        <v>100</v>
      </c>
      <c r="C63" s="680" t="s">
        <v>84</v>
      </c>
      <c r="D63" s="679" t="s">
        <v>85</v>
      </c>
      <c r="E63" s="846">
        <v>184753.7</v>
      </c>
      <c r="F63" s="661">
        <v>8250</v>
      </c>
      <c r="G63" s="661">
        <v>1524218025</v>
      </c>
      <c r="H63" s="688"/>
      <c r="I63" s="688"/>
      <c r="J63" s="650">
        <v>1524218025</v>
      </c>
    </row>
    <row r="64" spans="2:10" ht="36">
      <c r="B64" s="679" t="s">
        <v>101</v>
      </c>
      <c r="C64" s="680" t="s">
        <v>102</v>
      </c>
      <c r="D64" s="679" t="s">
        <v>85</v>
      </c>
      <c r="E64" s="846">
        <v>4749.8436581083843</v>
      </c>
      <c r="F64" s="661">
        <v>8745.75</v>
      </c>
      <c r="G64" s="661">
        <v>41540945.172901399</v>
      </c>
      <c r="H64" s="689"/>
      <c r="I64" s="689"/>
      <c r="J64" s="650">
        <v>41540945.172901399</v>
      </c>
    </row>
    <row r="65" spans="2:10" ht="108">
      <c r="B65" s="679" t="s">
        <v>103</v>
      </c>
      <c r="C65" s="680" t="s">
        <v>104</v>
      </c>
      <c r="D65" s="679" t="s">
        <v>17</v>
      </c>
      <c r="E65" s="846">
        <v>3700.0037652911515</v>
      </c>
      <c r="F65" s="661">
        <v>424350</v>
      </c>
      <c r="G65" s="661">
        <v>1570096597.8013</v>
      </c>
      <c r="H65" s="689"/>
      <c r="I65" s="689"/>
      <c r="J65" s="650">
        <v>1570096597.8013</v>
      </c>
    </row>
    <row r="66" spans="2:10" ht="36">
      <c r="B66" s="679" t="s">
        <v>105</v>
      </c>
      <c r="C66" s="680" t="s">
        <v>106</v>
      </c>
      <c r="D66" s="679" t="s">
        <v>8</v>
      </c>
      <c r="E66" s="846">
        <v>15.000005330121283</v>
      </c>
      <c r="F66" s="661">
        <v>2173500</v>
      </c>
      <c r="G66" s="661">
        <v>32602511.585018609</v>
      </c>
      <c r="H66" s="689"/>
      <c r="I66" s="689"/>
      <c r="J66" s="650">
        <v>32602511.585018609</v>
      </c>
    </row>
    <row r="67" spans="2:10" ht="36">
      <c r="B67" s="679" t="s">
        <v>107</v>
      </c>
      <c r="C67" s="680" t="s">
        <v>108</v>
      </c>
      <c r="D67" s="679" t="s">
        <v>57</v>
      </c>
      <c r="E67" s="846">
        <v>126.76948146857224</v>
      </c>
      <c r="F67" s="661">
        <v>62100</v>
      </c>
      <c r="G67" s="661">
        <v>7872384.799198336</v>
      </c>
      <c r="H67" s="689"/>
      <c r="I67" s="689"/>
      <c r="J67" s="650">
        <v>7872384.799198336</v>
      </c>
    </row>
    <row r="68" spans="2:10" ht="48">
      <c r="B68" s="679" t="s">
        <v>109</v>
      </c>
      <c r="C68" s="680" t="s">
        <v>110</v>
      </c>
      <c r="D68" s="679" t="s">
        <v>8</v>
      </c>
      <c r="E68" s="846">
        <v>71.90296877239598</v>
      </c>
      <c r="F68" s="661">
        <v>672750</v>
      </c>
      <c r="G68" s="661">
        <v>48372722.241629392</v>
      </c>
      <c r="H68" s="689"/>
      <c r="I68" s="689"/>
      <c r="J68" s="650">
        <v>48372722.241629392</v>
      </c>
    </row>
    <row r="69" spans="2:10" ht="36">
      <c r="B69" s="679" t="s">
        <v>111</v>
      </c>
      <c r="C69" s="680" t="s">
        <v>112</v>
      </c>
      <c r="D69" s="679" t="s">
        <v>57</v>
      </c>
      <c r="E69" s="846">
        <v>3443.1516332535234</v>
      </c>
      <c r="F69" s="661">
        <v>4657.5</v>
      </c>
      <c r="G69" s="661">
        <v>16036478.731878286</v>
      </c>
      <c r="H69" s="689"/>
      <c r="I69" s="689"/>
      <c r="J69" s="650">
        <v>16036478.731878286</v>
      </c>
    </row>
    <row r="70" spans="2:10" ht="48">
      <c r="B70" s="679" t="s">
        <v>113</v>
      </c>
      <c r="C70" s="680" t="s">
        <v>114</v>
      </c>
      <c r="D70" s="679" t="s">
        <v>115</v>
      </c>
      <c r="E70" s="846">
        <v>395.003823266756</v>
      </c>
      <c r="F70" s="661">
        <v>24840</v>
      </c>
      <c r="G70" s="661">
        <v>9811894.9699462187</v>
      </c>
      <c r="H70" s="689"/>
      <c r="I70" s="689"/>
      <c r="J70" s="650">
        <v>9811894.9699462187</v>
      </c>
    </row>
    <row r="71" spans="2:10" ht="48">
      <c r="B71" s="679" t="s">
        <v>116</v>
      </c>
      <c r="C71" s="680" t="s">
        <v>117</v>
      </c>
      <c r="D71" s="679" t="s">
        <v>57</v>
      </c>
      <c r="E71" s="846">
        <v>451.54</v>
      </c>
      <c r="F71" s="661">
        <v>77625</v>
      </c>
      <c r="G71" s="661">
        <v>35050792.5</v>
      </c>
      <c r="H71" s="689"/>
      <c r="I71" s="689"/>
      <c r="J71" s="650">
        <v>35050792.5</v>
      </c>
    </row>
    <row r="72" spans="2:10" ht="72">
      <c r="B72" s="679" t="s">
        <v>118</v>
      </c>
      <c r="C72" s="680" t="s">
        <v>119</v>
      </c>
      <c r="D72" s="679" t="s">
        <v>8</v>
      </c>
      <c r="E72" s="846">
        <v>34.1</v>
      </c>
      <c r="F72" s="661">
        <v>1656000</v>
      </c>
      <c r="G72" s="661">
        <v>56469600</v>
      </c>
      <c r="H72" s="689"/>
      <c r="I72" s="689"/>
      <c r="J72" s="650">
        <v>56469600</v>
      </c>
    </row>
    <row r="73" spans="2:10" ht="84">
      <c r="B73" s="679" t="s">
        <v>120</v>
      </c>
      <c r="C73" s="680" t="s">
        <v>121</v>
      </c>
      <c r="D73" s="679" t="s">
        <v>8</v>
      </c>
      <c r="E73" s="846">
        <v>212.99992509102495</v>
      </c>
      <c r="F73" s="661">
        <v>1707750</v>
      </c>
      <c r="G73" s="661">
        <v>363750622.07419783</v>
      </c>
      <c r="H73" s="689"/>
      <c r="I73" s="689"/>
      <c r="J73" s="650">
        <v>363750622.07419783</v>
      </c>
    </row>
    <row r="74" spans="2:10" ht="36">
      <c r="B74" s="679" t="s">
        <v>122</v>
      </c>
      <c r="C74" s="680" t="s">
        <v>97</v>
      </c>
      <c r="D74" s="679" t="s">
        <v>8</v>
      </c>
      <c r="E74" s="830">
        <v>1167.0981125335777</v>
      </c>
      <c r="F74" s="661">
        <v>80730</v>
      </c>
      <c r="G74" s="661">
        <v>94219830.62483573</v>
      </c>
      <c r="H74" s="689"/>
      <c r="I74" s="689"/>
      <c r="J74" s="650">
        <v>94219830.62483573</v>
      </c>
    </row>
    <row r="75" spans="2:10" ht="24">
      <c r="B75" s="676"/>
      <c r="C75" s="643" t="s">
        <v>123</v>
      </c>
      <c r="D75" s="643"/>
      <c r="E75" s="845"/>
      <c r="F75" s="690"/>
      <c r="G75" s="691">
        <v>3800042405.500906</v>
      </c>
      <c r="H75" s="690"/>
      <c r="I75" s="690"/>
      <c r="J75" s="668">
        <v>3800042405.500906</v>
      </c>
    </row>
    <row r="76" spans="2:10">
      <c r="B76" s="653"/>
      <c r="C76" s="654"/>
      <c r="D76" s="653"/>
      <c r="E76" s="840"/>
      <c r="F76" s="649">
        <v>0</v>
      </c>
      <c r="G76" s="649">
        <v>0</v>
      </c>
      <c r="H76" s="656"/>
      <c r="I76" s="656"/>
      <c r="J76" s="657"/>
    </row>
    <row r="77" spans="2:10">
      <c r="B77" s="671">
        <v>6</v>
      </c>
      <c r="C77" s="678" t="s">
        <v>124</v>
      </c>
      <c r="D77" s="643"/>
      <c r="E77" s="845"/>
      <c r="F77" s="644"/>
      <c r="G77" s="644"/>
      <c r="H77" s="644"/>
      <c r="I77" s="644"/>
      <c r="J77" s="645"/>
    </row>
    <row r="78" spans="2:10" ht="36">
      <c r="B78" s="682" t="s">
        <v>125</v>
      </c>
      <c r="C78" s="680" t="s">
        <v>126</v>
      </c>
      <c r="D78" s="679" t="s">
        <v>17</v>
      </c>
      <c r="E78" s="846">
        <v>672</v>
      </c>
      <c r="F78" s="649">
        <v>101430</v>
      </c>
      <c r="G78" s="649">
        <v>68160960</v>
      </c>
      <c r="H78" s="681"/>
      <c r="I78" s="681"/>
      <c r="J78" s="650">
        <v>68160960</v>
      </c>
    </row>
    <row r="79" spans="2:10" ht="36">
      <c r="B79" s="679" t="s">
        <v>127</v>
      </c>
      <c r="C79" s="680" t="s">
        <v>128</v>
      </c>
      <c r="D79" s="679" t="s">
        <v>17</v>
      </c>
      <c r="E79" s="830">
        <v>941.56</v>
      </c>
      <c r="F79" s="649">
        <v>103500</v>
      </c>
      <c r="G79" s="649">
        <v>97451460</v>
      </c>
      <c r="H79" s="683"/>
      <c r="I79" s="683"/>
      <c r="J79" s="650">
        <v>97451460</v>
      </c>
    </row>
    <row r="80" spans="2:10" ht="60">
      <c r="B80" s="682" t="s">
        <v>129</v>
      </c>
      <c r="C80" s="680" t="s">
        <v>130</v>
      </c>
      <c r="D80" s="679" t="s">
        <v>57</v>
      </c>
      <c r="E80" s="846">
        <v>160</v>
      </c>
      <c r="F80" s="649">
        <v>78660</v>
      </c>
      <c r="G80" s="649">
        <v>12585600</v>
      </c>
      <c r="H80" s="681"/>
      <c r="I80" s="681"/>
      <c r="J80" s="650">
        <v>12585600</v>
      </c>
    </row>
    <row r="81" spans="2:10" ht="156">
      <c r="B81" s="679" t="s">
        <v>131</v>
      </c>
      <c r="C81" s="680" t="s">
        <v>132</v>
      </c>
      <c r="D81" s="679" t="s">
        <v>57</v>
      </c>
      <c r="E81" s="846">
        <v>693.30476610424148</v>
      </c>
      <c r="F81" s="649">
        <v>334822.5</v>
      </c>
      <c r="G81" s="649">
        <v>232134035.04893738</v>
      </c>
      <c r="H81" s="683"/>
      <c r="I81" s="683"/>
      <c r="J81" s="650">
        <v>232134035.04893738</v>
      </c>
    </row>
    <row r="82" spans="2:10">
      <c r="B82" s="685"/>
      <c r="C82" s="654"/>
      <c r="D82" s="685"/>
      <c r="E82" s="848"/>
      <c r="F82" s="649"/>
      <c r="G82" s="649"/>
      <c r="H82" s="683"/>
      <c r="I82" s="683"/>
      <c r="J82" s="670"/>
    </row>
    <row r="83" spans="2:10" ht="24">
      <c r="B83" s="676"/>
      <c r="C83" s="643" t="s">
        <v>133</v>
      </c>
      <c r="D83" s="643"/>
      <c r="E83" s="845"/>
      <c r="F83" s="673"/>
      <c r="G83" s="687">
        <v>410332055.04893738</v>
      </c>
      <c r="H83" s="673"/>
      <c r="I83" s="673"/>
      <c r="J83" s="668">
        <v>410332055.04893738</v>
      </c>
    </row>
    <row r="84" spans="2:10">
      <c r="B84" s="653"/>
      <c r="C84" s="654"/>
      <c r="D84" s="653"/>
      <c r="E84" s="840"/>
      <c r="F84" s="649"/>
      <c r="G84" s="649"/>
      <c r="H84" s="656"/>
      <c r="I84" s="656"/>
      <c r="J84" s="657"/>
    </row>
    <row r="85" spans="2:10">
      <c r="B85" s="671">
        <v>7</v>
      </c>
      <c r="C85" s="678" t="s">
        <v>134</v>
      </c>
      <c r="D85" s="643"/>
      <c r="E85" s="845"/>
      <c r="F85" s="644"/>
      <c r="G85" s="644"/>
      <c r="H85" s="644"/>
      <c r="I85" s="644"/>
      <c r="J85" s="645"/>
    </row>
    <row r="86" spans="2:10">
      <c r="B86" s="658" t="s">
        <v>135</v>
      </c>
      <c r="C86" s="692" t="s">
        <v>136</v>
      </c>
      <c r="D86" s="660" t="s">
        <v>57</v>
      </c>
      <c r="E86" s="849">
        <v>182</v>
      </c>
      <c r="F86" s="649">
        <v>97807.5</v>
      </c>
      <c r="G86" s="649">
        <v>17800965</v>
      </c>
      <c r="H86" s="693"/>
      <c r="I86" s="693"/>
      <c r="J86" s="650">
        <v>17800965</v>
      </c>
    </row>
    <row r="87" spans="2:10" ht="36">
      <c r="B87" s="682" t="s">
        <v>137</v>
      </c>
      <c r="C87" s="680" t="s">
        <v>138</v>
      </c>
      <c r="D87" s="679" t="s">
        <v>57</v>
      </c>
      <c r="E87" s="846">
        <v>86</v>
      </c>
      <c r="F87" s="649">
        <v>91080</v>
      </c>
      <c r="G87" s="649">
        <v>7832880</v>
      </c>
      <c r="H87" s="683"/>
      <c r="I87" s="683"/>
      <c r="J87" s="650">
        <v>7832880</v>
      </c>
    </row>
    <row r="88" spans="2:10" ht="96">
      <c r="B88" s="682" t="s">
        <v>139</v>
      </c>
      <c r="C88" s="680" t="s">
        <v>140</v>
      </c>
      <c r="D88" s="679" t="s">
        <v>57</v>
      </c>
      <c r="E88" s="846">
        <v>50</v>
      </c>
      <c r="F88" s="649">
        <v>82800</v>
      </c>
      <c r="G88" s="649">
        <v>4140000</v>
      </c>
      <c r="H88" s="683"/>
      <c r="I88" s="683"/>
      <c r="J88" s="650">
        <v>4140000</v>
      </c>
    </row>
    <row r="89" spans="2:10" ht="36">
      <c r="B89" s="682" t="s">
        <v>141</v>
      </c>
      <c r="C89" s="694" t="s">
        <v>142</v>
      </c>
      <c r="D89" s="679" t="s">
        <v>17</v>
      </c>
      <c r="E89" s="846">
        <v>22</v>
      </c>
      <c r="F89" s="649">
        <v>150075</v>
      </c>
      <c r="G89" s="649">
        <v>3301650</v>
      </c>
      <c r="H89" s="695"/>
      <c r="I89" s="695"/>
      <c r="J89" s="650">
        <v>3301650</v>
      </c>
    </row>
    <row r="90" spans="2:10" ht="24">
      <c r="B90" s="682" t="s">
        <v>143</v>
      </c>
      <c r="C90" s="680" t="s">
        <v>144</v>
      </c>
      <c r="D90" s="679" t="s">
        <v>17</v>
      </c>
      <c r="E90" s="846">
        <v>324.38</v>
      </c>
      <c r="F90" s="649">
        <v>141795</v>
      </c>
      <c r="G90" s="649">
        <v>45995462.100000001</v>
      </c>
      <c r="H90" s="683"/>
      <c r="I90" s="683"/>
      <c r="J90" s="650">
        <v>45995462.100000001</v>
      </c>
    </row>
    <row r="91" spans="2:10" ht="48">
      <c r="B91" s="682" t="s">
        <v>145</v>
      </c>
      <c r="C91" s="680" t="s">
        <v>146</v>
      </c>
      <c r="D91" s="679" t="s">
        <v>17</v>
      </c>
      <c r="E91" s="846">
        <v>2413.5840762190364</v>
      </c>
      <c r="F91" s="649">
        <v>80730</v>
      </c>
      <c r="G91" s="649">
        <v>194848642.4731628</v>
      </c>
      <c r="H91" s="683"/>
      <c r="I91" s="683"/>
      <c r="J91" s="650">
        <v>194848642.4731628</v>
      </c>
    </row>
    <row r="92" spans="2:10" ht="24">
      <c r="B92" s="676"/>
      <c r="C92" s="643" t="s">
        <v>147</v>
      </c>
      <c r="D92" s="643"/>
      <c r="E92" s="845"/>
      <c r="F92" s="673"/>
      <c r="G92" s="687">
        <v>273919599.57316279</v>
      </c>
      <c r="H92" s="673"/>
      <c r="I92" s="673"/>
      <c r="J92" s="668">
        <v>273919599.57316279</v>
      </c>
    </row>
    <row r="93" spans="2:10">
      <c r="B93" s="653"/>
      <c r="C93" s="654"/>
      <c r="D93" s="653"/>
      <c r="E93" s="840"/>
      <c r="F93" s="649"/>
      <c r="G93" s="649"/>
      <c r="H93" s="656"/>
      <c r="I93" s="656"/>
      <c r="J93" s="657"/>
    </row>
    <row r="94" spans="2:10">
      <c r="B94" s="671">
        <v>8</v>
      </c>
      <c r="C94" s="678" t="s">
        <v>148</v>
      </c>
      <c r="D94" s="643"/>
      <c r="E94" s="845"/>
      <c r="F94" s="644"/>
      <c r="G94" s="644"/>
      <c r="H94" s="644"/>
      <c r="I94" s="644"/>
      <c r="J94" s="645"/>
    </row>
    <row r="95" spans="2:10" ht="24">
      <c r="B95" s="679" t="s">
        <v>149</v>
      </c>
      <c r="C95" s="680" t="s">
        <v>150</v>
      </c>
      <c r="D95" s="679" t="s">
        <v>57</v>
      </c>
      <c r="E95" s="830">
        <v>161</v>
      </c>
      <c r="F95" s="649">
        <v>23805</v>
      </c>
      <c r="G95" s="649">
        <v>3832605</v>
      </c>
      <c r="H95" s="683"/>
      <c r="I95" s="683"/>
      <c r="J95" s="650">
        <v>3832605</v>
      </c>
    </row>
    <row r="96" spans="2:10" ht="24">
      <c r="B96" s="679" t="s">
        <v>151</v>
      </c>
      <c r="C96" s="680" t="s">
        <v>152</v>
      </c>
      <c r="D96" s="679" t="s">
        <v>57</v>
      </c>
      <c r="E96" s="830">
        <v>82</v>
      </c>
      <c r="F96" s="649">
        <v>24322.5</v>
      </c>
      <c r="G96" s="649">
        <v>1994445</v>
      </c>
      <c r="H96" s="683"/>
      <c r="I96" s="683"/>
      <c r="J96" s="650">
        <v>1994445</v>
      </c>
    </row>
    <row r="97" spans="2:10" ht="24">
      <c r="B97" s="679" t="s">
        <v>153</v>
      </c>
      <c r="C97" s="680" t="s">
        <v>154</v>
      </c>
      <c r="D97" s="679" t="s">
        <v>57</v>
      </c>
      <c r="E97" s="830">
        <v>102.71890402278581</v>
      </c>
      <c r="F97" s="649">
        <v>27427.5</v>
      </c>
      <c r="G97" s="649">
        <v>2817322.7400849578</v>
      </c>
      <c r="H97" s="683"/>
      <c r="I97" s="683"/>
      <c r="J97" s="650">
        <v>2817322.7400849578</v>
      </c>
    </row>
    <row r="98" spans="2:10" ht="24">
      <c r="B98" s="679" t="s">
        <v>155</v>
      </c>
      <c r="C98" s="680" t="s">
        <v>156</v>
      </c>
      <c r="D98" s="679" t="s">
        <v>57</v>
      </c>
      <c r="E98" s="830">
        <v>38</v>
      </c>
      <c r="F98" s="649">
        <v>30015</v>
      </c>
      <c r="G98" s="649">
        <v>1140570</v>
      </c>
      <c r="H98" s="683"/>
      <c r="I98" s="683"/>
      <c r="J98" s="650">
        <v>1140570</v>
      </c>
    </row>
    <row r="99" spans="2:10" ht="24">
      <c r="B99" s="679" t="s">
        <v>157</v>
      </c>
      <c r="C99" s="680" t="s">
        <v>56</v>
      </c>
      <c r="D99" s="679" t="s">
        <v>57</v>
      </c>
      <c r="E99" s="830">
        <v>92</v>
      </c>
      <c r="F99" s="649">
        <v>50715</v>
      </c>
      <c r="G99" s="649">
        <v>4665780</v>
      </c>
      <c r="H99" s="683"/>
      <c r="I99" s="683"/>
      <c r="J99" s="650">
        <v>4665780</v>
      </c>
    </row>
    <row r="100" spans="2:10" ht="24">
      <c r="B100" s="679" t="s">
        <v>158</v>
      </c>
      <c r="C100" s="680" t="s">
        <v>159</v>
      </c>
      <c r="D100" s="679" t="s">
        <v>2</v>
      </c>
      <c r="E100" s="830">
        <v>8.002290036922961</v>
      </c>
      <c r="F100" s="649">
        <v>22770</v>
      </c>
      <c r="G100" s="649">
        <v>182212.14414073582</v>
      </c>
      <c r="H100" s="683"/>
      <c r="I100" s="683"/>
      <c r="J100" s="650">
        <v>182212.14414073582</v>
      </c>
    </row>
    <row r="101" spans="2:10" ht="24">
      <c r="B101" s="679" t="s">
        <v>160</v>
      </c>
      <c r="C101" s="680" t="s">
        <v>161</v>
      </c>
      <c r="D101" s="679" t="s">
        <v>2</v>
      </c>
      <c r="E101" s="830">
        <v>38.992228207108298</v>
      </c>
      <c r="F101" s="649">
        <v>49680</v>
      </c>
      <c r="G101" s="649">
        <v>1937133.8973291402</v>
      </c>
      <c r="H101" s="683"/>
      <c r="I101" s="683"/>
      <c r="J101" s="650">
        <v>1937133.8973291402</v>
      </c>
    </row>
    <row r="102" spans="2:10" ht="36">
      <c r="B102" s="679" t="s">
        <v>162</v>
      </c>
      <c r="C102" s="680" t="s">
        <v>163</v>
      </c>
      <c r="D102" s="679" t="s">
        <v>2</v>
      </c>
      <c r="E102" s="830">
        <v>119.00000362021464</v>
      </c>
      <c r="F102" s="649">
        <v>119025</v>
      </c>
      <c r="G102" s="649">
        <v>14163975.430896048</v>
      </c>
      <c r="H102" s="683"/>
      <c r="I102" s="683"/>
      <c r="J102" s="650">
        <v>14163975.430896048</v>
      </c>
    </row>
    <row r="103" spans="2:10" ht="36">
      <c r="B103" s="679" t="s">
        <v>164</v>
      </c>
      <c r="C103" s="680" t="s">
        <v>165</v>
      </c>
      <c r="D103" s="679" t="s">
        <v>2</v>
      </c>
      <c r="E103" s="830">
        <v>7</v>
      </c>
      <c r="F103" s="649">
        <v>67275</v>
      </c>
      <c r="G103" s="649">
        <v>470925</v>
      </c>
      <c r="H103" s="683"/>
      <c r="I103" s="683"/>
      <c r="J103" s="650">
        <v>470925</v>
      </c>
    </row>
    <row r="104" spans="2:10" ht="36">
      <c r="B104" s="679" t="s">
        <v>166</v>
      </c>
      <c r="C104" s="680" t="s">
        <v>167</v>
      </c>
      <c r="D104" s="679" t="s">
        <v>2</v>
      </c>
      <c r="E104" s="830">
        <v>98</v>
      </c>
      <c r="F104" s="649">
        <v>56925</v>
      </c>
      <c r="G104" s="649">
        <v>5578650</v>
      </c>
      <c r="H104" s="683"/>
      <c r="I104" s="683"/>
      <c r="J104" s="650">
        <v>5578650</v>
      </c>
    </row>
    <row r="105" spans="2:10" ht="60">
      <c r="B105" s="676"/>
      <c r="C105" s="643" t="s">
        <v>168</v>
      </c>
      <c r="D105" s="643"/>
      <c r="E105" s="845"/>
      <c r="F105" s="673"/>
      <c r="G105" s="687">
        <v>36783619.212450877</v>
      </c>
      <c r="H105" s="673"/>
      <c r="I105" s="673"/>
      <c r="J105" s="668">
        <v>36783619.212450877</v>
      </c>
    </row>
    <row r="106" spans="2:10">
      <c r="B106" s="646"/>
      <c r="C106" s="696"/>
      <c r="D106" s="696"/>
      <c r="E106" s="850"/>
      <c r="F106" s="649"/>
      <c r="G106" s="649"/>
      <c r="H106" s="649"/>
      <c r="I106" s="649"/>
      <c r="J106" s="697"/>
    </row>
    <row r="107" spans="2:10" ht="24">
      <c r="B107" s="698">
        <v>8.1999999999999993</v>
      </c>
      <c r="C107" s="699" t="s">
        <v>169</v>
      </c>
      <c r="D107" s="700"/>
      <c r="E107" s="851"/>
      <c r="F107" s="701"/>
      <c r="G107" s="701"/>
      <c r="H107" s="701"/>
      <c r="I107" s="701"/>
      <c r="J107" s="674"/>
    </row>
    <row r="108" spans="2:10" ht="132">
      <c r="B108" s="679" t="s">
        <v>170</v>
      </c>
      <c r="C108" s="680" t="s">
        <v>171</v>
      </c>
      <c r="D108" s="679" t="s">
        <v>57</v>
      </c>
      <c r="E108" s="828">
        <v>38.000019999999999</v>
      </c>
      <c r="F108" s="649">
        <v>37260</v>
      </c>
      <c r="G108" s="649">
        <v>1415880.7452</v>
      </c>
      <c r="H108" s="683"/>
      <c r="I108" s="683"/>
      <c r="J108" s="650">
        <v>1415880.7452</v>
      </c>
    </row>
    <row r="109" spans="2:10" ht="144">
      <c r="B109" s="679" t="s">
        <v>172</v>
      </c>
      <c r="C109" s="680" t="s">
        <v>173</v>
      </c>
      <c r="D109" s="679" t="s">
        <v>57</v>
      </c>
      <c r="E109" s="828">
        <v>35</v>
      </c>
      <c r="F109" s="649">
        <v>75555</v>
      </c>
      <c r="G109" s="649">
        <v>2644425</v>
      </c>
      <c r="H109" s="683"/>
      <c r="I109" s="683"/>
      <c r="J109" s="650">
        <v>2644425</v>
      </c>
    </row>
    <row r="110" spans="2:10" ht="36">
      <c r="B110" s="679" t="s">
        <v>174</v>
      </c>
      <c r="C110" s="680" t="s">
        <v>175</v>
      </c>
      <c r="D110" s="679" t="s">
        <v>2</v>
      </c>
      <c r="E110" s="828">
        <v>2</v>
      </c>
      <c r="F110" s="649">
        <v>62100</v>
      </c>
      <c r="G110" s="649">
        <v>124200</v>
      </c>
      <c r="H110" s="683"/>
      <c r="I110" s="683"/>
      <c r="J110" s="650">
        <v>124200</v>
      </c>
    </row>
    <row r="111" spans="2:10" ht="36">
      <c r="B111" s="679" t="s">
        <v>176</v>
      </c>
      <c r="C111" s="680" t="s">
        <v>177</v>
      </c>
      <c r="D111" s="679" t="s">
        <v>2</v>
      </c>
      <c r="E111" s="828">
        <v>6</v>
      </c>
      <c r="F111" s="649">
        <v>258750</v>
      </c>
      <c r="G111" s="649">
        <v>1552500</v>
      </c>
      <c r="H111" s="683"/>
      <c r="I111" s="683"/>
      <c r="J111" s="650">
        <v>1552500</v>
      </c>
    </row>
    <row r="112" spans="2:10" ht="168">
      <c r="B112" s="679" t="s">
        <v>178</v>
      </c>
      <c r="C112" s="680" t="s">
        <v>93</v>
      </c>
      <c r="D112" s="679" t="s">
        <v>8</v>
      </c>
      <c r="E112" s="828">
        <v>25</v>
      </c>
      <c r="F112" s="649">
        <v>67275</v>
      </c>
      <c r="G112" s="649">
        <v>1681875</v>
      </c>
      <c r="H112" s="683"/>
      <c r="I112" s="683"/>
      <c r="J112" s="650">
        <v>1681875</v>
      </c>
    </row>
    <row r="113" spans="2:10" ht="36">
      <c r="B113" s="676"/>
      <c r="C113" s="643" t="s">
        <v>179</v>
      </c>
      <c r="D113" s="643"/>
      <c r="E113" s="845"/>
      <c r="F113" s="673"/>
      <c r="G113" s="687">
        <v>7418880.7451999998</v>
      </c>
      <c r="H113" s="673"/>
      <c r="I113" s="673"/>
      <c r="J113" s="668">
        <v>7418880.7451999998</v>
      </c>
    </row>
    <row r="114" spans="2:10">
      <c r="B114" s="646"/>
      <c r="C114" s="647"/>
      <c r="D114" s="648"/>
      <c r="E114" s="837"/>
      <c r="F114" s="649"/>
      <c r="G114" s="649"/>
      <c r="H114" s="649"/>
      <c r="I114" s="649"/>
      <c r="J114" s="670"/>
    </row>
    <row r="115" spans="2:10" ht="24">
      <c r="B115" s="671">
        <v>9</v>
      </c>
      <c r="C115" s="643" t="s">
        <v>180</v>
      </c>
      <c r="D115" s="672"/>
      <c r="E115" s="843"/>
      <c r="F115" s="673"/>
      <c r="G115" s="673"/>
      <c r="H115" s="673"/>
      <c r="I115" s="673"/>
      <c r="J115" s="674"/>
    </row>
    <row r="116" spans="2:10" ht="24">
      <c r="B116" s="682" t="s">
        <v>181</v>
      </c>
      <c r="C116" s="680" t="s">
        <v>182</v>
      </c>
      <c r="D116" s="679" t="s">
        <v>183</v>
      </c>
      <c r="E116" s="828">
        <v>320</v>
      </c>
      <c r="F116" s="649">
        <v>66240</v>
      </c>
      <c r="G116" s="649">
        <v>21196800</v>
      </c>
      <c r="H116" s="683"/>
      <c r="I116" s="683"/>
      <c r="J116" s="650">
        <v>21196800</v>
      </c>
    </row>
    <row r="117" spans="2:10" ht="24">
      <c r="B117" s="682" t="s">
        <v>184</v>
      </c>
      <c r="C117" s="680" t="s">
        <v>185</v>
      </c>
      <c r="D117" s="679" t="s">
        <v>183</v>
      </c>
      <c r="E117" s="828">
        <v>8</v>
      </c>
      <c r="F117" s="649">
        <v>67275</v>
      </c>
      <c r="G117" s="649">
        <v>538200</v>
      </c>
      <c r="H117" s="683"/>
      <c r="I117" s="683"/>
      <c r="J117" s="650">
        <v>538200</v>
      </c>
    </row>
    <row r="118" spans="2:10" ht="24">
      <c r="B118" s="682" t="s">
        <v>186</v>
      </c>
      <c r="C118" s="680" t="s">
        <v>187</v>
      </c>
      <c r="D118" s="679" t="s">
        <v>183</v>
      </c>
      <c r="E118" s="828">
        <v>80</v>
      </c>
      <c r="F118" s="649">
        <v>70380</v>
      </c>
      <c r="G118" s="649">
        <v>5630400</v>
      </c>
      <c r="H118" s="683"/>
      <c r="I118" s="683"/>
      <c r="J118" s="650">
        <v>5630400</v>
      </c>
    </row>
    <row r="119" spans="2:10" ht="36">
      <c r="B119" s="682" t="s">
        <v>188</v>
      </c>
      <c r="C119" s="680" t="s">
        <v>189</v>
      </c>
      <c r="D119" s="679" t="s">
        <v>2</v>
      </c>
      <c r="E119" s="828">
        <v>3</v>
      </c>
      <c r="F119" s="649">
        <v>828000</v>
      </c>
      <c r="G119" s="649">
        <v>2484000</v>
      </c>
      <c r="H119" s="683"/>
      <c r="I119" s="683"/>
      <c r="J119" s="650">
        <v>2484000</v>
      </c>
    </row>
    <row r="120" spans="2:10" ht="48">
      <c r="B120" s="682" t="s">
        <v>190</v>
      </c>
      <c r="C120" s="680" t="s">
        <v>191</v>
      </c>
      <c r="D120" s="679" t="s">
        <v>2</v>
      </c>
      <c r="E120" s="828">
        <v>4</v>
      </c>
      <c r="F120" s="649">
        <v>879750</v>
      </c>
      <c r="G120" s="649">
        <v>3519000</v>
      </c>
      <c r="H120" s="683"/>
      <c r="I120" s="683"/>
      <c r="J120" s="650">
        <v>3519000</v>
      </c>
    </row>
    <row r="121" spans="2:10" ht="36">
      <c r="B121" s="682" t="s">
        <v>192</v>
      </c>
      <c r="C121" s="680" t="s">
        <v>193</v>
      </c>
      <c r="D121" s="679" t="s">
        <v>2</v>
      </c>
      <c r="E121" s="828">
        <v>8</v>
      </c>
      <c r="F121" s="649">
        <v>362250</v>
      </c>
      <c r="G121" s="649">
        <v>2898000</v>
      </c>
      <c r="H121" s="683"/>
      <c r="I121" s="683"/>
      <c r="J121" s="650">
        <v>2898000</v>
      </c>
    </row>
    <row r="122" spans="2:10" ht="24">
      <c r="B122" s="682" t="s">
        <v>194</v>
      </c>
      <c r="C122" s="680" t="s">
        <v>195</v>
      </c>
      <c r="D122" s="679" t="s">
        <v>2</v>
      </c>
      <c r="E122" s="828">
        <v>153</v>
      </c>
      <c r="F122" s="649">
        <v>139725</v>
      </c>
      <c r="G122" s="649">
        <v>21377925</v>
      </c>
      <c r="H122" s="683"/>
      <c r="I122" s="683"/>
      <c r="J122" s="650">
        <v>21377925</v>
      </c>
    </row>
    <row r="123" spans="2:10" ht="48">
      <c r="B123" s="682" t="s">
        <v>196</v>
      </c>
      <c r="C123" s="680" t="s">
        <v>197</v>
      </c>
      <c r="D123" s="679" t="s">
        <v>2</v>
      </c>
      <c r="E123" s="828">
        <v>2</v>
      </c>
      <c r="F123" s="649">
        <v>74002.5</v>
      </c>
      <c r="G123" s="649">
        <v>148005</v>
      </c>
      <c r="H123" s="683"/>
      <c r="I123" s="683"/>
      <c r="J123" s="650">
        <v>148005</v>
      </c>
    </row>
    <row r="124" spans="2:10" ht="48">
      <c r="B124" s="682" t="s">
        <v>198</v>
      </c>
      <c r="C124" s="680" t="s">
        <v>199</v>
      </c>
      <c r="D124" s="679" t="s">
        <v>2</v>
      </c>
      <c r="E124" s="828">
        <v>285</v>
      </c>
      <c r="F124" s="649">
        <v>64170</v>
      </c>
      <c r="G124" s="649">
        <v>18288450</v>
      </c>
      <c r="H124" s="683"/>
      <c r="I124" s="683"/>
      <c r="J124" s="650">
        <v>18288450</v>
      </c>
    </row>
    <row r="125" spans="2:10" ht="72">
      <c r="B125" s="682" t="s">
        <v>200</v>
      </c>
      <c r="C125" s="680" t="s">
        <v>201</v>
      </c>
      <c r="D125" s="679" t="s">
        <v>57</v>
      </c>
      <c r="E125" s="828">
        <v>78</v>
      </c>
      <c r="F125" s="649">
        <v>67275</v>
      </c>
      <c r="G125" s="649">
        <v>5247450</v>
      </c>
      <c r="H125" s="683"/>
      <c r="I125" s="683"/>
      <c r="J125" s="650">
        <v>5247450</v>
      </c>
    </row>
    <row r="126" spans="2:10" ht="60">
      <c r="B126" s="682" t="s">
        <v>202</v>
      </c>
      <c r="C126" s="680" t="s">
        <v>203</v>
      </c>
      <c r="D126" s="679" t="s">
        <v>57</v>
      </c>
      <c r="E126" s="828">
        <v>24</v>
      </c>
      <c r="F126" s="649">
        <v>103500</v>
      </c>
      <c r="G126" s="649">
        <v>2484000</v>
      </c>
      <c r="H126" s="683"/>
      <c r="I126" s="683"/>
      <c r="J126" s="650">
        <v>2484000</v>
      </c>
    </row>
    <row r="127" spans="2:10">
      <c r="B127" s="682" t="s">
        <v>204</v>
      </c>
      <c r="C127" s="680" t="s">
        <v>205</v>
      </c>
      <c r="D127" s="679" t="s">
        <v>57</v>
      </c>
      <c r="E127" s="828">
        <v>43</v>
      </c>
      <c r="F127" s="649">
        <v>52785</v>
      </c>
      <c r="G127" s="649">
        <v>2269755</v>
      </c>
      <c r="H127" s="683"/>
      <c r="I127" s="683"/>
      <c r="J127" s="650">
        <v>2269755</v>
      </c>
    </row>
    <row r="128" spans="2:10" ht="24">
      <c r="B128" s="682" t="s">
        <v>206</v>
      </c>
      <c r="C128" s="680" t="s">
        <v>207</v>
      </c>
      <c r="D128" s="679" t="s">
        <v>57</v>
      </c>
      <c r="E128" s="828">
        <v>664</v>
      </c>
      <c r="F128" s="649">
        <v>35190</v>
      </c>
      <c r="G128" s="649">
        <v>23366160</v>
      </c>
      <c r="H128" s="683"/>
      <c r="I128" s="683"/>
      <c r="J128" s="650">
        <v>23366160</v>
      </c>
    </row>
    <row r="129" spans="2:10" ht="96">
      <c r="B129" s="682" t="s">
        <v>208</v>
      </c>
      <c r="C129" s="680" t="s">
        <v>209</v>
      </c>
      <c r="D129" s="679" t="s">
        <v>57</v>
      </c>
      <c r="E129" s="828">
        <v>1335.8539635321986</v>
      </c>
      <c r="F129" s="649">
        <v>20182.5</v>
      </c>
      <c r="G129" s="649">
        <v>26960872.6189886</v>
      </c>
      <c r="H129" s="683"/>
      <c r="I129" s="683"/>
      <c r="J129" s="650">
        <v>26960872.6189886</v>
      </c>
    </row>
    <row r="130" spans="2:10" ht="84">
      <c r="B130" s="682" t="s">
        <v>210</v>
      </c>
      <c r="C130" s="680" t="s">
        <v>211</v>
      </c>
      <c r="D130" s="679" t="s">
        <v>57</v>
      </c>
      <c r="E130" s="828">
        <v>29</v>
      </c>
      <c r="F130" s="649">
        <v>19147.5</v>
      </c>
      <c r="G130" s="649">
        <v>555277.5</v>
      </c>
      <c r="H130" s="683"/>
      <c r="I130" s="683"/>
      <c r="J130" s="650">
        <v>555277.5</v>
      </c>
    </row>
    <row r="131" spans="2:10" ht="84">
      <c r="B131" s="682" t="s">
        <v>212</v>
      </c>
      <c r="C131" s="680" t="s">
        <v>213</v>
      </c>
      <c r="D131" s="679" t="s">
        <v>57</v>
      </c>
      <c r="E131" s="828">
        <v>1029</v>
      </c>
      <c r="F131" s="649">
        <v>16146</v>
      </c>
      <c r="G131" s="649">
        <v>16614234</v>
      </c>
      <c r="H131" s="683"/>
      <c r="I131" s="683"/>
      <c r="J131" s="650">
        <v>16614234</v>
      </c>
    </row>
    <row r="132" spans="2:10" ht="48">
      <c r="B132" s="682" t="s">
        <v>214</v>
      </c>
      <c r="C132" s="680" t="s">
        <v>215</v>
      </c>
      <c r="D132" s="679" t="s">
        <v>2</v>
      </c>
      <c r="E132" s="828">
        <v>1</v>
      </c>
      <c r="F132" s="649">
        <v>2484000</v>
      </c>
      <c r="G132" s="649">
        <v>2484000</v>
      </c>
      <c r="H132" s="683"/>
      <c r="I132" s="683"/>
      <c r="J132" s="650">
        <v>2484000</v>
      </c>
    </row>
    <row r="133" spans="2:10" ht="48">
      <c r="B133" s="682" t="s">
        <v>216</v>
      </c>
      <c r="C133" s="680" t="s">
        <v>217</v>
      </c>
      <c r="D133" s="679" t="s">
        <v>2</v>
      </c>
      <c r="E133" s="828">
        <v>0</v>
      </c>
      <c r="F133" s="649">
        <v>80730</v>
      </c>
      <c r="G133" s="649">
        <v>0</v>
      </c>
      <c r="H133" s="683"/>
      <c r="I133" s="683"/>
      <c r="J133" s="650">
        <v>0</v>
      </c>
    </row>
    <row r="134" spans="2:10" ht="48">
      <c r="B134" s="682" t="s">
        <v>218</v>
      </c>
      <c r="C134" s="680" t="s">
        <v>219</v>
      </c>
      <c r="D134" s="679" t="s">
        <v>2</v>
      </c>
      <c r="E134" s="828">
        <v>62</v>
      </c>
      <c r="F134" s="649">
        <v>501975</v>
      </c>
      <c r="G134" s="649">
        <v>31122450</v>
      </c>
      <c r="H134" s="683"/>
      <c r="I134" s="683"/>
      <c r="J134" s="650">
        <v>31122450</v>
      </c>
    </row>
    <row r="135" spans="2:10" ht="36">
      <c r="B135" s="682" t="s">
        <v>220</v>
      </c>
      <c r="C135" s="680" t="s">
        <v>221</v>
      </c>
      <c r="D135" s="679" t="s">
        <v>2</v>
      </c>
      <c r="E135" s="828">
        <v>0</v>
      </c>
      <c r="F135" s="649">
        <v>170775</v>
      </c>
      <c r="G135" s="649">
        <v>0</v>
      </c>
      <c r="H135" s="683"/>
      <c r="I135" s="683"/>
      <c r="J135" s="650">
        <v>0</v>
      </c>
    </row>
    <row r="136" spans="2:10" ht="36">
      <c r="B136" s="682" t="s">
        <v>222</v>
      </c>
      <c r="C136" s="680" t="s">
        <v>223</v>
      </c>
      <c r="D136" s="679" t="s">
        <v>2</v>
      </c>
      <c r="E136" s="828">
        <v>0</v>
      </c>
      <c r="F136" s="649">
        <v>983250</v>
      </c>
      <c r="G136" s="649">
        <v>0</v>
      </c>
      <c r="H136" s="683"/>
      <c r="I136" s="683"/>
      <c r="J136" s="650">
        <v>0</v>
      </c>
    </row>
    <row r="137" spans="2:10" ht="36">
      <c r="B137" s="682" t="s">
        <v>224</v>
      </c>
      <c r="C137" s="680" t="s">
        <v>225</v>
      </c>
      <c r="D137" s="679" t="s">
        <v>2</v>
      </c>
      <c r="E137" s="828">
        <v>3</v>
      </c>
      <c r="F137" s="649">
        <v>139725</v>
      </c>
      <c r="G137" s="649">
        <v>419175</v>
      </c>
      <c r="H137" s="683"/>
      <c r="I137" s="683"/>
      <c r="J137" s="650">
        <v>419175</v>
      </c>
    </row>
    <row r="138" spans="2:10" ht="48">
      <c r="B138" s="682" t="s">
        <v>226</v>
      </c>
      <c r="C138" s="680" t="s">
        <v>227</v>
      </c>
      <c r="D138" s="679" t="s">
        <v>2</v>
      </c>
      <c r="E138" s="828">
        <v>1</v>
      </c>
      <c r="F138" s="649">
        <v>1019475</v>
      </c>
      <c r="G138" s="649">
        <v>1019475</v>
      </c>
      <c r="H138" s="683"/>
      <c r="I138" s="683"/>
      <c r="J138" s="650">
        <v>1019475</v>
      </c>
    </row>
    <row r="139" spans="2:10" ht="48">
      <c r="B139" s="682" t="s">
        <v>228</v>
      </c>
      <c r="C139" s="680" t="s">
        <v>229</v>
      </c>
      <c r="D139" s="679" t="s">
        <v>57</v>
      </c>
      <c r="E139" s="828">
        <v>0</v>
      </c>
      <c r="F139" s="649">
        <v>91597.5</v>
      </c>
      <c r="G139" s="649">
        <v>0</v>
      </c>
      <c r="H139" s="683"/>
      <c r="I139" s="683"/>
      <c r="J139" s="650">
        <v>0</v>
      </c>
    </row>
    <row r="140" spans="2:10" ht="36">
      <c r="B140" s="682" t="s">
        <v>230</v>
      </c>
      <c r="C140" s="680" t="s">
        <v>231</v>
      </c>
      <c r="D140" s="679" t="s">
        <v>2</v>
      </c>
      <c r="E140" s="828">
        <v>2</v>
      </c>
      <c r="F140" s="649">
        <v>393300</v>
      </c>
      <c r="G140" s="649">
        <v>786600</v>
      </c>
      <c r="H140" s="683"/>
      <c r="I140" s="683"/>
      <c r="J140" s="650">
        <v>786600</v>
      </c>
    </row>
    <row r="141" spans="2:10" ht="36">
      <c r="B141" s="686"/>
      <c r="C141" s="643" t="s">
        <v>232</v>
      </c>
      <c r="D141" s="643"/>
      <c r="E141" s="845"/>
      <c r="F141" s="673"/>
      <c r="G141" s="687">
        <v>189410229.1189886</v>
      </c>
      <c r="H141" s="673"/>
      <c r="I141" s="673"/>
      <c r="J141" s="668">
        <v>189410229.1189886</v>
      </c>
    </row>
    <row r="142" spans="2:10">
      <c r="B142" s="702"/>
      <c r="C142" s="647"/>
      <c r="D142" s="651"/>
      <c r="E142" s="838"/>
      <c r="F142" s="649"/>
      <c r="G142" s="649"/>
      <c r="H142" s="649"/>
      <c r="I142" s="649"/>
      <c r="J142" s="670"/>
    </row>
    <row r="143" spans="2:10" ht="24">
      <c r="B143" s="703" t="s">
        <v>233</v>
      </c>
      <c r="C143" s="704" t="s">
        <v>234</v>
      </c>
      <c r="D143" s="705"/>
      <c r="E143" s="852"/>
      <c r="F143" s="673"/>
      <c r="G143" s="673"/>
      <c r="H143" s="673"/>
      <c r="I143" s="673"/>
      <c r="J143" s="674"/>
    </row>
    <row r="144" spans="2:10" ht="72">
      <c r="B144" s="679" t="s">
        <v>235</v>
      </c>
      <c r="C144" s="680" t="s">
        <v>236</v>
      </c>
      <c r="D144" s="679" t="s">
        <v>2</v>
      </c>
      <c r="E144" s="846">
        <v>1</v>
      </c>
      <c r="F144" s="649">
        <v>4295250</v>
      </c>
      <c r="G144" s="649">
        <v>4295250</v>
      </c>
      <c r="H144" s="683"/>
      <c r="I144" s="683"/>
      <c r="J144" s="650">
        <v>4295250</v>
      </c>
    </row>
    <row r="145" spans="2:10" ht="72">
      <c r="B145" s="679" t="s">
        <v>237</v>
      </c>
      <c r="C145" s="680" t="s">
        <v>238</v>
      </c>
      <c r="D145" s="679" t="s">
        <v>2</v>
      </c>
      <c r="E145" s="846">
        <v>26.172478529936154</v>
      </c>
      <c r="F145" s="649">
        <v>879750</v>
      </c>
      <c r="G145" s="649">
        <v>23025237.986711331</v>
      </c>
      <c r="H145" s="681"/>
      <c r="I145" s="681"/>
      <c r="J145" s="650">
        <v>23025237.986711331</v>
      </c>
    </row>
    <row r="146" spans="2:10" ht="36">
      <c r="B146" s="679" t="s">
        <v>239</v>
      </c>
      <c r="C146" s="680" t="s">
        <v>240</v>
      </c>
      <c r="D146" s="679" t="s">
        <v>2</v>
      </c>
      <c r="E146" s="846">
        <v>1</v>
      </c>
      <c r="F146" s="649">
        <v>33637500</v>
      </c>
      <c r="G146" s="649">
        <v>33637500</v>
      </c>
      <c r="H146" s="681"/>
      <c r="I146" s="681"/>
      <c r="J146" s="650">
        <v>33637500</v>
      </c>
    </row>
    <row r="147" spans="2:10" ht="96">
      <c r="B147" s="679" t="s">
        <v>241</v>
      </c>
      <c r="C147" s="680" t="s">
        <v>242</v>
      </c>
      <c r="D147" s="679" t="s">
        <v>2</v>
      </c>
      <c r="E147" s="846">
        <v>2.999999992920714</v>
      </c>
      <c r="F147" s="649">
        <v>85387500</v>
      </c>
      <c r="G147" s="649">
        <v>256162499.39551747</v>
      </c>
      <c r="H147" s="681"/>
      <c r="I147" s="681"/>
      <c r="J147" s="650">
        <v>256162499.39551747</v>
      </c>
    </row>
    <row r="148" spans="2:10" ht="36">
      <c r="B148" s="679" t="s">
        <v>243</v>
      </c>
      <c r="C148" s="680" t="s">
        <v>244</v>
      </c>
      <c r="D148" s="679" t="s">
        <v>2</v>
      </c>
      <c r="E148" s="846">
        <v>1</v>
      </c>
      <c r="F148" s="649">
        <v>61065000</v>
      </c>
      <c r="G148" s="649">
        <v>61065000</v>
      </c>
      <c r="H148" s="681"/>
      <c r="I148" s="681"/>
      <c r="J148" s="650">
        <v>61065000</v>
      </c>
    </row>
    <row r="149" spans="2:10" ht="36">
      <c r="B149" s="679" t="s">
        <v>245</v>
      </c>
      <c r="C149" s="680" t="s">
        <v>246</v>
      </c>
      <c r="D149" s="679" t="s">
        <v>2</v>
      </c>
      <c r="E149" s="846">
        <v>1</v>
      </c>
      <c r="F149" s="649">
        <v>63135000</v>
      </c>
      <c r="G149" s="649">
        <v>63135000</v>
      </c>
      <c r="H149" s="681"/>
      <c r="I149" s="681"/>
      <c r="J149" s="650">
        <v>63135000</v>
      </c>
    </row>
    <row r="150" spans="2:10" ht="96">
      <c r="B150" s="679" t="s">
        <v>247</v>
      </c>
      <c r="C150" s="680" t="s">
        <v>248</v>
      </c>
      <c r="D150" s="679" t="s">
        <v>2</v>
      </c>
      <c r="E150" s="846">
        <v>1</v>
      </c>
      <c r="F150" s="649">
        <v>32602500</v>
      </c>
      <c r="G150" s="649">
        <v>32602500</v>
      </c>
      <c r="H150" s="681"/>
      <c r="I150" s="681"/>
      <c r="J150" s="650">
        <v>32602500</v>
      </c>
    </row>
    <row r="151" spans="2:10" ht="24">
      <c r="B151" s="679" t="s">
        <v>249</v>
      </c>
      <c r="C151" s="706" t="s">
        <v>250</v>
      </c>
      <c r="D151" s="682" t="s">
        <v>57</v>
      </c>
      <c r="E151" s="847">
        <v>47.999894107609478</v>
      </c>
      <c r="F151" s="649">
        <v>119025</v>
      </c>
      <c r="G151" s="649">
        <v>5713187.3961582184</v>
      </c>
      <c r="H151" s="681"/>
      <c r="I151" s="681"/>
      <c r="J151" s="650">
        <v>5713187.3961582184</v>
      </c>
    </row>
    <row r="152" spans="2:10" ht="24">
      <c r="B152" s="679" t="s">
        <v>251</v>
      </c>
      <c r="C152" s="706" t="s">
        <v>252</v>
      </c>
      <c r="D152" s="682" t="s">
        <v>57</v>
      </c>
      <c r="E152" s="847">
        <v>54.999654035829316</v>
      </c>
      <c r="F152" s="649">
        <v>36225</v>
      </c>
      <c r="G152" s="649">
        <v>1992362.467447917</v>
      </c>
      <c r="H152" s="681"/>
      <c r="I152" s="681"/>
      <c r="J152" s="650">
        <v>1992362.467447917</v>
      </c>
    </row>
    <row r="153" spans="2:10" ht="24">
      <c r="B153" s="679" t="s">
        <v>253</v>
      </c>
      <c r="C153" s="706" t="s">
        <v>254</v>
      </c>
      <c r="D153" s="682" t="s">
        <v>57</v>
      </c>
      <c r="E153" s="847">
        <v>49.999764774834127</v>
      </c>
      <c r="F153" s="649">
        <v>71415</v>
      </c>
      <c r="G153" s="649">
        <v>3570733.2013947791</v>
      </c>
      <c r="H153" s="681"/>
      <c r="I153" s="681"/>
      <c r="J153" s="650">
        <v>3570733.2013947791</v>
      </c>
    </row>
    <row r="154" spans="2:10" ht="24">
      <c r="B154" s="679" t="s">
        <v>255</v>
      </c>
      <c r="C154" s="706" t="s">
        <v>256</v>
      </c>
      <c r="D154" s="682" t="s">
        <v>57</v>
      </c>
      <c r="E154" s="847">
        <v>49.99985945273913</v>
      </c>
      <c r="F154" s="649">
        <v>77625</v>
      </c>
      <c r="G154" s="649">
        <v>3881239.090018875</v>
      </c>
      <c r="H154" s="681"/>
      <c r="I154" s="681"/>
      <c r="J154" s="650">
        <v>3881239.090018875</v>
      </c>
    </row>
    <row r="155" spans="2:10" ht="24">
      <c r="B155" s="679" t="s">
        <v>257</v>
      </c>
      <c r="C155" s="706" t="s">
        <v>258</v>
      </c>
      <c r="D155" s="682" t="s">
        <v>57</v>
      </c>
      <c r="E155" s="847">
        <v>87.999972471619969</v>
      </c>
      <c r="F155" s="649">
        <v>139725</v>
      </c>
      <c r="G155" s="649">
        <v>12295796.1535971</v>
      </c>
      <c r="H155" s="681"/>
      <c r="I155" s="681"/>
      <c r="J155" s="650">
        <v>12295796.1535971</v>
      </c>
    </row>
    <row r="156" spans="2:10" ht="24">
      <c r="B156" s="679" t="s">
        <v>259</v>
      </c>
      <c r="C156" s="706" t="s">
        <v>260</v>
      </c>
      <c r="D156" s="682" t="s">
        <v>57</v>
      </c>
      <c r="E156" s="847">
        <v>54.99998173000872</v>
      </c>
      <c r="F156" s="649">
        <v>450225</v>
      </c>
      <c r="G156" s="649">
        <v>24762366.774393175</v>
      </c>
      <c r="H156" s="681"/>
      <c r="I156" s="681"/>
      <c r="J156" s="650">
        <v>24762366.774393175</v>
      </c>
    </row>
    <row r="157" spans="2:10" ht="48">
      <c r="B157" s="679" t="s">
        <v>261</v>
      </c>
      <c r="C157" s="706" t="s">
        <v>262</v>
      </c>
      <c r="D157" s="682" t="s">
        <v>57</v>
      </c>
      <c r="E157" s="847">
        <v>85.000074380559099</v>
      </c>
      <c r="F157" s="649">
        <v>527850</v>
      </c>
      <c r="G157" s="649">
        <v>44867289.261778124</v>
      </c>
      <c r="H157" s="681"/>
      <c r="I157" s="681"/>
      <c r="J157" s="650">
        <v>44867289.261778124</v>
      </c>
    </row>
    <row r="158" spans="2:10" ht="24">
      <c r="B158" s="679" t="s">
        <v>263</v>
      </c>
      <c r="C158" s="706" t="s">
        <v>264</v>
      </c>
      <c r="D158" s="682" t="s">
        <v>57</v>
      </c>
      <c r="E158" s="847">
        <v>86.999021023998239</v>
      </c>
      <c r="F158" s="649">
        <v>49162.5</v>
      </c>
      <c r="G158" s="649">
        <v>4277089.371092313</v>
      </c>
      <c r="H158" s="681"/>
      <c r="I158" s="681"/>
      <c r="J158" s="650">
        <v>4277089.371092313</v>
      </c>
    </row>
    <row r="159" spans="2:10" ht="24">
      <c r="B159" s="679" t="s">
        <v>265</v>
      </c>
      <c r="C159" s="706" t="s">
        <v>266</v>
      </c>
      <c r="D159" s="682" t="s">
        <v>57</v>
      </c>
      <c r="E159" s="847">
        <v>91.999579920184843</v>
      </c>
      <c r="F159" s="649">
        <v>49887</v>
      </c>
      <c r="G159" s="649">
        <v>4589583.0434782617</v>
      </c>
      <c r="H159" s="681"/>
      <c r="I159" s="681"/>
      <c r="J159" s="650">
        <v>4589583.0434782617</v>
      </c>
    </row>
    <row r="160" spans="2:10" ht="36">
      <c r="B160" s="679" t="s">
        <v>267</v>
      </c>
      <c r="C160" s="706" t="s">
        <v>268</v>
      </c>
      <c r="D160" s="682" t="s">
        <v>2</v>
      </c>
      <c r="E160" s="847">
        <v>15.999690408467329</v>
      </c>
      <c r="F160" s="649">
        <v>27427.5</v>
      </c>
      <c r="G160" s="649">
        <v>438831.50867823767</v>
      </c>
      <c r="H160" s="681"/>
      <c r="I160" s="681"/>
      <c r="J160" s="650">
        <v>438831.50867823767</v>
      </c>
    </row>
    <row r="161" spans="2:10" ht="48">
      <c r="B161" s="679" t="s">
        <v>269</v>
      </c>
      <c r="C161" s="706" t="s">
        <v>270</v>
      </c>
      <c r="D161" s="682" t="s">
        <v>2</v>
      </c>
      <c r="E161" s="847">
        <v>17.999854357371582</v>
      </c>
      <c r="F161" s="649">
        <v>28152</v>
      </c>
      <c r="G161" s="649">
        <v>506731.89986872475</v>
      </c>
      <c r="H161" s="681"/>
      <c r="I161" s="681"/>
      <c r="J161" s="650">
        <v>506731.89986872475</v>
      </c>
    </row>
    <row r="162" spans="2:10" ht="48">
      <c r="B162" s="679" t="s">
        <v>271</v>
      </c>
      <c r="C162" s="706" t="s">
        <v>272</v>
      </c>
      <c r="D162" s="682" t="s">
        <v>57</v>
      </c>
      <c r="E162" s="847">
        <v>82.454774332252569</v>
      </c>
      <c r="F162" s="649">
        <v>36225</v>
      </c>
      <c r="G162" s="649">
        <v>2986924.2001858493</v>
      </c>
      <c r="H162" s="681"/>
      <c r="I162" s="681"/>
      <c r="J162" s="650">
        <v>2986924.2001858493</v>
      </c>
    </row>
    <row r="163" spans="2:10" ht="48">
      <c r="B163" s="679" t="s">
        <v>273</v>
      </c>
      <c r="C163" s="706" t="s">
        <v>274</v>
      </c>
      <c r="D163" s="682" t="s">
        <v>2</v>
      </c>
      <c r="E163" s="847">
        <v>54.269835959589116</v>
      </c>
      <c r="F163" s="649">
        <v>31879.035</v>
      </c>
      <c r="G163" s="649">
        <v>1730070</v>
      </c>
      <c r="H163" s="681"/>
      <c r="I163" s="681"/>
      <c r="J163" s="650">
        <v>1730070</v>
      </c>
    </row>
    <row r="164" spans="2:10" ht="48">
      <c r="B164" s="679" t="s">
        <v>275</v>
      </c>
      <c r="C164" s="706" t="s">
        <v>276</v>
      </c>
      <c r="D164" s="682" t="s">
        <v>57</v>
      </c>
      <c r="E164" s="847">
        <v>85.000090922153873</v>
      </c>
      <c r="F164" s="649">
        <v>108675</v>
      </c>
      <c r="G164" s="649">
        <v>9237384.8809650727</v>
      </c>
      <c r="H164" s="681"/>
      <c r="I164" s="681"/>
      <c r="J164" s="650">
        <v>9237384.8809650727</v>
      </c>
    </row>
    <row r="165" spans="2:10" ht="48">
      <c r="B165" s="679" t="s">
        <v>277</v>
      </c>
      <c r="C165" s="706" t="s">
        <v>278</v>
      </c>
      <c r="D165" s="682" t="s">
        <v>2</v>
      </c>
      <c r="E165" s="847">
        <v>26.000185360721741</v>
      </c>
      <c r="F165" s="649">
        <v>56925</v>
      </c>
      <c r="G165" s="649">
        <v>1480060.5516590851</v>
      </c>
      <c r="H165" s="681"/>
      <c r="I165" s="681"/>
      <c r="J165" s="650">
        <v>1480060.5516590851</v>
      </c>
    </row>
    <row r="166" spans="2:10" ht="24">
      <c r="B166" s="679" t="s">
        <v>279</v>
      </c>
      <c r="C166" s="706" t="s">
        <v>280</v>
      </c>
      <c r="D166" s="682" t="s">
        <v>57</v>
      </c>
      <c r="E166" s="847">
        <v>300.00354908917905</v>
      </c>
      <c r="F166" s="649">
        <v>39847.5</v>
      </c>
      <c r="G166" s="649">
        <v>11954391.422331061</v>
      </c>
      <c r="H166" s="681"/>
      <c r="I166" s="681"/>
      <c r="J166" s="650">
        <v>11954391.422331061</v>
      </c>
    </row>
    <row r="167" spans="2:10">
      <c r="B167" s="679" t="s">
        <v>281</v>
      </c>
      <c r="C167" s="706" t="s">
        <v>282</v>
      </c>
      <c r="D167" s="682" t="s">
        <v>57</v>
      </c>
      <c r="E167" s="847">
        <v>249.99948453714529</v>
      </c>
      <c r="F167" s="649">
        <v>47092.5</v>
      </c>
      <c r="G167" s="649">
        <v>11773100.725565515</v>
      </c>
      <c r="H167" s="681"/>
      <c r="I167" s="681"/>
      <c r="J167" s="650">
        <v>11773100.725565515</v>
      </c>
    </row>
    <row r="168" spans="2:10" ht="72">
      <c r="B168" s="679" t="s">
        <v>283</v>
      </c>
      <c r="C168" s="706" t="s">
        <v>284</v>
      </c>
      <c r="D168" s="682" t="s">
        <v>57</v>
      </c>
      <c r="E168" s="847">
        <v>77.782685309259037</v>
      </c>
      <c r="F168" s="649">
        <v>326025</v>
      </c>
      <c r="G168" s="649">
        <v>25359099.977951176</v>
      </c>
      <c r="H168" s="681"/>
      <c r="I168" s="681"/>
      <c r="J168" s="650">
        <v>25359099.977951176</v>
      </c>
    </row>
    <row r="169" spans="2:10" ht="48">
      <c r="B169" s="679" t="s">
        <v>285</v>
      </c>
      <c r="C169" s="706" t="s">
        <v>286</v>
      </c>
      <c r="D169" s="682" t="s">
        <v>2</v>
      </c>
      <c r="E169" s="847">
        <v>90.000463668332344</v>
      </c>
      <c r="F169" s="649">
        <v>108675</v>
      </c>
      <c r="G169" s="649">
        <v>9780800.3891560175</v>
      </c>
      <c r="H169" s="681"/>
      <c r="I169" s="681"/>
      <c r="J169" s="650">
        <v>9780800.3891560175</v>
      </c>
    </row>
    <row r="170" spans="2:10" ht="60">
      <c r="B170" s="679" t="s">
        <v>287</v>
      </c>
      <c r="C170" s="706" t="s">
        <v>288</v>
      </c>
      <c r="D170" s="682" t="s">
        <v>57</v>
      </c>
      <c r="E170" s="847">
        <v>128.06437908046416</v>
      </c>
      <c r="F170" s="649">
        <v>129375</v>
      </c>
      <c r="G170" s="649">
        <v>16568329.043535052</v>
      </c>
      <c r="H170" s="681"/>
      <c r="I170" s="681"/>
      <c r="J170" s="650">
        <v>16568329.043535052</v>
      </c>
    </row>
    <row r="171" spans="2:10" ht="48">
      <c r="B171" s="679" t="s">
        <v>289</v>
      </c>
      <c r="C171" s="706" t="s">
        <v>290</v>
      </c>
      <c r="D171" s="682" t="s">
        <v>2</v>
      </c>
      <c r="E171" s="847">
        <v>47.922728054763716</v>
      </c>
      <c r="F171" s="649">
        <v>80730</v>
      </c>
      <c r="G171" s="649">
        <v>3868801.8358610747</v>
      </c>
      <c r="H171" s="681"/>
      <c r="I171" s="681"/>
      <c r="J171" s="650">
        <v>3868801.8358610747</v>
      </c>
    </row>
    <row r="172" spans="2:10" ht="84">
      <c r="B172" s="679" t="s">
        <v>291</v>
      </c>
      <c r="C172" s="706" t="s">
        <v>292</v>
      </c>
      <c r="D172" s="682" t="s">
        <v>2</v>
      </c>
      <c r="E172" s="847">
        <v>1</v>
      </c>
      <c r="F172" s="649">
        <v>87975000</v>
      </c>
      <c r="G172" s="649">
        <v>87975000</v>
      </c>
      <c r="H172" s="681"/>
      <c r="I172" s="681"/>
      <c r="J172" s="650">
        <v>87975000</v>
      </c>
    </row>
    <row r="173" spans="2:10" ht="24">
      <c r="B173" s="679" t="s">
        <v>293</v>
      </c>
      <c r="C173" s="706" t="s">
        <v>294</v>
      </c>
      <c r="D173" s="682" t="s">
        <v>57</v>
      </c>
      <c r="E173" s="847">
        <v>450.02094156856805</v>
      </c>
      <c r="F173" s="649">
        <v>5278.5</v>
      </c>
      <c r="G173" s="649">
        <v>2375435.5400696862</v>
      </c>
      <c r="H173" s="681"/>
      <c r="I173" s="681"/>
      <c r="J173" s="650">
        <v>2375435.5400696862</v>
      </c>
    </row>
    <row r="174" spans="2:10">
      <c r="B174" s="703">
        <v>10.199999999999999</v>
      </c>
      <c r="C174" s="703" t="s">
        <v>295</v>
      </c>
      <c r="D174" s="703"/>
      <c r="E174" s="829"/>
      <c r="F174" s="707"/>
      <c r="G174" s="707"/>
      <c r="H174" s="707"/>
      <c r="I174" s="707"/>
      <c r="J174" s="707"/>
    </row>
    <row r="175" spans="2:10" ht="96">
      <c r="B175" s="679" t="s">
        <v>296</v>
      </c>
      <c r="C175" s="706" t="s">
        <v>297</v>
      </c>
      <c r="D175" s="682" t="s">
        <v>2</v>
      </c>
      <c r="E175" s="847">
        <v>5.0592898830741291</v>
      </c>
      <c r="F175" s="649">
        <v>569250</v>
      </c>
      <c r="G175" s="649">
        <v>2880000.7659399481</v>
      </c>
      <c r="H175" s="681"/>
      <c r="I175" s="681"/>
      <c r="J175" s="650">
        <v>2880000.7659399481</v>
      </c>
    </row>
    <row r="176" spans="2:10">
      <c r="B176" s="703">
        <v>10.3</v>
      </c>
      <c r="C176" s="703" t="s">
        <v>298</v>
      </c>
      <c r="D176" s="703"/>
      <c r="E176" s="829"/>
      <c r="F176" s="707"/>
      <c r="G176" s="707"/>
      <c r="H176" s="707"/>
      <c r="I176" s="707"/>
      <c r="J176" s="707"/>
    </row>
    <row r="177" spans="2:10" ht="84">
      <c r="B177" s="679" t="s">
        <v>299</v>
      </c>
      <c r="C177" s="680" t="s">
        <v>300</v>
      </c>
      <c r="D177" s="679" t="s">
        <v>2</v>
      </c>
      <c r="E177" s="830">
        <v>1</v>
      </c>
      <c r="F177" s="649">
        <v>890100</v>
      </c>
      <c r="G177" s="649">
        <v>890100</v>
      </c>
      <c r="H177" s="681"/>
      <c r="I177" s="681"/>
      <c r="J177" s="650">
        <v>890100</v>
      </c>
    </row>
    <row r="178" spans="2:10" ht="84">
      <c r="B178" s="679" t="s">
        <v>301</v>
      </c>
      <c r="C178" s="680" t="s">
        <v>302</v>
      </c>
      <c r="D178" s="679" t="s">
        <v>2</v>
      </c>
      <c r="E178" s="830">
        <v>1</v>
      </c>
      <c r="F178" s="649">
        <v>478170</v>
      </c>
      <c r="G178" s="649">
        <v>478170</v>
      </c>
      <c r="H178" s="681"/>
      <c r="I178" s="681"/>
      <c r="J178" s="650">
        <v>478170</v>
      </c>
    </row>
    <row r="179" spans="2:10" ht="84">
      <c r="B179" s="679" t="s">
        <v>303</v>
      </c>
      <c r="C179" s="680" t="s">
        <v>304</v>
      </c>
      <c r="D179" s="679" t="s">
        <v>2</v>
      </c>
      <c r="E179" s="830">
        <v>1</v>
      </c>
      <c r="F179" s="649">
        <v>478170</v>
      </c>
      <c r="G179" s="649">
        <v>478170</v>
      </c>
      <c r="H179" s="681"/>
      <c r="I179" s="681"/>
      <c r="J179" s="650">
        <v>478170</v>
      </c>
    </row>
    <row r="180" spans="2:10" ht="84">
      <c r="B180" s="679" t="s">
        <v>305</v>
      </c>
      <c r="C180" s="680" t="s">
        <v>306</v>
      </c>
      <c r="D180" s="679" t="s">
        <v>2</v>
      </c>
      <c r="E180" s="830">
        <v>3</v>
      </c>
      <c r="F180" s="649">
        <v>476100</v>
      </c>
      <c r="G180" s="649">
        <v>1428300</v>
      </c>
      <c r="H180" s="681"/>
      <c r="I180" s="681"/>
      <c r="J180" s="650">
        <v>1428300</v>
      </c>
    </row>
    <row r="181" spans="2:10" ht="96">
      <c r="B181" s="679" t="s">
        <v>307</v>
      </c>
      <c r="C181" s="680" t="s">
        <v>308</v>
      </c>
      <c r="D181" s="679" t="s">
        <v>2</v>
      </c>
      <c r="E181" s="830">
        <v>2</v>
      </c>
      <c r="F181" s="649">
        <v>501975</v>
      </c>
      <c r="G181" s="649">
        <v>1003950</v>
      </c>
      <c r="H181" s="681"/>
      <c r="I181" s="681"/>
      <c r="J181" s="650">
        <v>1003950</v>
      </c>
    </row>
    <row r="182" spans="2:10" ht="96">
      <c r="B182" s="679" t="s">
        <v>309</v>
      </c>
      <c r="C182" s="680" t="s">
        <v>310</v>
      </c>
      <c r="D182" s="679" t="s">
        <v>2</v>
      </c>
      <c r="E182" s="830">
        <v>3</v>
      </c>
      <c r="F182" s="649">
        <v>478170</v>
      </c>
      <c r="G182" s="649">
        <v>1434510</v>
      </c>
      <c r="H182" s="681"/>
      <c r="I182" s="681"/>
      <c r="J182" s="650">
        <v>1434510</v>
      </c>
    </row>
    <row r="183" spans="2:10" ht="108">
      <c r="B183" s="679" t="s">
        <v>311</v>
      </c>
      <c r="C183" s="680" t="s">
        <v>312</v>
      </c>
      <c r="D183" s="679" t="s">
        <v>2</v>
      </c>
      <c r="E183" s="830">
        <v>2</v>
      </c>
      <c r="F183" s="649">
        <v>672750</v>
      </c>
      <c r="G183" s="649">
        <v>1345500</v>
      </c>
      <c r="H183" s="681"/>
      <c r="I183" s="681"/>
      <c r="J183" s="650">
        <v>1345500</v>
      </c>
    </row>
    <row r="184" spans="2:10" ht="96">
      <c r="B184" s="679" t="s">
        <v>313</v>
      </c>
      <c r="C184" s="680" t="s">
        <v>314</v>
      </c>
      <c r="D184" s="679" t="s">
        <v>2</v>
      </c>
      <c r="E184" s="830">
        <v>1</v>
      </c>
      <c r="F184" s="649">
        <v>890100</v>
      </c>
      <c r="G184" s="649">
        <v>890100</v>
      </c>
      <c r="H184" s="681"/>
      <c r="I184" s="681"/>
      <c r="J184" s="650">
        <v>890100</v>
      </c>
    </row>
    <row r="185" spans="2:10" ht="132">
      <c r="B185" s="679" t="s">
        <v>315</v>
      </c>
      <c r="C185" s="680" t="s">
        <v>316</v>
      </c>
      <c r="D185" s="679" t="s">
        <v>2</v>
      </c>
      <c r="E185" s="830">
        <v>1</v>
      </c>
      <c r="F185" s="649">
        <v>18112500</v>
      </c>
      <c r="G185" s="649">
        <v>18112500</v>
      </c>
      <c r="H185" s="681"/>
      <c r="I185" s="681"/>
      <c r="J185" s="650">
        <v>18112500</v>
      </c>
    </row>
    <row r="186" spans="2:10" ht="24">
      <c r="B186" s="679" t="s">
        <v>317</v>
      </c>
      <c r="C186" s="680" t="s">
        <v>318</v>
      </c>
      <c r="D186" s="679" t="s">
        <v>2</v>
      </c>
      <c r="E186" s="830">
        <v>1</v>
      </c>
      <c r="F186" s="649">
        <v>86940</v>
      </c>
      <c r="G186" s="649">
        <v>86940</v>
      </c>
      <c r="H186" s="681"/>
      <c r="I186" s="681"/>
      <c r="J186" s="650">
        <v>86940</v>
      </c>
    </row>
    <row r="187" spans="2:10" ht="24">
      <c r="B187" s="679" t="s">
        <v>319</v>
      </c>
      <c r="C187" s="680" t="s">
        <v>320</v>
      </c>
      <c r="D187" s="679" t="s">
        <v>2</v>
      </c>
      <c r="E187" s="830">
        <v>180</v>
      </c>
      <c r="F187" s="649">
        <v>87975</v>
      </c>
      <c r="G187" s="649">
        <v>15835500</v>
      </c>
      <c r="H187" s="681"/>
      <c r="I187" s="681"/>
      <c r="J187" s="650">
        <v>15835500</v>
      </c>
    </row>
    <row r="188" spans="2:10" ht="24">
      <c r="B188" s="679" t="s">
        <v>321</v>
      </c>
      <c r="C188" s="680" t="s">
        <v>322</v>
      </c>
      <c r="D188" s="679" t="s">
        <v>2</v>
      </c>
      <c r="E188" s="830">
        <v>67.09</v>
      </c>
      <c r="F188" s="649">
        <v>605475</v>
      </c>
      <c r="G188" s="649">
        <v>40624228.679161586</v>
      </c>
      <c r="H188" s="681"/>
      <c r="I188" s="681"/>
      <c r="J188" s="650">
        <v>40624228.679161586</v>
      </c>
    </row>
    <row r="189" spans="2:10" ht="24">
      <c r="B189" s="679" t="s">
        <v>323</v>
      </c>
      <c r="C189" s="680" t="s">
        <v>324</v>
      </c>
      <c r="D189" s="679" t="s">
        <v>2</v>
      </c>
      <c r="E189" s="830">
        <v>1.57</v>
      </c>
      <c r="F189" s="649">
        <v>517500</v>
      </c>
      <c r="G189" s="649">
        <v>813501.70177082799</v>
      </c>
      <c r="H189" s="681"/>
      <c r="I189" s="681"/>
      <c r="J189" s="650">
        <v>813501.70177082799</v>
      </c>
    </row>
    <row r="190" spans="2:10" ht="24">
      <c r="B190" s="679" t="s">
        <v>325</v>
      </c>
      <c r="C190" s="680" t="s">
        <v>326</v>
      </c>
      <c r="D190" s="679" t="s">
        <v>2</v>
      </c>
      <c r="E190" s="830">
        <v>3.77</v>
      </c>
      <c r="F190" s="649">
        <v>316710</v>
      </c>
      <c r="G190" s="649">
        <v>1194532.0754716981</v>
      </c>
      <c r="H190" s="681"/>
      <c r="I190" s="681"/>
      <c r="J190" s="650">
        <v>1194532.0754716981</v>
      </c>
    </row>
    <row r="191" spans="2:10" ht="24">
      <c r="B191" s="679" t="s">
        <v>327</v>
      </c>
      <c r="C191" s="680" t="s">
        <v>328</v>
      </c>
      <c r="D191" s="679" t="s">
        <v>2</v>
      </c>
      <c r="E191" s="830">
        <v>5.49</v>
      </c>
      <c r="F191" s="649">
        <v>310500</v>
      </c>
      <c r="G191" s="649">
        <v>1705768.482213214</v>
      </c>
      <c r="H191" s="681"/>
      <c r="I191" s="681"/>
      <c r="J191" s="650">
        <v>1705768.482213214</v>
      </c>
    </row>
    <row r="192" spans="2:10" ht="24">
      <c r="B192" s="679" t="s">
        <v>329</v>
      </c>
      <c r="C192" s="680" t="s">
        <v>330</v>
      </c>
      <c r="D192" s="679" t="s">
        <v>2</v>
      </c>
      <c r="E192" s="830">
        <v>7.22</v>
      </c>
      <c r="F192" s="649">
        <v>331200</v>
      </c>
      <c r="G192" s="649">
        <v>2391848.4097306831</v>
      </c>
      <c r="H192" s="681"/>
      <c r="I192" s="681"/>
      <c r="J192" s="650">
        <v>2391848.4097306831</v>
      </c>
    </row>
    <row r="193" spans="2:10" ht="24">
      <c r="B193" s="679" t="s">
        <v>331</v>
      </c>
      <c r="C193" s="680" t="s">
        <v>332</v>
      </c>
      <c r="D193" s="679" t="s">
        <v>2</v>
      </c>
      <c r="E193" s="830">
        <v>2.39</v>
      </c>
      <c r="F193" s="649">
        <v>329130</v>
      </c>
      <c r="G193" s="649">
        <v>785364.68100159382</v>
      </c>
      <c r="H193" s="681"/>
      <c r="I193" s="681"/>
      <c r="J193" s="650">
        <v>785364.68100159382</v>
      </c>
    </row>
    <row r="194" spans="2:10" ht="36">
      <c r="B194" s="679" t="s">
        <v>333</v>
      </c>
      <c r="C194" s="680" t="s">
        <v>334</v>
      </c>
      <c r="D194" s="679" t="s">
        <v>2</v>
      </c>
      <c r="E194" s="830">
        <v>1</v>
      </c>
      <c r="F194" s="649">
        <v>1593900</v>
      </c>
      <c r="G194" s="649">
        <v>1593900</v>
      </c>
      <c r="H194" s="681"/>
      <c r="I194" s="681"/>
      <c r="J194" s="650">
        <v>1593900</v>
      </c>
    </row>
    <row r="195" spans="2:10" ht="132">
      <c r="B195" s="679" t="s">
        <v>335</v>
      </c>
      <c r="C195" s="680" t="s">
        <v>336</v>
      </c>
      <c r="D195" s="679" t="s">
        <v>2</v>
      </c>
      <c r="E195" s="830">
        <v>5</v>
      </c>
      <c r="F195" s="649">
        <v>1138500</v>
      </c>
      <c r="G195" s="649">
        <v>5692501.8913656501</v>
      </c>
      <c r="H195" s="681"/>
      <c r="I195" s="681"/>
      <c r="J195" s="650">
        <v>5692501.8913656501</v>
      </c>
    </row>
    <row r="196" spans="2:10">
      <c r="B196" s="703">
        <v>10.4</v>
      </c>
      <c r="C196" s="703" t="s">
        <v>337</v>
      </c>
      <c r="D196" s="703"/>
      <c r="E196" s="829"/>
      <c r="F196" s="707"/>
      <c r="G196" s="707"/>
      <c r="H196" s="707"/>
      <c r="I196" s="707"/>
      <c r="J196" s="707"/>
    </row>
    <row r="197" spans="2:10" ht="132">
      <c r="B197" s="679" t="s">
        <v>338</v>
      </c>
      <c r="C197" s="680" t="s">
        <v>339</v>
      </c>
      <c r="D197" s="679" t="s">
        <v>57</v>
      </c>
      <c r="E197" s="830">
        <v>32.999998837756046</v>
      </c>
      <c r="F197" s="649">
        <v>6437700</v>
      </c>
      <c r="G197" s="649">
        <v>212444092.51782209</v>
      </c>
      <c r="H197" s="681"/>
      <c r="I197" s="681"/>
      <c r="J197" s="650">
        <v>212444092.51782209</v>
      </c>
    </row>
    <row r="198" spans="2:10" ht="132">
      <c r="B198" s="679" t="s">
        <v>340</v>
      </c>
      <c r="C198" s="680" t="s">
        <v>341</v>
      </c>
      <c r="D198" s="679" t="s">
        <v>57</v>
      </c>
      <c r="E198" s="830">
        <v>8.362114645044942</v>
      </c>
      <c r="F198" s="649">
        <v>926325</v>
      </c>
      <c r="G198" s="649">
        <v>7746035.8485712558</v>
      </c>
      <c r="H198" s="681"/>
      <c r="I198" s="681"/>
      <c r="J198" s="650">
        <v>7746035.8485712558</v>
      </c>
    </row>
    <row r="199" spans="2:10" ht="132">
      <c r="B199" s="679" t="s">
        <v>342</v>
      </c>
      <c r="C199" s="680" t="s">
        <v>343</v>
      </c>
      <c r="D199" s="679" t="s">
        <v>57</v>
      </c>
      <c r="E199" s="830">
        <v>34.999998545174186</v>
      </c>
      <c r="F199" s="649">
        <v>4248675</v>
      </c>
      <c r="G199" s="649">
        <v>148703618.81891793</v>
      </c>
      <c r="H199" s="681"/>
      <c r="I199" s="681"/>
      <c r="J199" s="650">
        <v>148703618.81891793</v>
      </c>
    </row>
    <row r="200" spans="2:10" ht="120">
      <c r="B200" s="679" t="s">
        <v>344</v>
      </c>
      <c r="C200" s="680" t="s">
        <v>345</v>
      </c>
      <c r="D200" s="679" t="s">
        <v>57</v>
      </c>
      <c r="E200" s="830">
        <v>35.000015268952573</v>
      </c>
      <c r="F200" s="649">
        <v>626175</v>
      </c>
      <c r="G200" s="649">
        <v>21916134.561036378</v>
      </c>
      <c r="H200" s="681"/>
      <c r="I200" s="681"/>
      <c r="J200" s="650">
        <v>21916134.561036378</v>
      </c>
    </row>
    <row r="201" spans="2:10" ht="144">
      <c r="B201" s="679" t="s">
        <v>346</v>
      </c>
      <c r="C201" s="680" t="s">
        <v>347</v>
      </c>
      <c r="D201" s="679" t="s">
        <v>57</v>
      </c>
      <c r="E201" s="830">
        <v>25.000003335099912</v>
      </c>
      <c r="F201" s="649">
        <v>967725</v>
      </c>
      <c r="G201" s="649">
        <v>24193128.227459561</v>
      </c>
      <c r="H201" s="681"/>
      <c r="I201" s="681"/>
      <c r="J201" s="650">
        <v>24193128.227459561</v>
      </c>
    </row>
    <row r="202" spans="2:10" ht="144">
      <c r="B202" s="679" t="s">
        <v>348</v>
      </c>
      <c r="C202" s="680" t="s">
        <v>349</v>
      </c>
      <c r="D202" s="679" t="s">
        <v>57</v>
      </c>
      <c r="E202" s="830">
        <v>36.999998335679265</v>
      </c>
      <c r="F202" s="649">
        <v>4248675</v>
      </c>
      <c r="G202" s="649">
        <v>157200967.9288421</v>
      </c>
      <c r="H202" s="681"/>
      <c r="I202" s="681"/>
      <c r="J202" s="650">
        <v>157200967.9288421</v>
      </c>
    </row>
    <row r="203" spans="2:10" ht="132">
      <c r="B203" s="679" t="s">
        <v>350</v>
      </c>
      <c r="C203" s="680" t="s">
        <v>351</v>
      </c>
      <c r="D203" s="679" t="s">
        <v>57</v>
      </c>
      <c r="E203" s="830">
        <v>34.999985343033039</v>
      </c>
      <c r="F203" s="649">
        <v>808335</v>
      </c>
      <c r="G203" s="649">
        <v>28291713.152260613</v>
      </c>
      <c r="H203" s="681"/>
      <c r="I203" s="681"/>
      <c r="J203" s="650">
        <v>28291713.152260613</v>
      </c>
    </row>
    <row r="204" spans="2:10" ht="96">
      <c r="B204" s="679" t="s">
        <v>352</v>
      </c>
      <c r="C204" s="680" t="s">
        <v>353</v>
      </c>
      <c r="D204" s="679" t="s">
        <v>57</v>
      </c>
      <c r="E204" s="830">
        <v>36.999945668024601</v>
      </c>
      <c r="F204" s="649">
        <v>215280</v>
      </c>
      <c r="G204" s="649">
        <v>7965348.3034123359</v>
      </c>
      <c r="H204" s="681"/>
      <c r="I204" s="681"/>
      <c r="J204" s="650">
        <v>7965348.3034123359</v>
      </c>
    </row>
    <row r="205" spans="2:10" ht="96">
      <c r="B205" s="679" t="s">
        <v>354</v>
      </c>
      <c r="C205" s="680" t="s">
        <v>355</v>
      </c>
      <c r="D205" s="679" t="s">
        <v>57</v>
      </c>
      <c r="E205" s="830">
        <v>53.33465056891383</v>
      </c>
      <c r="F205" s="649">
        <v>87975</v>
      </c>
      <c r="G205" s="649">
        <v>4692115.8838001946</v>
      </c>
      <c r="H205" s="681"/>
      <c r="I205" s="681"/>
      <c r="J205" s="650">
        <v>4692115.8838001946</v>
      </c>
    </row>
    <row r="206" spans="2:10" ht="96">
      <c r="B206" s="679" t="s">
        <v>356</v>
      </c>
      <c r="C206" s="680" t="s">
        <v>357</v>
      </c>
      <c r="D206" s="679" t="s">
        <v>57</v>
      </c>
      <c r="E206" s="830">
        <v>183.85046914847916</v>
      </c>
      <c r="F206" s="649">
        <v>72450</v>
      </c>
      <c r="G206" s="649">
        <v>13319966.489807315</v>
      </c>
      <c r="H206" s="681"/>
      <c r="I206" s="681"/>
      <c r="J206" s="650">
        <v>13319966.489807315</v>
      </c>
    </row>
    <row r="207" spans="2:10" ht="96">
      <c r="B207" s="679" t="s">
        <v>358</v>
      </c>
      <c r="C207" s="680" t="s">
        <v>359</v>
      </c>
      <c r="D207" s="679" t="s">
        <v>57</v>
      </c>
      <c r="E207" s="830">
        <v>33.705919343887857</v>
      </c>
      <c r="F207" s="649">
        <v>72450</v>
      </c>
      <c r="G207" s="649">
        <v>2441993.8564646752</v>
      </c>
      <c r="H207" s="681"/>
      <c r="I207" s="681"/>
      <c r="J207" s="650">
        <v>2441993.8564646752</v>
      </c>
    </row>
    <row r="208" spans="2:10" ht="96">
      <c r="B208" s="679" t="s">
        <v>360</v>
      </c>
      <c r="C208" s="680" t="s">
        <v>361</v>
      </c>
      <c r="D208" s="679" t="s">
        <v>57</v>
      </c>
      <c r="E208" s="830">
        <v>56.176532239813071</v>
      </c>
      <c r="F208" s="649">
        <v>72450</v>
      </c>
      <c r="G208" s="649">
        <v>4069989.7607744569</v>
      </c>
      <c r="H208" s="681"/>
      <c r="I208" s="681"/>
      <c r="J208" s="650">
        <v>4069989.7607744569</v>
      </c>
    </row>
    <row r="209" spans="2:10" ht="96">
      <c r="B209" s="679" t="s">
        <v>362</v>
      </c>
      <c r="C209" s="680" t="s">
        <v>363</v>
      </c>
      <c r="D209" s="679" t="s">
        <v>57</v>
      </c>
      <c r="E209" s="830">
        <v>153.20872429039932</v>
      </c>
      <c r="F209" s="649">
        <v>72450</v>
      </c>
      <c r="G209" s="649">
        <v>11099972.07483943</v>
      </c>
      <c r="H209" s="681"/>
      <c r="I209" s="681"/>
      <c r="J209" s="650">
        <v>11099972.07483943</v>
      </c>
    </row>
    <row r="210" spans="2:10" ht="96">
      <c r="B210" s="679" t="s">
        <v>364</v>
      </c>
      <c r="C210" s="680" t="s">
        <v>365</v>
      </c>
      <c r="D210" s="679" t="s">
        <v>57</v>
      </c>
      <c r="E210" s="830">
        <v>37.311217551674318</v>
      </c>
      <c r="F210" s="649">
        <v>159390</v>
      </c>
      <c r="G210" s="649">
        <v>5947034.9655613694</v>
      </c>
      <c r="H210" s="681"/>
      <c r="I210" s="681"/>
      <c r="J210" s="650">
        <v>5947034.9655613694</v>
      </c>
    </row>
    <row r="211" spans="2:10" ht="96">
      <c r="B211" s="679" t="s">
        <v>366</v>
      </c>
      <c r="C211" s="680" t="s">
        <v>367</v>
      </c>
      <c r="D211" s="679" t="s">
        <v>57</v>
      </c>
      <c r="E211" s="830">
        <v>71.497404668853022</v>
      </c>
      <c r="F211" s="649">
        <v>72450</v>
      </c>
      <c r="G211" s="649">
        <v>5179986.9682584014</v>
      </c>
      <c r="H211" s="681"/>
      <c r="I211" s="681"/>
      <c r="J211" s="650">
        <v>5179986.9682584014</v>
      </c>
    </row>
    <row r="212" spans="2:10" ht="96">
      <c r="B212" s="679" t="s">
        <v>368</v>
      </c>
      <c r="C212" s="680" t="s">
        <v>369</v>
      </c>
      <c r="D212" s="679" t="s">
        <v>57</v>
      </c>
      <c r="E212" s="830">
        <v>61.283489716159735</v>
      </c>
      <c r="F212" s="649">
        <v>72450</v>
      </c>
      <c r="G212" s="649">
        <v>4439988.8299357733</v>
      </c>
      <c r="H212" s="681"/>
      <c r="I212" s="681"/>
      <c r="J212" s="650">
        <v>4439988.8299357733</v>
      </c>
    </row>
    <row r="213" spans="2:10" ht="108">
      <c r="B213" s="679" t="s">
        <v>370</v>
      </c>
      <c r="C213" s="680" t="s">
        <v>371</v>
      </c>
      <c r="D213" s="679" t="s">
        <v>57</v>
      </c>
      <c r="E213" s="830">
        <v>57.437315997291826</v>
      </c>
      <c r="F213" s="649">
        <v>87975</v>
      </c>
      <c r="G213" s="649">
        <v>5053047.874861748</v>
      </c>
      <c r="H213" s="681"/>
      <c r="I213" s="681"/>
      <c r="J213" s="650">
        <v>5053047.874861748</v>
      </c>
    </row>
    <row r="214" spans="2:10" ht="108">
      <c r="B214" s="679" t="s">
        <v>372</v>
      </c>
      <c r="C214" s="680" t="s">
        <v>373</v>
      </c>
      <c r="D214" s="679" t="s">
        <v>57</v>
      </c>
      <c r="E214" s="830">
        <v>51.283317854724821</v>
      </c>
      <c r="F214" s="649">
        <v>87975</v>
      </c>
      <c r="G214" s="649">
        <v>4511649.8882694161</v>
      </c>
      <c r="H214" s="681"/>
      <c r="I214" s="681"/>
      <c r="J214" s="650">
        <v>4511649.8882694161</v>
      </c>
    </row>
    <row r="215" spans="2:10" ht="108">
      <c r="B215" s="679" t="s">
        <v>374</v>
      </c>
      <c r="C215" s="680" t="s">
        <v>375</v>
      </c>
      <c r="D215" s="679" t="s">
        <v>57</v>
      </c>
      <c r="E215" s="830">
        <v>47.180652426346839</v>
      </c>
      <c r="F215" s="649">
        <v>87975</v>
      </c>
      <c r="G215" s="649">
        <v>4150717.8972078632</v>
      </c>
      <c r="H215" s="681"/>
      <c r="I215" s="681"/>
      <c r="J215" s="650">
        <v>4150717.8972078632</v>
      </c>
    </row>
    <row r="216" spans="2:10" ht="108">
      <c r="B216" s="679" t="s">
        <v>376</v>
      </c>
      <c r="C216" s="680" t="s">
        <v>377</v>
      </c>
      <c r="D216" s="679" t="s">
        <v>57</v>
      </c>
      <c r="E216" s="830">
        <v>46.639021939592894</v>
      </c>
      <c r="F216" s="649">
        <v>159390</v>
      </c>
      <c r="G216" s="649">
        <v>7433793.7069517113</v>
      </c>
      <c r="H216" s="681"/>
      <c r="I216" s="681"/>
      <c r="J216" s="650">
        <v>7433793.7069517113</v>
      </c>
    </row>
    <row r="217" spans="2:10" ht="96">
      <c r="B217" s="679" t="s">
        <v>378</v>
      </c>
      <c r="C217" s="680" t="s">
        <v>379</v>
      </c>
      <c r="D217" s="679" t="s">
        <v>57</v>
      </c>
      <c r="E217" s="830">
        <v>39.504492384313849</v>
      </c>
      <c r="F217" s="649">
        <v>215280</v>
      </c>
      <c r="G217" s="649">
        <v>8504527.1204950847</v>
      </c>
      <c r="H217" s="681"/>
      <c r="I217" s="681"/>
      <c r="J217" s="650">
        <v>8504527.1204950847</v>
      </c>
    </row>
    <row r="218" spans="2:10" ht="84">
      <c r="B218" s="679" t="s">
        <v>380</v>
      </c>
      <c r="C218" s="680" t="s">
        <v>381</v>
      </c>
      <c r="D218" s="679" t="s">
        <v>57</v>
      </c>
      <c r="E218" s="830">
        <v>46.781635718266401</v>
      </c>
      <c r="F218" s="649">
        <v>215280</v>
      </c>
      <c r="G218" s="649">
        <v>10071150.53742839</v>
      </c>
      <c r="H218" s="681"/>
      <c r="I218" s="681"/>
      <c r="J218" s="650">
        <v>10071150.53742839</v>
      </c>
    </row>
    <row r="219" spans="2:10" ht="72">
      <c r="B219" s="679" t="s">
        <v>382</v>
      </c>
      <c r="C219" s="680" t="s">
        <v>383</v>
      </c>
      <c r="D219" s="679" t="s">
        <v>57</v>
      </c>
      <c r="E219" s="830">
        <v>61.999910958500273</v>
      </c>
      <c r="F219" s="649">
        <v>215280</v>
      </c>
      <c r="G219" s="649">
        <v>13347340.831145938</v>
      </c>
      <c r="H219" s="681"/>
      <c r="I219" s="681"/>
      <c r="J219" s="650">
        <v>13347340.831145938</v>
      </c>
    </row>
    <row r="220" spans="2:10" ht="72">
      <c r="B220" s="679" t="s">
        <v>384</v>
      </c>
      <c r="C220" s="680" t="s">
        <v>385</v>
      </c>
      <c r="D220" s="679" t="s">
        <v>57</v>
      </c>
      <c r="E220" s="830">
        <v>61.999728007522769</v>
      </c>
      <c r="F220" s="649">
        <v>72450</v>
      </c>
      <c r="G220" s="649">
        <v>4491880.2941450244</v>
      </c>
      <c r="H220" s="681"/>
      <c r="I220" s="681"/>
      <c r="J220" s="650">
        <v>4491880.2941450244</v>
      </c>
    </row>
    <row r="221" spans="2:10" ht="60">
      <c r="B221" s="679" t="s">
        <v>386</v>
      </c>
      <c r="C221" s="680" t="s">
        <v>387</v>
      </c>
      <c r="D221" s="679" t="s">
        <v>57</v>
      </c>
      <c r="E221" s="830">
        <v>35.000079974295318</v>
      </c>
      <c r="F221" s="649">
        <v>81765</v>
      </c>
      <c r="G221" s="649">
        <v>2861781.5390982567</v>
      </c>
      <c r="H221" s="681"/>
      <c r="I221" s="681"/>
      <c r="J221" s="650">
        <v>2861781.5390982567</v>
      </c>
    </row>
    <row r="222" spans="2:10" ht="60">
      <c r="B222" s="679" t="s">
        <v>388</v>
      </c>
      <c r="C222" s="680" t="s">
        <v>389</v>
      </c>
      <c r="D222" s="679" t="s">
        <v>57</v>
      </c>
      <c r="E222" s="830">
        <v>55.999756401635885</v>
      </c>
      <c r="F222" s="649">
        <v>72450</v>
      </c>
      <c r="G222" s="649">
        <v>4057182.3512985199</v>
      </c>
      <c r="H222" s="681"/>
      <c r="I222" s="681"/>
      <c r="J222" s="650">
        <v>4057182.3512985199</v>
      </c>
    </row>
    <row r="223" spans="2:10" ht="60">
      <c r="B223" s="679" t="s">
        <v>390</v>
      </c>
      <c r="C223" s="680" t="s">
        <v>389</v>
      </c>
      <c r="D223" s="679" t="s">
        <v>57</v>
      </c>
      <c r="E223" s="830">
        <v>90.999599334652686</v>
      </c>
      <c r="F223" s="649">
        <v>72450</v>
      </c>
      <c r="G223" s="649">
        <v>6592920.9717955869</v>
      </c>
      <c r="H223" s="681"/>
      <c r="I223" s="681"/>
      <c r="J223" s="650">
        <v>6592920.9717955869</v>
      </c>
    </row>
    <row r="224" spans="2:10" ht="60">
      <c r="B224" s="679" t="s">
        <v>391</v>
      </c>
      <c r="C224" s="680" t="s">
        <v>392</v>
      </c>
      <c r="D224" s="679" t="s">
        <v>57</v>
      </c>
      <c r="E224" s="830">
        <v>59.9997417548988</v>
      </c>
      <c r="F224" s="649">
        <v>72450</v>
      </c>
      <c r="G224" s="649">
        <v>4346981.2901424179</v>
      </c>
      <c r="H224" s="681"/>
      <c r="I224" s="681"/>
      <c r="J224" s="650">
        <v>4346981.2901424179</v>
      </c>
    </row>
    <row r="225" spans="2:10" ht="60">
      <c r="B225" s="679" t="s">
        <v>393</v>
      </c>
      <c r="C225" s="680" t="s">
        <v>394</v>
      </c>
      <c r="D225" s="679" t="s">
        <v>57</v>
      </c>
      <c r="E225" s="830">
        <v>151.0003193860112</v>
      </c>
      <c r="F225" s="649">
        <v>87975</v>
      </c>
      <c r="G225" s="649">
        <v>13284253.097984334</v>
      </c>
      <c r="H225" s="681"/>
      <c r="I225" s="681"/>
      <c r="J225" s="650">
        <v>13284253.097984334</v>
      </c>
    </row>
    <row r="226" spans="2:10" ht="60">
      <c r="B226" s="679" t="s">
        <v>395</v>
      </c>
      <c r="C226" s="680" t="s">
        <v>396</v>
      </c>
      <c r="D226" s="679" t="s">
        <v>57</v>
      </c>
      <c r="E226" s="830">
        <v>60.000022864060661</v>
      </c>
      <c r="F226" s="649">
        <v>129375</v>
      </c>
      <c r="G226" s="649">
        <v>7762502.9580378477</v>
      </c>
      <c r="H226" s="681"/>
      <c r="I226" s="681"/>
      <c r="J226" s="650">
        <v>7762502.9580378477</v>
      </c>
    </row>
    <row r="227" spans="2:10" ht="72">
      <c r="B227" s="679" t="s">
        <v>397</v>
      </c>
      <c r="C227" s="680" t="s">
        <v>398</v>
      </c>
      <c r="D227" s="679" t="s">
        <v>57</v>
      </c>
      <c r="E227" s="830">
        <v>42.973196903568393</v>
      </c>
      <c r="F227" s="649">
        <v>941850</v>
      </c>
      <c r="G227" s="649">
        <v>40474305.503625892</v>
      </c>
      <c r="H227" s="681"/>
      <c r="I227" s="681"/>
      <c r="J227" s="650">
        <v>40474305.503625892</v>
      </c>
    </row>
    <row r="228" spans="2:10" ht="72">
      <c r="B228" s="679" t="s">
        <v>399</v>
      </c>
      <c r="C228" s="680" t="s">
        <v>400</v>
      </c>
      <c r="D228" s="679" t="s">
        <v>57</v>
      </c>
      <c r="E228" s="830">
        <v>36.532624510832079</v>
      </c>
      <c r="F228" s="649">
        <v>94185</v>
      </c>
      <c r="G228" s="649">
        <v>3440825.2395527195</v>
      </c>
      <c r="H228" s="681"/>
      <c r="I228" s="681"/>
      <c r="J228" s="650">
        <v>3440825.2395527195</v>
      </c>
    </row>
    <row r="229" spans="2:10" ht="72">
      <c r="B229" s="679" t="s">
        <v>401</v>
      </c>
      <c r="C229" s="680" t="s">
        <v>402</v>
      </c>
      <c r="D229" s="679" t="s">
        <v>57</v>
      </c>
      <c r="E229" s="830">
        <v>9.9047142761969731</v>
      </c>
      <c r="F229" s="649">
        <v>941850</v>
      </c>
      <c r="G229" s="649">
        <v>9328755.1410361193</v>
      </c>
      <c r="H229" s="681"/>
      <c r="I229" s="681"/>
      <c r="J229" s="650">
        <v>9328755.1410361193</v>
      </c>
    </row>
    <row r="230" spans="2:10" ht="72">
      <c r="B230" s="679" t="s">
        <v>403</v>
      </c>
      <c r="C230" s="680" t="s">
        <v>404</v>
      </c>
      <c r="D230" s="679" t="s">
        <v>57</v>
      </c>
      <c r="E230" s="830">
        <v>64.999852247434717</v>
      </c>
      <c r="F230" s="649">
        <v>124200</v>
      </c>
      <c r="G230" s="649">
        <v>8072981.6491313921</v>
      </c>
      <c r="H230" s="681"/>
      <c r="I230" s="681"/>
      <c r="J230" s="650">
        <v>8072981.6491313921</v>
      </c>
    </row>
    <row r="231" spans="2:10" ht="72">
      <c r="B231" s="679" t="s">
        <v>405</v>
      </c>
      <c r="C231" s="680" t="s">
        <v>406</v>
      </c>
      <c r="D231" s="679" t="s">
        <v>57</v>
      </c>
      <c r="E231" s="830">
        <v>74.999824666955874</v>
      </c>
      <c r="F231" s="649">
        <v>124200</v>
      </c>
      <c r="G231" s="649">
        <v>9314978.2236359194</v>
      </c>
      <c r="H231" s="681"/>
      <c r="I231" s="681"/>
      <c r="J231" s="650">
        <v>9314978.2236359194</v>
      </c>
    </row>
    <row r="232" spans="2:10" ht="72">
      <c r="B232" s="679" t="s">
        <v>407</v>
      </c>
      <c r="C232" s="680" t="s">
        <v>408</v>
      </c>
      <c r="D232" s="679" t="s">
        <v>57</v>
      </c>
      <c r="E232" s="830">
        <v>76.999827030996897</v>
      </c>
      <c r="F232" s="649">
        <v>124200</v>
      </c>
      <c r="G232" s="649">
        <v>9563378.5172498152</v>
      </c>
      <c r="H232" s="681"/>
      <c r="I232" s="681"/>
      <c r="J232" s="650">
        <v>9563378.5172498152</v>
      </c>
    </row>
    <row r="233" spans="2:10" ht="60">
      <c r="B233" s="679" t="s">
        <v>409</v>
      </c>
      <c r="C233" s="680" t="s">
        <v>410</v>
      </c>
      <c r="D233" s="679" t="s">
        <v>57</v>
      </c>
      <c r="E233" s="830">
        <v>32.000068478803357</v>
      </c>
      <c r="F233" s="649">
        <v>87975</v>
      </c>
      <c r="G233" s="649">
        <v>2815206.0244227252</v>
      </c>
      <c r="H233" s="681"/>
      <c r="I233" s="681"/>
      <c r="J233" s="650">
        <v>2815206.0244227252</v>
      </c>
    </row>
    <row r="234" spans="2:10" ht="60">
      <c r="B234" s="679" t="s">
        <v>411</v>
      </c>
      <c r="C234" s="680" t="s">
        <v>412</v>
      </c>
      <c r="D234" s="679" t="s">
        <v>57</v>
      </c>
      <c r="E234" s="830">
        <v>57.999742654259848</v>
      </c>
      <c r="F234" s="649">
        <v>72450</v>
      </c>
      <c r="G234" s="649">
        <v>4202081.3553011259</v>
      </c>
      <c r="H234" s="681"/>
      <c r="I234" s="681"/>
      <c r="J234" s="650">
        <v>4202081.3553011259</v>
      </c>
    </row>
    <row r="235" spans="2:10" ht="84">
      <c r="B235" s="679" t="s">
        <v>413</v>
      </c>
      <c r="C235" s="680" t="s">
        <v>414</v>
      </c>
      <c r="D235" s="679" t="s">
        <v>57</v>
      </c>
      <c r="E235" s="830">
        <v>53.283764130266789</v>
      </c>
      <c r="F235" s="649">
        <v>424350</v>
      </c>
      <c r="G235" s="649">
        <v>22610965.308678713</v>
      </c>
      <c r="H235" s="681"/>
      <c r="I235" s="681"/>
      <c r="J235" s="650">
        <v>22610965.308678713</v>
      </c>
    </row>
    <row r="236" spans="2:10" ht="108">
      <c r="B236" s="679" t="s">
        <v>415</v>
      </c>
      <c r="C236" s="680" t="s">
        <v>416</v>
      </c>
      <c r="D236" s="679" t="s">
        <v>57</v>
      </c>
      <c r="E236" s="830">
        <v>100.75572678655382</v>
      </c>
      <c r="F236" s="649">
        <v>159390</v>
      </c>
      <c r="G236" s="649">
        <v>16059455.292508814</v>
      </c>
      <c r="H236" s="681"/>
      <c r="I236" s="681"/>
      <c r="J236" s="650">
        <v>16059455.292508814</v>
      </c>
    </row>
    <row r="237" spans="2:10" ht="72">
      <c r="B237" s="679" t="s">
        <v>417</v>
      </c>
      <c r="C237" s="680" t="s">
        <v>418</v>
      </c>
      <c r="D237" s="679" t="s">
        <v>57</v>
      </c>
      <c r="E237" s="830">
        <v>80.00016037540361</v>
      </c>
      <c r="F237" s="649">
        <v>51750</v>
      </c>
      <c r="G237" s="649">
        <v>4140008.2994271368</v>
      </c>
      <c r="H237" s="681"/>
      <c r="I237" s="681"/>
      <c r="J237" s="650">
        <v>4140008.2994271368</v>
      </c>
    </row>
    <row r="238" spans="2:10" ht="72">
      <c r="B238" s="679" t="s">
        <v>419</v>
      </c>
      <c r="C238" s="680" t="s">
        <v>420</v>
      </c>
      <c r="D238" s="679" t="s">
        <v>57</v>
      </c>
      <c r="E238" s="830">
        <v>83.000180683721595</v>
      </c>
      <c r="F238" s="649">
        <v>87975</v>
      </c>
      <c r="G238" s="649">
        <v>7301940.8956504073</v>
      </c>
      <c r="H238" s="681"/>
      <c r="I238" s="681"/>
      <c r="J238" s="650">
        <v>7301940.8956504073</v>
      </c>
    </row>
    <row r="239" spans="2:10" ht="72">
      <c r="B239" s="679" t="s">
        <v>421</v>
      </c>
      <c r="C239" s="680" t="s">
        <v>422</v>
      </c>
      <c r="D239" s="679" t="s">
        <v>57</v>
      </c>
      <c r="E239" s="830">
        <v>121.00025723168331</v>
      </c>
      <c r="F239" s="649">
        <v>87975</v>
      </c>
      <c r="G239" s="649">
        <v>10644997.629957339</v>
      </c>
      <c r="H239" s="681"/>
      <c r="I239" s="681"/>
      <c r="J239" s="650">
        <v>10644997.629957339</v>
      </c>
    </row>
    <row r="240" spans="2:10" ht="84">
      <c r="B240" s="679" t="s">
        <v>423</v>
      </c>
      <c r="C240" s="680" t="s">
        <v>424</v>
      </c>
      <c r="D240" s="679" t="s">
        <v>57</v>
      </c>
      <c r="E240" s="830">
        <v>123.00026099999999</v>
      </c>
      <c r="F240" s="649">
        <v>87975</v>
      </c>
      <c r="G240" s="649">
        <v>10820947.961475</v>
      </c>
      <c r="H240" s="681"/>
      <c r="I240" s="681"/>
      <c r="J240" s="650">
        <v>10820947.961475</v>
      </c>
    </row>
    <row r="241" spans="2:10" ht="84">
      <c r="B241" s="679" t="s">
        <v>425</v>
      </c>
      <c r="C241" s="680" t="s">
        <v>426</v>
      </c>
      <c r="D241" s="679" t="s">
        <v>57</v>
      </c>
      <c r="E241" s="830">
        <v>134.99993000000001</v>
      </c>
      <c r="F241" s="649">
        <v>70380</v>
      </c>
      <c r="G241" s="649">
        <v>9501295.0734000001</v>
      </c>
      <c r="H241" s="681"/>
      <c r="I241" s="681"/>
      <c r="J241" s="650">
        <v>9501295.0734000001</v>
      </c>
    </row>
    <row r="242" spans="2:10" ht="84">
      <c r="B242" s="679" t="s">
        <v>427</v>
      </c>
      <c r="C242" s="680" t="s">
        <v>428</v>
      </c>
      <c r="D242" s="679" t="s">
        <v>57</v>
      </c>
      <c r="E242" s="830">
        <v>150.99992</v>
      </c>
      <c r="F242" s="649">
        <v>70380</v>
      </c>
      <c r="G242" s="649">
        <v>10627374.3696</v>
      </c>
      <c r="H242" s="681"/>
      <c r="I242" s="681"/>
      <c r="J242" s="650">
        <v>10627374.3696</v>
      </c>
    </row>
    <row r="243" spans="2:10">
      <c r="B243" s="703">
        <v>10.5</v>
      </c>
      <c r="C243" s="703" t="s">
        <v>429</v>
      </c>
      <c r="D243" s="703"/>
      <c r="E243" s="829"/>
      <c r="F243" s="707"/>
      <c r="G243" s="707"/>
      <c r="H243" s="707"/>
      <c r="I243" s="707"/>
      <c r="J243" s="707"/>
    </row>
    <row r="244" spans="2:10" ht="132">
      <c r="B244" s="679" t="s">
        <v>430</v>
      </c>
      <c r="C244" s="680" t="s">
        <v>431</v>
      </c>
      <c r="D244" s="679" t="s">
        <v>57</v>
      </c>
      <c r="E244" s="846">
        <v>10500.13834</v>
      </c>
      <c r="F244" s="649">
        <v>34155</v>
      </c>
      <c r="G244" s="649">
        <v>358632225.00269997</v>
      </c>
      <c r="H244" s="681"/>
      <c r="I244" s="681"/>
      <c r="J244" s="650">
        <v>358632225.00269997</v>
      </c>
    </row>
    <row r="245" spans="2:10">
      <c r="B245" s="703">
        <v>10.6</v>
      </c>
      <c r="C245" s="703" t="s">
        <v>432</v>
      </c>
      <c r="D245" s="703"/>
      <c r="E245" s="829"/>
      <c r="F245" s="707"/>
      <c r="G245" s="707"/>
      <c r="H245" s="707"/>
      <c r="I245" s="707"/>
      <c r="J245" s="707"/>
    </row>
    <row r="246" spans="2:10" ht="24">
      <c r="B246" s="679" t="s">
        <v>433</v>
      </c>
      <c r="C246" s="680" t="s">
        <v>434</v>
      </c>
      <c r="D246" s="679" t="s">
        <v>57</v>
      </c>
      <c r="E246" s="830">
        <v>449.99932999999999</v>
      </c>
      <c r="F246" s="649">
        <v>295786.44</v>
      </c>
      <c r="G246" s="649">
        <v>133103699.8230852</v>
      </c>
      <c r="H246" s="681"/>
      <c r="I246" s="681"/>
      <c r="J246" s="650">
        <v>133103699.8230852</v>
      </c>
    </row>
    <row r="247" spans="2:10" ht="36">
      <c r="B247" s="679" t="s">
        <v>435</v>
      </c>
      <c r="C247" s="680" t="s">
        <v>436</v>
      </c>
      <c r="D247" s="679" t="s">
        <v>57</v>
      </c>
      <c r="E247" s="830">
        <v>685.00075100000004</v>
      </c>
      <c r="F247" s="649">
        <v>91597.5</v>
      </c>
      <c r="G247" s="649">
        <v>62744356.289722502</v>
      </c>
      <c r="H247" s="681"/>
      <c r="I247" s="681"/>
      <c r="J247" s="650">
        <v>62744356.289722502</v>
      </c>
    </row>
    <row r="248" spans="2:10" ht="48">
      <c r="B248" s="679" t="s">
        <v>437</v>
      </c>
      <c r="C248" s="680" t="s">
        <v>438</v>
      </c>
      <c r="D248" s="679" t="s">
        <v>2</v>
      </c>
      <c r="E248" s="830">
        <v>684.99365158802971</v>
      </c>
      <c r="F248" s="649">
        <v>56925</v>
      </c>
      <c r="G248" s="649">
        <v>38993263.616648592</v>
      </c>
      <c r="H248" s="681"/>
      <c r="I248" s="681"/>
      <c r="J248" s="650">
        <v>38993263.616648592</v>
      </c>
    </row>
    <row r="249" spans="2:10" ht="96">
      <c r="B249" s="679" t="s">
        <v>439</v>
      </c>
      <c r="C249" s="680" t="s">
        <v>440</v>
      </c>
      <c r="D249" s="679" t="s">
        <v>57</v>
      </c>
      <c r="E249" s="830">
        <v>28.945782435919938</v>
      </c>
      <c r="F249" s="649">
        <v>39330</v>
      </c>
      <c r="G249" s="649">
        <v>1138437.6232047311</v>
      </c>
      <c r="H249" s="681"/>
      <c r="I249" s="681"/>
      <c r="J249" s="650">
        <v>1138437.6232047311</v>
      </c>
    </row>
    <row r="250" spans="2:10">
      <c r="B250" s="703">
        <v>10.7</v>
      </c>
      <c r="C250" s="703" t="s">
        <v>441</v>
      </c>
      <c r="D250" s="703"/>
      <c r="E250" s="829"/>
      <c r="F250" s="707"/>
      <c r="G250" s="707"/>
      <c r="H250" s="707"/>
      <c r="I250" s="707"/>
      <c r="J250" s="707"/>
    </row>
    <row r="251" spans="2:10" ht="24">
      <c r="B251" s="679" t="s">
        <v>442</v>
      </c>
      <c r="C251" s="680" t="s">
        <v>443</v>
      </c>
      <c r="D251" s="679" t="s">
        <v>2</v>
      </c>
      <c r="E251" s="830">
        <v>347.99947828399979</v>
      </c>
      <c r="F251" s="649">
        <v>243225</v>
      </c>
      <c r="G251" s="649">
        <v>84642173.105625853</v>
      </c>
      <c r="H251" s="681"/>
      <c r="I251" s="681"/>
      <c r="J251" s="650">
        <v>84642173.105625853</v>
      </c>
    </row>
    <row r="252" spans="2:10">
      <c r="B252" s="679" t="s">
        <v>444</v>
      </c>
      <c r="C252" s="680" t="s">
        <v>445</v>
      </c>
      <c r="D252" s="679" t="s">
        <v>2</v>
      </c>
      <c r="E252" s="830">
        <v>200.0004229720748</v>
      </c>
      <c r="F252" s="649">
        <v>238050</v>
      </c>
      <c r="G252" s="649">
        <v>47610100.688502409</v>
      </c>
      <c r="H252" s="681"/>
      <c r="I252" s="681"/>
      <c r="J252" s="650">
        <v>47610100.688502409</v>
      </c>
    </row>
    <row r="253" spans="2:10">
      <c r="B253" s="679" t="s">
        <v>446</v>
      </c>
      <c r="C253" s="680" t="s">
        <v>447</v>
      </c>
      <c r="D253" s="679" t="s">
        <v>2</v>
      </c>
      <c r="E253" s="830">
        <v>38.00003400683179</v>
      </c>
      <c r="F253" s="649">
        <v>294975</v>
      </c>
      <c r="G253" s="649">
        <v>11209060.031165207</v>
      </c>
      <c r="H253" s="681"/>
      <c r="I253" s="681"/>
      <c r="J253" s="650">
        <v>11209060.031165207</v>
      </c>
    </row>
    <row r="254" spans="2:10">
      <c r="B254" s="679" t="s">
        <v>448</v>
      </c>
      <c r="C254" s="680" t="s">
        <v>449</v>
      </c>
      <c r="D254" s="679" t="s">
        <v>2</v>
      </c>
      <c r="E254" s="830">
        <v>7.9999910683284039</v>
      </c>
      <c r="F254" s="649">
        <v>298080</v>
      </c>
      <c r="G254" s="649">
        <v>2384637.3376473305</v>
      </c>
      <c r="H254" s="681"/>
      <c r="I254" s="681"/>
      <c r="J254" s="650">
        <v>2384637.3376473305</v>
      </c>
    </row>
    <row r="255" spans="2:10">
      <c r="B255" s="679" t="s">
        <v>450</v>
      </c>
      <c r="C255" s="680" t="s">
        <v>451</v>
      </c>
      <c r="D255" s="679" t="s">
        <v>2</v>
      </c>
      <c r="E255" s="830">
        <v>5.9999954390315651</v>
      </c>
      <c r="F255" s="649">
        <v>222525</v>
      </c>
      <c r="G255" s="649">
        <v>1335148.9850704991</v>
      </c>
      <c r="H255" s="681"/>
      <c r="I255" s="681"/>
      <c r="J255" s="650">
        <v>1335148.9850704991</v>
      </c>
    </row>
    <row r="256" spans="2:10" ht="24">
      <c r="B256" s="679" t="s">
        <v>452</v>
      </c>
      <c r="C256" s="680" t="s">
        <v>453</v>
      </c>
      <c r="D256" s="679" t="s">
        <v>2</v>
      </c>
      <c r="E256" s="830">
        <v>240.00006356882764</v>
      </c>
      <c r="F256" s="649">
        <v>232875</v>
      </c>
      <c r="G256" s="649">
        <v>55890014.803590737</v>
      </c>
      <c r="H256" s="681"/>
      <c r="I256" s="681"/>
      <c r="J256" s="650">
        <v>55890014.803590737</v>
      </c>
    </row>
    <row r="257" spans="2:10" ht="48">
      <c r="B257" s="679" t="s">
        <v>454</v>
      </c>
      <c r="C257" s="680" t="s">
        <v>455</v>
      </c>
      <c r="D257" s="679" t="s">
        <v>2</v>
      </c>
      <c r="E257" s="830">
        <v>52.000010339043065</v>
      </c>
      <c r="F257" s="649">
        <v>139725</v>
      </c>
      <c r="G257" s="649">
        <v>7265701.4446227923</v>
      </c>
      <c r="H257" s="681"/>
      <c r="I257" s="681"/>
      <c r="J257" s="650">
        <v>7265701.4446227923</v>
      </c>
    </row>
    <row r="258" spans="2:10" ht="36">
      <c r="B258" s="679" t="s">
        <v>456</v>
      </c>
      <c r="C258" s="680" t="s">
        <v>457</v>
      </c>
      <c r="D258" s="679" t="s">
        <v>2</v>
      </c>
      <c r="E258" s="830">
        <v>25.00001128191937</v>
      </c>
      <c r="F258" s="649">
        <v>284625</v>
      </c>
      <c r="G258" s="649">
        <v>7115628.2111163009</v>
      </c>
      <c r="H258" s="681"/>
      <c r="I258" s="681"/>
      <c r="J258" s="650">
        <v>7115628.2111163009</v>
      </c>
    </row>
    <row r="259" spans="2:10" ht="24">
      <c r="B259" s="679" t="s">
        <v>458</v>
      </c>
      <c r="C259" s="680" t="s">
        <v>453</v>
      </c>
      <c r="D259" s="679" t="s">
        <v>2</v>
      </c>
      <c r="E259" s="830">
        <v>79.000020924739104</v>
      </c>
      <c r="F259" s="649">
        <v>232875</v>
      </c>
      <c r="G259" s="649">
        <v>18397129.872848619</v>
      </c>
      <c r="H259" s="681"/>
      <c r="I259" s="681"/>
      <c r="J259" s="650">
        <v>18397129.872848619</v>
      </c>
    </row>
    <row r="260" spans="2:10" ht="24">
      <c r="B260" s="679" t="s">
        <v>459</v>
      </c>
      <c r="C260" s="680" t="s">
        <v>460</v>
      </c>
      <c r="D260" s="679" t="s">
        <v>2</v>
      </c>
      <c r="E260" s="830">
        <v>35.000023991869014</v>
      </c>
      <c r="F260" s="649">
        <v>142830</v>
      </c>
      <c r="G260" s="649">
        <v>4999053.4267586516</v>
      </c>
      <c r="H260" s="681"/>
      <c r="I260" s="681"/>
      <c r="J260" s="650">
        <v>4999053.4267586516</v>
      </c>
    </row>
    <row r="261" spans="2:10" ht="204">
      <c r="B261" s="679" t="s">
        <v>461</v>
      </c>
      <c r="C261" s="680" t="s">
        <v>462</v>
      </c>
      <c r="D261" s="679" t="s">
        <v>2</v>
      </c>
      <c r="E261" s="830">
        <v>40.000042096445064</v>
      </c>
      <c r="F261" s="649">
        <v>139725</v>
      </c>
      <c r="G261" s="649">
        <v>5589005.8819257868</v>
      </c>
      <c r="H261" s="681"/>
      <c r="I261" s="681"/>
      <c r="J261" s="650">
        <v>5589005.8819257868</v>
      </c>
    </row>
    <row r="262" spans="2:10">
      <c r="B262" s="703">
        <v>10.8</v>
      </c>
      <c r="C262" s="703" t="s">
        <v>463</v>
      </c>
      <c r="D262" s="703"/>
      <c r="E262" s="829"/>
      <c r="F262" s="707"/>
      <c r="G262" s="707"/>
      <c r="H262" s="707"/>
      <c r="I262" s="707"/>
      <c r="J262" s="707"/>
    </row>
    <row r="263" spans="2:10" ht="48">
      <c r="B263" s="679" t="s">
        <v>464</v>
      </c>
      <c r="C263" s="680" t="s">
        <v>465</v>
      </c>
      <c r="D263" s="679" t="s">
        <v>2</v>
      </c>
      <c r="E263" s="830">
        <v>137.99988491857991</v>
      </c>
      <c r="F263" s="649">
        <v>289800</v>
      </c>
      <c r="G263" s="649">
        <v>39992366.649404459</v>
      </c>
      <c r="H263" s="681"/>
      <c r="I263" s="681"/>
      <c r="J263" s="650">
        <v>39992366.649404459</v>
      </c>
    </row>
    <row r="264" spans="2:10" ht="48">
      <c r="B264" s="679" t="s">
        <v>466</v>
      </c>
      <c r="C264" s="680" t="s">
        <v>467</v>
      </c>
      <c r="D264" s="679" t="s">
        <v>2</v>
      </c>
      <c r="E264" s="830">
        <v>137.9996452699979</v>
      </c>
      <c r="F264" s="649">
        <v>50197.5</v>
      </c>
      <c r="G264" s="649">
        <v>6927237.1934407195</v>
      </c>
      <c r="H264" s="681"/>
      <c r="I264" s="681"/>
      <c r="J264" s="650">
        <v>6927237.1934407195</v>
      </c>
    </row>
    <row r="265" spans="2:10" ht="48">
      <c r="B265" s="679" t="s">
        <v>468</v>
      </c>
      <c r="C265" s="680" t="s">
        <v>469</v>
      </c>
      <c r="D265" s="679" t="s">
        <v>2</v>
      </c>
      <c r="E265" s="830">
        <v>20.000066795793483</v>
      </c>
      <c r="F265" s="649">
        <v>382950</v>
      </c>
      <c r="G265" s="649">
        <v>7659025.5794491144</v>
      </c>
      <c r="H265" s="681"/>
      <c r="I265" s="681"/>
      <c r="J265" s="650">
        <v>7659025.5794491144</v>
      </c>
    </row>
    <row r="266" spans="2:10" ht="24">
      <c r="B266" s="679" t="s">
        <v>470</v>
      </c>
      <c r="C266" s="680" t="s">
        <v>471</v>
      </c>
      <c r="D266" s="679" t="s">
        <v>2</v>
      </c>
      <c r="E266" s="830">
        <v>30.000321620199394</v>
      </c>
      <c r="F266" s="649">
        <v>50715</v>
      </c>
      <c r="G266" s="649">
        <v>1521466.3109684123</v>
      </c>
      <c r="H266" s="681"/>
      <c r="I266" s="681"/>
      <c r="J266" s="650">
        <v>1521466.3109684123</v>
      </c>
    </row>
    <row r="267" spans="2:10" ht="24">
      <c r="B267" s="679" t="s">
        <v>472</v>
      </c>
      <c r="C267" s="680" t="s">
        <v>473</v>
      </c>
      <c r="D267" s="679" t="s">
        <v>2</v>
      </c>
      <c r="E267" s="830">
        <v>175.00077065690797</v>
      </c>
      <c r="F267" s="649">
        <v>42435</v>
      </c>
      <c r="G267" s="649">
        <v>7426157.7028258899</v>
      </c>
      <c r="H267" s="681"/>
      <c r="I267" s="681"/>
      <c r="J267" s="650">
        <v>7426157.7028258899</v>
      </c>
    </row>
    <row r="268" spans="2:10" ht="24">
      <c r="B268" s="679" t="s">
        <v>474</v>
      </c>
      <c r="C268" s="680" t="s">
        <v>475</v>
      </c>
      <c r="D268" s="679" t="s">
        <v>2</v>
      </c>
      <c r="E268" s="830">
        <v>9.0001007797540495</v>
      </c>
      <c r="F268" s="649">
        <v>41400</v>
      </c>
      <c r="G268" s="649">
        <v>372604.17228181765</v>
      </c>
      <c r="H268" s="681"/>
      <c r="I268" s="681"/>
      <c r="J268" s="650">
        <v>372604.17228181765</v>
      </c>
    </row>
    <row r="269" spans="2:10" ht="24">
      <c r="B269" s="679" t="s">
        <v>476</v>
      </c>
      <c r="C269" s="680" t="s">
        <v>477</v>
      </c>
      <c r="D269" s="679" t="s">
        <v>2</v>
      </c>
      <c r="E269" s="830">
        <v>16.000008019576789</v>
      </c>
      <c r="F269" s="649">
        <v>362250</v>
      </c>
      <c r="G269" s="649">
        <v>5796002.9050916918</v>
      </c>
      <c r="H269" s="681"/>
      <c r="I269" s="681"/>
      <c r="J269" s="650">
        <v>5796002.9050916918</v>
      </c>
    </row>
    <row r="270" spans="2:10" ht="24">
      <c r="B270" s="679" t="s">
        <v>478</v>
      </c>
      <c r="C270" s="680" t="s">
        <v>479</v>
      </c>
      <c r="D270" s="679" t="s">
        <v>2</v>
      </c>
      <c r="E270" s="830">
        <v>8.0000132285228922</v>
      </c>
      <c r="F270" s="649">
        <v>95220</v>
      </c>
      <c r="G270" s="649">
        <v>761761.25961994985</v>
      </c>
      <c r="H270" s="681"/>
      <c r="I270" s="681"/>
      <c r="J270" s="650">
        <v>761761.25961994985</v>
      </c>
    </row>
    <row r="271" spans="2:10" ht="24">
      <c r="B271" s="679" t="s">
        <v>480</v>
      </c>
      <c r="C271" s="680" t="s">
        <v>481</v>
      </c>
      <c r="D271" s="679" t="s">
        <v>2</v>
      </c>
      <c r="E271" s="830">
        <v>30.000088163903197</v>
      </c>
      <c r="F271" s="649">
        <v>186300</v>
      </c>
      <c r="G271" s="649">
        <v>5589016.4249351658</v>
      </c>
      <c r="H271" s="681"/>
      <c r="I271" s="681"/>
      <c r="J271" s="650">
        <v>5589016.4249351658</v>
      </c>
    </row>
    <row r="272" spans="2:10" ht="48">
      <c r="B272" s="679" t="s">
        <v>482</v>
      </c>
      <c r="C272" s="680" t="s">
        <v>483</v>
      </c>
      <c r="D272" s="679" t="s">
        <v>2</v>
      </c>
      <c r="E272" s="830">
        <v>40.000083628416711</v>
      </c>
      <c r="F272" s="649">
        <v>129375</v>
      </c>
      <c r="G272" s="649">
        <v>5175010.8194264118</v>
      </c>
      <c r="H272" s="681"/>
      <c r="I272" s="681"/>
      <c r="J272" s="650">
        <v>5175010.8194264118</v>
      </c>
    </row>
    <row r="273" spans="2:10" ht="36">
      <c r="B273" s="679" t="s">
        <v>484</v>
      </c>
      <c r="C273" s="680" t="s">
        <v>485</v>
      </c>
      <c r="D273" s="679" t="s">
        <v>2</v>
      </c>
      <c r="E273" s="830">
        <v>5.0000087072646924</v>
      </c>
      <c r="F273" s="649">
        <v>113850</v>
      </c>
      <c r="G273" s="649">
        <v>569250.99132208526</v>
      </c>
      <c r="H273" s="681"/>
      <c r="I273" s="681"/>
      <c r="J273" s="650">
        <v>569250.99132208526</v>
      </c>
    </row>
    <row r="274" spans="2:10" ht="24">
      <c r="B274" s="679" t="s">
        <v>486</v>
      </c>
      <c r="C274" s="680" t="s">
        <v>487</v>
      </c>
      <c r="D274" s="679" t="s">
        <v>2</v>
      </c>
      <c r="E274" s="830">
        <v>15.999969999999999</v>
      </c>
      <c r="F274" s="649">
        <v>289800</v>
      </c>
      <c r="G274" s="649">
        <v>4636791.3059999999</v>
      </c>
      <c r="H274" s="681"/>
      <c r="I274" s="681"/>
      <c r="J274" s="650">
        <v>4636791.3059999999</v>
      </c>
    </row>
    <row r="275" spans="2:10">
      <c r="B275" s="703">
        <v>10.9</v>
      </c>
      <c r="C275" s="703" t="s">
        <v>488</v>
      </c>
      <c r="D275" s="703"/>
      <c r="E275" s="829"/>
      <c r="F275" s="707"/>
      <c r="G275" s="707"/>
      <c r="H275" s="707"/>
      <c r="I275" s="707"/>
      <c r="J275" s="707"/>
    </row>
    <row r="276" spans="2:10" ht="108">
      <c r="B276" s="679" t="s">
        <v>489</v>
      </c>
      <c r="C276" s="706" t="s">
        <v>490</v>
      </c>
      <c r="D276" s="679" t="s">
        <v>57</v>
      </c>
      <c r="E276" s="846">
        <v>28.000029999999999</v>
      </c>
      <c r="F276" s="649">
        <v>569250</v>
      </c>
      <c r="G276" s="649">
        <v>15939017.077499999</v>
      </c>
      <c r="H276" s="681"/>
      <c r="I276" s="681"/>
      <c r="J276" s="650">
        <v>15939017.077499999</v>
      </c>
    </row>
    <row r="277" spans="2:10" ht="36">
      <c r="B277" s="679" t="s">
        <v>491</v>
      </c>
      <c r="C277" s="706" t="s">
        <v>492</v>
      </c>
      <c r="D277" s="679" t="s">
        <v>57</v>
      </c>
      <c r="E277" s="846">
        <v>27.999915099999999</v>
      </c>
      <c r="F277" s="649">
        <v>186300</v>
      </c>
      <c r="G277" s="649">
        <v>5216384.1831299998</v>
      </c>
      <c r="H277" s="681"/>
      <c r="I277" s="681"/>
      <c r="J277" s="650">
        <v>5216384.1831299998</v>
      </c>
    </row>
    <row r="278" spans="2:10" ht="72">
      <c r="B278" s="679" t="s">
        <v>493</v>
      </c>
      <c r="C278" s="706" t="s">
        <v>494</v>
      </c>
      <c r="D278" s="679" t="s">
        <v>2</v>
      </c>
      <c r="E278" s="846">
        <v>1</v>
      </c>
      <c r="F278" s="649">
        <v>18630000</v>
      </c>
      <c r="G278" s="649">
        <v>18630000</v>
      </c>
      <c r="H278" s="681"/>
      <c r="I278" s="681"/>
      <c r="J278" s="650">
        <v>18630000</v>
      </c>
    </row>
    <row r="279" spans="2:10" ht="36">
      <c r="B279" s="679" t="s">
        <v>495</v>
      </c>
      <c r="C279" s="706" t="s">
        <v>496</v>
      </c>
      <c r="D279" s="679" t="s">
        <v>2</v>
      </c>
      <c r="E279" s="846">
        <v>1</v>
      </c>
      <c r="F279" s="649">
        <v>234692.46</v>
      </c>
      <c r="G279" s="649">
        <v>234692.46</v>
      </c>
      <c r="H279" s="681"/>
      <c r="I279" s="681"/>
      <c r="J279" s="650">
        <v>234692.46</v>
      </c>
    </row>
    <row r="280" spans="2:10" ht="72">
      <c r="B280" s="679" t="s">
        <v>497</v>
      </c>
      <c r="C280" s="706" t="s">
        <v>498</v>
      </c>
      <c r="D280" s="679" t="s">
        <v>57</v>
      </c>
      <c r="E280" s="846">
        <v>28.000063000000001</v>
      </c>
      <c r="F280" s="649">
        <v>87975</v>
      </c>
      <c r="G280" s="649">
        <v>2463305.5424250001</v>
      </c>
      <c r="H280" s="681"/>
      <c r="I280" s="681"/>
      <c r="J280" s="650">
        <v>2463305.5424250001</v>
      </c>
    </row>
    <row r="281" spans="2:10" ht="36">
      <c r="B281" s="679" t="s">
        <v>499</v>
      </c>
      <c r="C281" s="706" t="s">
        <v>500</v>
      </c>
      <c r="D281" s="679" t="s">
        <v>2</v>
      </c>
      <c r="E281" s="846">
        <v>3.9999921599526465</v>
      </c>
      <c r="F281" s="649">
        <v>253575</v>
      </c>
      <c r="G281" s="649">
        <v>1014298.0119599923</v>
      </c>
      <c r="H281" s="681"/>
      <c r="I281" s="681"/>
      <c r="J281" s="650">
        <v>1014298.0119599923</v>
      </c>
    </row>
    <row r="282" spans="2:10">
      <c r="B282" s="685"/>
      <c r="C282" s="708"/>
      <c r="D282" s="685"/>
      <c r="E282" s="848"/>
      <c r="F282" s="649">
        <v>0</v>
      </c>
      <c r="G282" s="649">
        <v>0</v>
      </c>
      <c r="H282" s="683"/>
      <c r="I282" s="683"/>
      <c r="J282" s="670"/>
    </row>
    <row r="283" spans="2:10" ht="36">
      <c r="B283" s="676"/>
      <c r="C283" s="700" t="s">
        <v>501</v>
      </c>
      <c r="D283" s="700"/>
      <c r="E283" s="832"/>
      <c r="F283" s="709"/>
      <c r="G283" s="710">
        <v>2771588322.569365</v>
      </c>
      <c r="H283" s="709"/>
      <c r="I283" s="709"/>
      <c r="J283" s="668">
        <v>2771588322.569365</v>
      </c>
    </row>
    <row r="284" spans="2:10">
      <c r="B284" s="646"/>
      <c r="C284" s="711"/>
      <c r="D284" s="711"/>
      <c r="E284" s="853"/>
      <c r="F284" s="649"/>
      <c r="G284" s="649"/>
      <c r="H284" s="712"/>
      <c r="I284" s="712"/>
      <c r="J284" s="697"/>
    </row>
    <row r="285" spans="2:10" ht="24">
      <c r="B285" s="671">
        <v>11</v>
      </c>
      <c r="C285" s="713" t="s">
        <v>502</v>
      </c>
      <c r="D285" s="672"/>
      <c r="E285" s="854"/>
      <c r="F285" s="709"/>
      <c r="G285" s="709"/>
      <c r="H285" s="709"/>
      <c r="I285" s="709"/>
      <c r="J285" s="674"/>
    </row>
    <row r="286" spans="2:10" ht="36">
      <c r="B286" s="671" t="s">
        <v>503</v>
      </c>
      <c r="C286" s="699" t="s">
        <v>504</v>
      </c>
      <c r="D286" s="672"/>
      <c r="E286" s="854"/>
      <c r="F286" s="709"/>
      <c r="G286" s="709"/>
      <c r="H286" s="709"/>
      <c r="I286" s="709"/>
      <c r="J286" s="674"/>
    </row>
    <row r="287" spans="2:10" ht="350">
      <c r="B287" s="679" t="s">
        <v>505</v>
      </c>
      <c r="C287" s="680" t="s">
        <v>506</v>
      </c>
      <c r="D287" s="679" t="s">
        <v>2</v>
      </c>
      <c r="E287" s="830">
        <v>6</v>
      </c>
      <c r="F287" s="649">
        <v>4352175</v>
      </c>
      <c r="G287" s="649">
        <v>26113050</v>
      </c>
      <c r="H287" s="681"/>
      <c r="I287" s="681"/>
      <c r="J287" s="650">
        <v>26113050</v>
      </c>
    </row>
    <row r="288" spans="2:10" ht="36">
      <c r="B288" s="679" t="s">
        <v>507</v>
      </c>
      <c r="C288" s="680" t="s">
        <v>508</v>
      </c>
      <c r="D288" s="679" t="s">
        <v>2</v>
      </c>
      <c r="E288" s="830">
        <v>120</v>
      </c>
      <c r="F288" s="649">
        <v>429525</v>
      </c>
      <c r="G288" s="649">
        <v>51543000</v>
      </c>
      <c r="H288" s="681"/>
      <c r="I288" s="681"/>
      <c r="J288" s="650">
        <v>51543000</v>
      </c>
    </row>
    <row r="289" spans="2:10" ht="24">
      <c r="B289" s="679" t="s">
        <v>509</v>
      </c>
      <c r="C289" s="680" t="s">
        <v>510</v>
      </c>
      <c r="D289" s="679" t="s">
        <v>2</v>
      </c>
      <c r="E289" s="830">
        <v>4</v>
      </c>
      <c r="F289" s="649">
        <v>163530</v>
      </c>
      <c r="G289" s="649">
        <v>654120</v>
      </c>
      <c r="H289" s="681"/>
      <c r="I289" s="681"/>
      <c r="J289" s="650">
        <v>654120</v>
      </c>
    </row>
    <row r="290" spans="2:10" ht="36">
      <c r="B290" s="679" t="s">
        <v>511</v>
      </c>
      <c r="C290" s="680" t="s">
        <v>512</v>
      </c>
      <c r="D290" s="679" t="s">
        <v>2</v>
      </c>
      <c r="E290" s="830">
        <v>16</v>
      </c>
      <c r="F290" s="649">
        <v>377775</v>
      </c>
      <c r="G290" s="649">
        <v>6044400</v>
      </c>
      <c r="H290" s="681"/>
      <c r="I290" s="681"/>
      <c r="J290" s="650">
        <v>6044400</v>
      </c>
    </row>
    <row r="291" spans="2:10" ht="60">
      <c r="B291" s="679" t="s">
        <v>513</v>
      </c>
      <c r="C291" s="680" t="s">
        <v>514</v>
      </c>
      <c r="D291" s="679" t="s">
        <v>2</v>
      </c>
      <c r="E291" s="830">
        <v>26</v>
      </c>
      <c r="F291" s="649">
        <v>398475</v>
      </c>
      <c r="G291" s="649">
        <v>10360350</v>
      </c>
      <c r="H291" s="681"/>
      <c r="I291" s="681"/>
      <c r="J291" s="650">
        <v>10360350</v>
      </c>
    </row>
    <row r="292" spans="2:10" ht="24">
      <c r="B292" s="679" t="s">
        <v>515</v>
      </c>
      <c r="C292" s="680" t="s">
        <v>516</v>
      </c>
      <c r="D292" s="679" t="s">
        <v>2</v>
      </c>
      <c r="E292" s="830">
        <v>2</v>
      </c>
      <c r="F292" s="649">
        <v>1138500</v>
      </c>
      <c r="G292" s="649">
        <v>2277000</v>
      </c>
      <c r="H292" s="681"/>
      <c r="I292" s="681"/>
      <c r="J292" s="650">
        <v>2277000</v>
      </c>
    </row>
    <row r="293" spans="2:10" ht="48">
      <c r="B293" s="679" t="s">
        <v>517</v>
      </c>
      <c r="C293" s="680" t="s">
        <v>518</v>
      </c>
      <c r="D293" s="679" t="s">
        <v>2</v>
      </c>
      <c r="E293" s="830">
        <v>4</v>
      </c>
      <c r="F293" s="649">
        <v>569250</v>
      </c>
      <c r="G293" s="649">
        <v>2277000</v>
      </c>
      <c r="H293" s="681"/>
      <c r="I293" s="681"/>
      <c r="J293" s="650">
        <v>2277000</v>
      </c>
    </row>
    <row r="294" spans="2:10" ht="36">
      <c r="B294" s="679" t="s">
        <v>519</v>
      </c>
      <c r="C294" s="680" t="s">
        <v>520</v>
      </c>
      <c r="D294" s="679" t="s">
        <v>2</v>
      </c>
      <c r="E294" s="830">
        <v>4</v>
      </c>
      <c r="F294" s="649">
        <v>623070</v>
      </c>
      <c r="G294" s="649">
        <v>2492280</v>
      </c>
      <c r="H294" s="681"/>
      <c r="I294" s="681"/>
      <c r="J294" s="650">
        <v>2492280</v>
      </c>
    </row>
    <row r="295" spans="2:10" ht="72">
      <c r="B295" s="679" t="s">
        <v>521</v>
      </c>
      <c r="C295" s="680" t="s">
        <v>522</v>
      </c>
      <c r="D295" s="679" t="s">
        <v>57</v>
      </c>
      <c r="E295" s="830">
        <v>3100</v>
      </c>
      <c r="F295" s="649">
        <v>13248</v>
      </c>
      <c r="G295" s="649">
        <v>41068800</v>
      </c>
      <c r="H295" s="681"/>
      <c r="I295" s="681"/>
      <c r="J295" s="650">
        <v>41068800</v>
      </c>
    </row>
    <row r="296" spans="2:10" ht="36">
      <c r="B296" s="679" t="s">
        <v>523</v>
      </c>
      <c r="C296" s="680" t="s">
        <v>524</v>
      </c>
      <c r="D296" s="679" t="s">
        <v>2</v>
      </c>
      <c r="E296" s="830">
        <v>8</v>
      </c>
      <c r="F296" s="649">
        <v>719325</v>
      </c>
      <c r="G296" s="649">
        <v>5754600</v>
      </c>
      <c r="H296" s="681"/>
      <c r="I296" s="681"/>
      <c r="J296" s="650">
        <v>5754600</v>
      </c>
    </row>
    <row r="297" spans="2:10" ht="48">
      <c r="B297" s="679" t="s">
        <v>525</v>
      </c>
      <c r="C297" s="680" t="s">
        <v>526</v>
      </c>
      <c r="D297" s="679" t="s">
        <v>2</v>
      </c>
      <c r="E297" s="830">
        <v>32</v>
      </c>
      <c r="F297" s="649">
        <v>209070</v>
      </c>
      <c r="G297" s="649">
        <v>6690240</v>
      </c>
      <c r="H297" s="681"/>
      <c r="I297" s="681"/>
      <c r="J297" s="650">
        <v>6690240</v>
      </c>
    </row>
    <row r="298" spans="2:10">
      <c r="B298" s="671" t="s">
        <v>527</v>
      </c>
      <c r="C298" s="671" t="s">
        <v>528</v>
      </c>
      <c r="D298" s="671"/>
      <c r="E298" s="831"/>
      <c r="F298" s="714"/>
      <c r="G298" s="714"/>
      <c r="H298" s="714"/>
      <c r="I298" s="714"/>
      <c r="J298" s="714"/>
    </row>
    <row r="299" spans="2:10">
      <c r="B299" s="679" t="s">
        <v>529</v>
      </c>
      <c r="C299" s="680" t="s">
        <v>530</v>
      </c>
      <c r="D299" s="679" t="s">
        <v>2</v>
      </c>
      <c r="E299" s="830">
        <v>3</v>
      </c>
      <c r="F299" s="649">
        <v>905625</v>
      </c>
      <c r="G299" s="649">
        <v>2716875</v>
      </c>
      <c r="H299" s="681"/>
      <c r="I299" s="681"/>
      <c r="J299" s="650">
        <v>2716875</v>
      </c>
    </row>
    <row r="300" spans="2:10" ht="24">
      <c r="B300" s="679" t="s">
        <v>531</v>
      </c>
      <c r="C300" s="680" t="s">
        <v>532</v>
      </c>
      <c r="D300" s="679" t="s">
        <v>2</v>
      </c>
      <c r="E300" s="830">
        <v>8</v>
      </c>
      <c r="F300" s="649">
        <v>1707750</v>
      </c>
      <c r="G300" s="649">
        <v>13662000</v>
      </c>
      <c r="H300" s="681"/>
      <c r="I300" s="681"/>
      <c r="J300" s="650">
        <v>13662000</v>
      </c>
    </row>
    <row r="301" spans="2:10" ht="36">
      <c r="B301" s="679" t="s">
        <v>533</v>
      </c>
      <c r="C301" s="680" t="s">
        <v>534</v>
      </c>
      <c r="D301" s="679" t="s">
        <v>2</v>
      </c>
      <c r="E301" s="830">
        <v>5</v>
      </c>
      <c r="F301" s="649">
        <v>784530</v>
      </c>
      <c r="G301" s="649">
        <v>3922650</v>
      </c>
      <c r="H301" s="681"/>
      <c r="I301" s="681"/>
      <c r="J301" s="650">
        <v>3922650</v>
      </c>
    </row>
    <row r="302" spans="2:10" ht="60">
      <c r="B302" s="679" t="s">
        <v>535</v>
      </c>
      <c r="C302" s="680" t="s">
        <v>536</v>
      </c>
      <c r="D302" s="679" t="s">
        <v>2</v>
      </c>
      <c r="E302" s="830">
        <v>3</v>
      </c>
      <c r="F302" s="649">
        <v>830070</v>
      </c>
      <c r="G302" s="649">
        <v>2490210</v>
      </c>
      <c r="H302" s="681"/>
      <c r="I302" s="681"/>
      <c r="J302" s="650">
        <v>2490210</v>
      </c>
    </row>
    <row r="303" spans="2:10" ht="24">
      <c r="B303" s="679" t="s">
        <v>537</v>
      </c>
      <c r="C303" s="680" t="s">
        <v>538</v>
      </c>
      <c r="D303" s="679" t="s">
        <v>2</v>
      </c>
      <c r="E303" s="830">
        <v>3</v>
      </c>
      <c r="F303" s="649">
        <v>936675</v>
      </c>
      <c r="G303" s="649">
        <v>2810025</v>
      </c>
      <c r="H303" s="681"/>
      <c r="I303" s="681"/>
      <c r="J303" s="650">
        <v>2810025</v>
      </c>
    </row>
    <row r="304" spans="2:10" ht="48">
      <c r="B304" s="679" t="s">
        <v>539</v>
      </c>
      <c r="C304" s="680" t="s">
        <v>540</v>
      </c>
      <c r="D304" s="679" t="s">
        <v>2</v>
      </c>
      <c r="E304" s="830">
        <v>4</v>
      </c>
      <c r="F304" s="649">
        <v>2535750</v>
      </c>
      <c r="G304" s="649">
        <v>10143000</v>
      </c>
      <c r="H304" s="681"/>
      <c r="I304" s="681"/>
      <c r="J304" s="650">
        <v>10143000</v>
      </c>
    </row>
    <row r="305" spans="2:10" ht="36">
      <c r="B305" s="679" t="s">
        <v>541</v>
      </c>
      <c r="C305" s="680" t="s">
        <v>542</v>
      </c>
      <c r="D305" s="679" t="s">
        <v>2</v>
      </c>
      <c r="E305" s="830">
        <v>36</v>
      </c>
      <c r="F305" s="649">
        <v>209070</v>
      </c>
      <c r="G305" s="649">
        <v>7526520</v>
      </c>
      <c r="H305" s="681"/>
      <c r="I305" s="681"/>
      <c r="J305" s="650">
        <v>7526520</v>
      </c>
    </row>
    <row r="306" spans="2:10" ht="72">
      <c r="B306" s="679" t="s">
        <v>543</v>
      </c>
      <c r="C306" s="680" t="s">
        <v>544</v>
      </c>
      <c r="D306" s="679" t="s">
        <v>2</v>
      </c>
      <c r="E306" s="830">
        <v>6</v>
      </c>
      <c r="F306" s="649">
        <v>2033775</v>
      </c>
      <c r="G306" s="649">
        <v>12202650</v>
      </c>
      <c r="H306" s="681"/>
      <c r="I306" s="681"/>
      <c r="J306" s="650">
        <v>12202650</v>
      </c>
    </row>
    <row r="307" spans="2:10" ht="24">
      <c r="B307" s="671">
        <v>11.3</v>
      </c>
      <c r="C307" s="671" t="s">
        <v>545</v>
      </c>
      <c r="D307" s="671"/>
      <c r="E307" s="831"/>
      <c r="F307" s="714"/>
      <c r="G307" s="714"/>
      <c r="H307" s="714"/>
      <c r="I307" s="714"/>
      <c r="J307" s="714"/>
    </row>
    <row r="308" spans="2:10" ht="36">
      <c r="B308" s="679" t="s">
        <v>546</v>
      </c>
      <c r="C308" s="680" t="s">
        <v>547</v>
      </c>
      <c r="D308" s="679" t="s">
        <v>2</v>
      </c>
      <c r="E308" s="830">
        <v>7</v>
      </c>
      <c r="F308" s="649">
        <v>222525</v>
      </c>
      <c r="G308" s="649">
        <v>1557675</v>
      </c>
      <c r="H308" s="681"/>
      <c r="I308" s="681"/>
      <c r="J308" s="650">
        <v>1557675</v>
      </c>
    </row>
    <row r="309" spans="2:10" ht="24">
      <c r="B309" s="679" t="s">
        <v>548</v>
      </c>
      <c r="C309" s="680" t="s">
        <v>549</v>
      </c>
      <c r="D309" s="679" t="s">
        <v>2</v>
      </c>
      <c r="E309" s="830">
        <v>56</v>
      </c>
      <c r="F309" s="649">
        <v>422280</v>
      </c>
      <c r="G309" s="649">
        <v>23647680</v>
      </c>
      <c r="H309" s="681"/>
      <c r="I309" s="681"/>
      <c r="J309" s="650">
        <v>23647680</v>
      </c>
    </row>
    <row r="310" spans="2:10" ht="24">
      <c r="B310" s="679" t="s">
        <v>550</v>
      </c>
      <c r="C310" s="680" t="s">
        <v>551</v>
      </c>
      <c r="D310" s="679" t="s">
        <v>2</v>
      </c>
      <c r="E310" s="830">
        <v>48</v>
      </c>
      <c r="F310" s="649">
        <v>429525</v>
      </c>
      <c r="G310" s="649">
        <v>20617200</v>
      </c>
      <c r="H310" s="681"/>
      <c r="I310" s="681"/>
      <c r="J310" s="650">
        <v>20617200</v>
      </c>
    </row>
    <row r="311" spans="2:10" ht="48">
      <c r="B311" s="679" t="s">
        <v>552</v>
      </c>
      <c r="C311" s="680" t="s">
        <v>553</v>
      </c>
      <c r="D311" s="679" t="s">
        <v>2</v>
      </c>
      <c r="E311" s="830">
        <v>180</v>
      </c>
      <c r="F311" s="649">
        <v>698625</v>
      </c>
      <c r="G311" s="649">
        <v>125752500</v>
      </c>
      <c r="H311" s="681"/>
      <c r="I311" s="681"/>
      <c r="J311" s="650">
        <v>125752500</v>
      </c>
    </row>
    <row r="312" spans="2:10" ht="36">
      <c r="B312" s="679" t="s">
        <v>554</v>
      </c>
      <c r="C312" s="680" t="s">
        <v>555</v>
      </c>
      <c r="D312" s="679" t="s">
        <v>2</v>
      </c>
      <c r="E312" s="830">
        <v>30</v>
      </c>
      <c r="F312" s="649">
        <v>127305</v>
      </c>
      <c r="G312" s="649">
        <v>3819150</v>
      </c>
      <c r="H312" s="681"/>
      <c r="I312" s="681"/>
      <c r="J312" s="650">
        <v>3819150</v>
      </c>
    </row>
    <row r="313" spans="2:10" ht="24">
      <c r="B313" s="679" t="s">
        <v>556</v>
      </c>
      <c r="C313" s="680" t="s">
        <v>557</v>
      </c>
      <c r="D313" s="679" t="s">
        <v>57</v>
      </c>
      <c r="E313" s="830">
        <v>1713</v>
      </c>
      <c r="F313" s="649">
        <v>6106.5</v>
      </c>
      <c r="G313" s="649">
        <v>10460434.5</v>
      </c>
      <c r="H313" s="681"/>
      <c r="I313" s="681"/>
      <c r="J313" s="650">
        <v>10460434.5</v>
      </c>
    </row>
    <row r="314" spans="2:10" ht="24">
      <c r="B314" s="679" t="s">
        <v>558</v>
      </c>
      <c r="C314" s="680" t="s">
        <v>559</v>
      </c>
      <c r="D314" s="679" t="s">
        <v>57</v>
      </c>
      <c r="E314" s="830">
        <v>200</v>
      </c>
      <c r="F314" s="649">
        <v>6468.75</v>
      </c>
      <c r="G314" s="649">
        <v>1293750</v>
      </c>
      <c r="H314" s="681"/>
      <c r="I314" s="681"/>
      <c r="J314" s="650">
        <v>1293750</v>
      </c>
    </row>
    <row r="315" spans="2:10" ht="48">
      <c r="B315" s="679" t="s">
        <v>560</v>
      </c>
      <c r="C315" s="680" t="s">
        <v>455</v>
      </c>
      <c r="D315" s="679" t="s">
        <v>2</v>
      </c>
      <c r="E315" s="830">
        <v>250</v>
      </c>
      <c r="F315" s="649">
        <v>134550</v>
      </c>
      <c r="G315" s="649">
        <v>33637500</v>
      </c>
      <c r="H315" s="681"/>
      <c r="I315" s="681"/>
      <c r="J315" s="650">
        <v>33637500</v>
      </c>
    </row>
    <row r="316" spans="2:10" ht="24">
      <c r="B316" s="671">
        <v>11.4</v>
      </c>
      <c r="C316" s="671" t="s">
        <v>561</v>
      </c>
      <c r="D316" s="671"/>
      <c r="E316" s="831"/>
      <c r="F316" s="714"/>
      <c r="G316" s="714"/>
      <c r="H316" s="714"/>
      <c r="I316" s="714"/>
      <c r="J316" s="714"/>
    </row>
    <row r="317" spans="2:10" ht="72">
      <c r="B317" s="679" t="s">
        <v>562</v>
      </c>
      <c r="C317" s="680" t="s">
        <v>563</v>
      </c>
      <c r="D317" s="679" t="s">
        <v>2</v>
      </c>
      <c r="E317" s="830">
        <v>9</v>
      </c>
      <c r="F317" s="649">
        <v>1433475</v>
      </c>
      <c r="G317" s="649">
        <v>12901275</v>
      </c>
      <c r="H317" s="681"/>
      <c r="I317" s="681"/>
      <c r="J317" s="650">
        <v>12901275</v>
      </c>
    </row>
    <row r="318" spans="2:10" ht="36">
      <c r="B318" s="679" t="s">
        <v>564</v>
      </c>
      <c r="C318" s="680" t="s">
        <v>565</v>
      </c>
      <c r="D318" s="679" t="s">
        <v>2</v>
      </c>
      <c r="E318" s="830">
        <v>9</v>
      </c>
      <c r="F318" s="649">
        <v>1974780</v>
      </c>
      <c r="G318" s="649">
        <v>17773020</v>
      </c>
      <c r="H318" s="681"/>
      <c r="I318" s="681"/>
      <c r="J318" s="650">
        <v>17773020</v>
      </c>
    </row>
    <row r="319" spans="2:10" ht="24">
      <c r="B319" s="679" t="s">
        <v>566</v>
      </c>
      <c r="C319" s="680" t="s">
        <v>567</v>
      </c>
      <c r="D319" s="679" t="s">
        <v>2</v>
      </c>
      <c r="E319" s="830">
        <v>20</v>
      </c>
      <c r="F319" s="649">
        <v>605475</v>
      </c>
      <c r="G319" s="649">
        <v>12109500</v>
      </c>
      <c r="H319" s="681"/>
      <c r="I319" s="681"/>
      <c r="J319" s="650">
        <v>12109500</v>
      </c>
    </row>
    <row r="320" spans="2:10" ht="36">
      <c r="B320" s="671">
        <v>11.5</v>
      </c>
      <c r="C320" s="671" t="s">
        <v>568</v>
      </c>
      <c r="D320" s="671"/>
      <c r="E320" s="831"/>
      <c r="F320" s="831"/>
      <c r="G320" s="714"/>
      <c r="H320" s="714"/>
      <c r="I320" s="714"/>
      <c r="J320" s="714"/>
    </row>
    <row r="321" spans="2:10" ht="24">
      <c r="B321" s="679" t="s">
        <v>569</v>
      </c>
      <c r="C321" s="680" t="s">
        <v>570</v>
      </c>
      <c r="D321" s="679" t="s">
        <v>2</v>
      </c>
      <c r="E321" s="830">
        <v>8540</v>
      </c>
      <c r="F321" s="649">
        <v>7141.5</v>
      </c>
      <c r="G321" s="649">
        <v>60988410</v>
      </c>
      <c r="H321" s="681"/>
      <c r="I321" s="681"/>
      <c r="J321" s="650">
        <v>60988410</v>
      </c>
    </row>
    <row r="322" spans="2:10" ht="24">
      <c r="B322" s="679" t="s">
        <v>571</v>
      </c>
      <c r="C322" s="680" t="s">
        <v>572</v>
      </c>
      <c r="D322" s="679" t="s">
        <v>2</v>
      </c>
      <c r="E322" s="830">
        <v>8</v>
      </c>
      <c r="F322" s="649">
        <v>1500750</v>
      </c>
      <c r="G322" s="649">
        <v>12006000</v>
      </c>
      <c r="H322" s="681"/>
      <c r="I322" s="681"/>
      <c r="J322" s="650">
        <v>12006000</v>
      </c>
    </row>
    <row r="323" spans="2:10">
      <c r="B323" s="679" t="s">
        <v>573</v>
      </c>
      <c r="C323" s="680" t="s">
        <v>574</v>
      </c>
      <c r="D323" s="679" t="s">
        <v>2</v>
      </c>
      <c r="E323" s="830">
        <v>250</v>
      </c>
      <c r="F323" s="649">
        <v>27893.25</v>
      </c>
      <c r="G323" s="649">
        <v>6973312.5</v>
      </c>
      <c r="H323" s="681"/>
      <c r="I323" s="681"/>
      <c r="J323" s="650">
        <v>6973312.5</v>
      </c>
    </row>
    <row r="324" spans="2:10" ht="36">
      <c r="B324" s="679" t="s">
        <v>575</v>
      </c>
      <c r="C324" s="680" t="s">
        <v>576</v>
      </c>
      <c r="D324" s="679" t="s">
        <v>2</v>
      </c>
      <c r="E324" s="830">
        <v>90</v>
      </c>
      <c r="F324" s="649">
        <v>30532.5</v>
      </c>
      <c r="G324" s="649">
        <v>2747925</v>
      </c>
      <c r="H324" s="681"/>
      <c r="I324" s="681"/>
      <c r="J324" s="650">
        <v>2747925</v>
      </c>
    </row>
    <row r="325" spans="2:10" ht="36">
      <c r="B325" s="679" t="s">
        <v>577</v>
      </c>
      <c r="C325" s="680" t="s">
        <v>578</v>
      </c>
      <c r="D325" s="679" t="s">
        <v>2</v>
      </c>
      <c r="E325" s="830">
        <v>19</v>
      </c>
      <c r="F325" s="649">
        <v>15990.75</v>
      </c>
      <c r="G325" s="649">
        <v>303824.25</v>
      </c>
      <c r="H325" s="681"/>
      <c r="I325" s="681"/>
      <c r="J325" s="650">
        <v>303824.25</v>
      </c>
    </row>
    <row r="326" spans="2:10" ht="24">
      <c r="B326" s="679" t="s">
        <v>579</v>
      </c>
      <c r="C326" s="680" t="s">
        <v>580</v>
      </c>
      <c r="D326" s="679" t="s">
        <v>2</v>
      </c>
      <c r="E326" s="830">
        <v>207</v>
      </c>
      <c r="F326" s="649">
        <v>15111</v>
      </c>
      <c r="G326" s="649">
        <v>3127977</v>
      </c>
      <c r="H326" s="681"/>
      <c r="I326" s="681"/>
      <c r="J326" s="650">
        <v>3127977</v>
      </c>
    </row>
    <row r="327" spans="2:10" ht="24">
      <c r="B327" s="679" t="s">
        <v>581</v>
      </c>
      <c r="C327" s="680" t="s">
        <v>582</v>
      </c>
      <c r="D327" s="679" t="s">
        <v>2</v>
      </c>
      <c r="E327" s="830">
        <v>207</v>
      </c>
      <c r="F327" s="649">
        <v>40882.5</v>
      </c>
      <c r="G327" s="649">
        <v>8462677.5</v>
      </c>
      <c r="H327" s="681"/>
      <c r="I327" s="681"/>
      <c r="J327" s="650">
        <v>8462677.5</v>
      </c>
    </row>
    <row r="328" spans="2:10" ht="24">
      <c r="B328" s="679" t="s">
        <v>583</v>
      </c>
      <c r="C328" s="680" t="s">
        <v>584</v>
      </c>
      <c r="D328" s="679" t="s">
        <v>2</v>
      </c>
      <c r="E328" s="830">
        <v>14</v>
      </c>
      <c r="F328" s="649">
        <v>796432.5</v>
      </c>
      <c r="G328" s="649">
        <v>11150055</v>
      </c>
      <c r="H328" s="681"/>
      <c r="I328" s="681"/>
      <c r="J328" s="650">
        <v>11150055</v>
      </c>
    </row>
    <row r="329" spans="2:10" ht="36">
      <c r="B329" s="679" t="s">
        <v>585</v>
      </c>
      <c r="C329" s="680" t="s">
        <v>586</v>
      </c>
      <c r="D329" s="679" t="s">
        <v>2</v>
      </c>
      <c r="E329" s="830">
        <v>207</v>
      </c>
      <c r="F329" s="649">
        <v>6313.5</v>
      </c>
      <c r="G329" s="649">
        <v>1306894.5</v>
      </c>
      <c r="H329" s="681"/>
      <c r="I329" s="681"/>
      <c r="J329" s="650">
        <v>1306894.5</v>
      </c>
    </row>
    <row r="330" spans="2:10" ht="24">
      <c r="B330" s="679" t="s">
        <v>587</v>
      </c>
      <c r="C330" s="680" t="s">
        <v>588</v>
      </c>
      <c r="D330" s="679" t="s">
        <v>183</v>
      </c>
      <c r="E330" s="830">
        <v>207</v>
      </c>
      <c r="F330" s="649">
        <v>12420</v>
      </c>
      <c r="G330" s="649">
        <v>2570940</v>
      </c>
      <c r="H330" s="681"/>
      <c r="I330" s="681"/>
      <c r="J330" s="650">
        <v>2570940</v>
      </c>
    </row>
    <row r="331" spans="2:10" ht="60">
      <c r="B331" s="679" t="s">
        <v>589</v>
      </c>
      <c r="C331" s="680" t="s">
        <v>590</v>
      </c>
      <c r="D331" s="679" t="s">
        <v>57</v>
      </c>
      <c r="E331" s="830">
        <v>552.87231724718458</v>
      </c>
      <c r="F331" s="649">
        <v>24840</v>
      </c>
      <c r="G331" s="649">
        <v>13733348.360420065</v>
      </c>
      <c r="H331" s="681"/>
      <c r="I331" s="681"/>
      <c r="J331" s="650">
        <v>13733348.360420065</v>
      </c>
    </row>
    <row r="332" spans="2:10">
      <c r="B332" s="679" t="s">
        <v>591</v>
      </c>
      <c r="C332" s="680" t="s">
        <v>592</v>
      </c>
      <c r="D332" s="679" t="s">
        <v>2</v>
      </c>
      <c r="E332" s="830">
        <v>6</v>
      </c>
      <c r="F332" s="649">
        <v>1045350</v>
      </c>
      <c r="G332" s="649">
        <v>6272100</v>
      </c>
      <c r="H332" s="681"/>
      <c r="I332" s="681"/>
      <c r="J332" s="650">
        <v>6272100</v>
      </c>
    </row>
    <row r="333" spans="2:10" ht="24">
      <c r="B333" s="679" t="s">
        <v>593</v>
      </c>
      <c r="C333" s="680" t="s">
        <v>594</v>
      </c>
      <c r="D333" s="679" t="s">
        <v>2</v>
      </c>
      <c r="E333" s="830">
        <v>60</v>
      </c>
      <c r="F333" s="649">
        <v>72243</v>
      </c>
      <c r="G333" s="649">
        <v>4334580</v>
      </c>
      <c r="H333" s="681"/>
      <c r="I333" s="681"/>
      <c r="J333" s="650">
        <v>4334580</v>
      </c>
    </row>
    <row r="334" spans="2:10" ht="24">
      <c r="B334" s="679" t="s">
        <v>595</v>
      </c>
      <c r="C334" s="680" t="s">
        <v>580</v>
      </c>
      <c r="D334" s="679" t="s">
        <v>2</v>
      </c>
      <c r="E334" s="830">
        <v>3</v>
      </c>
      <c r="F334" s="649">
        <v>15111</v>
      </c>
      <c r="G334" s="649">
        <v>45333</v>
      </c>
      <c r="H334" s="681"/>
      <c r="I334" s="681"/>
      <c r="J334" s="650">
        <v>45333</v>
      </c>
    </row>
    <row r="335" spans="2:10" ht="48">
      <c r="B335" s="679" t="s">
        <v>596</v>
      </c>
      <c r="C335" s="680" t="s">
        <v>597</v>
      </c>
      <c r="D335" s="679" t="s">
        <v>2</v>
      </c>
      <c r="E335" s="830">
        <v>20</v>
      </c>
      <c r="F335" s="649">
        <v>926325</v>
      </c>
      <c r="G335" s="649">
        <v>18526500</v>
      </c>
      <c r="H335" s="681"/>
      <c r="I335" s="681"/>
      <c r="J335" s="650">
        <v>18526500</v>
      </c>
    </row>
    <row r="336" spans="2:10" ht="48">
      <c r="B336" s="679" t="s">
        <v>598</v>
      </c>
      <c r="C336" s="680" t="s">
        <v>599</v>
      </c>
      <c r="D336" s="679" t="s">
        <v>2</v>
      </c>
      <c r="E336" s="830">
        <v>4</v>
      </c>
      <c r="F336" s="649">
        <v>6003000</v>
      </c>
      <c r="G336" s="649">
        <v>24012000</v>
      </c>
      <c r="H336" s="681"/>
      <c r="I336" s="681"/>
      <c r="J336" s="650">
        <v>24012000</v>
      </c>
    </row>
    <row r="337" spans="2:10" ht="60">
      <c r="B337" s="679" t="s">
        <v>600</v>
      </c>
      <c r="C337" s="680" t="s">
        <v>601</v>
      </c>
      <c r="D337" s="679" t="s">
        <v>2</v>
      </c>
      <c r="E337" s="830">
        <v>4</v>
      </c>
      <c r="F337" s="649">
        <v>4657500</v>
      </c>
      <c r="G337" s="649">
        <v>18630000</v>
      </c>
      <c r="H337" s="681"/>
      <c r="I337" s="681"/>
      <c r="J337" s="650">
        <v>18630000</v>
      </c>
    </row>
    <row r="338" spans="2:10" ht="72">
      <c r="B338" s="679" t="s">
        <v>602</v>
      </c>
      <c r="C338" s="680" t="s">
        <v>603</v>
      </c>
      <c r="D338" s="679" t="s">
        <v>2</v>
      </c>
      <c r="E338" s="830">
        <v>100</v>
      </c>
      <c r="F338" s="649">
        <v>50197.5</v>
      </c>
      <c r="G338" s="649">
        <v>5019750</v>
      </c>
      <c r="H338" s="681"/>
      <c r="I338" s="681"/>
      <c r="J338" s="650">
        <v>5019750</v>
      </c>
    </row>
    <row r="339" spans="2:10" ht="60">
      <c r="B339" s="679" t="s">
        <v>604</v>
      </c>
      <c r="C339" s="680" t="s">
        <v>605</v>
      </c>
      <c r="D339" s="679" t="s">
        <v>57</v>
      </c>
      <c r="E339" s="830">
        <v>480</v>
      </c>
      <c r="F339" s="649">
        <v>13092.75</v>
      </c>
      <c r="G339" s="649">
        <v>6284520</v>
      </c>
      <c r="H339" s="681"/>
      <c r="I339" s="681"/>
      <c r="J339" s="650">
        <v>6284520</v>
      </c>
    </row>
    <row r="340" spans="2:10" ht="60">
      <c r="B340" s="679" t="s">
        <v>606</v>
      </c>
      <c r="C340" s="680" t="s">
        <v>607</v>
      </c>
      <c r="D340" s="679" t="s">
        <v>2</v>
      </c>
      <c r="E340" s="830">
        <v>500</v>
      </c>
      <c r="F340" s="649">
        <v>14438.25</v>
      </c>
      <c r="G340" s="649">
        <v>7219125</v>
      </c>
      <c r="H340" s="681"/>
      <c r="I340" s="681"/>
      <c r="J340" s="650">
        <v>7219125</v>
      </c>
    </row>
    <row r="341" spans="2:10" ht="156">
      <c r="B341" s="679" t="s">
        <v>608</v>
      </c>
      <c r="C341" s="680" t="s">
        <v>609</v>
      </c>
      <c r="D341" s="679" t="s">
        <v>57</v>
      </c>
      <c r="E341" s="830">
        <v>356</v>
      </c>
      <c r="F341" s="649">
        <v>170775</v>
      </c>
      <c r="G341" s="649">
        <v>60795900</v>
      </c>
      <c r="H341" s="681"/>
      <c r="I341" s="681"/>
      <c r="J341" s="650">
        <v>60795900</v>
      </c>
    </row>
    <row r="342" spans="2:10" ht="24">
      <c r="B342" s="679" t="s">
        <v>610</v>
      </c>
      <c r="C342" s="680" t="s">
        <v>611</v>
      </c>
      <c r="D342" s="679" t="s">
        <v>2</v>
      </c>
      <c r="E342" s="830">
        <v>6</v>
      </c>
      <c r="F342" s="649">
        <v>222525</v>
      </c>
      <c r="G342" s="649">
        <v>1335150</v>
      </c>
      <c r="H342" s="681"/>
      <c r="I342" s="681"/>
      <c r="J342" s="650">
        <v>1335150</v>
      </c>
    </row>
    <row r="343" spans="2:10" ht="36">
      <c r="B343" s="679" t="s">
        <v>612</v>
      </c>
      <c r="C343" s="680" t="s">
        <v>613</v>
      </c>
      <c r="D343" s="679" t="s">
        <v>2</v>
      </c>
      <c r="E343" s="830">
        <v>2</v>
      </c>
      <c r="F343" s="649">
        <v>1190250</v>
      </c>
      <c r="G343" s="649">
        <v>2380500</v>
      </c>
      <c r="H343" s="681"/>
      <c r="I343" s="681"/>
      <c r="J343" s="650">
        <v>2380500</v>
      </c>
    </row>
    <row r="344" spans="2:10" ht="36">
      <c r="B344" s="671">
        <v>11.6</v>
      </c>
      <c r="C344" s="671" t="s">
        <v>614</v>
      </c>
      <c r="D344" s="671"/>
      <c r="E344" s="831"/>
      <c r="F344" s="714">
        <v>0</v>
      </c>
      <c r="G344" s="714">
        <v>0</v>
      </c>
      <c r="H344" s="714"/>
      <c r="I344" s="714"/>
      <c r="J344" s="714"/>
    </row>
    <row r="345" spans="2:10" ht="72">
      <c r="B345" s="679" t="s">
        <v>615</v>
      </c>
      <c r="C345" s="680" t="s">
        <v>616</v>
      </c>
      <c r="D345" s="679" t="s">
        <v>2</v>
      </c>
      <c r="E345" s="830">
        <v>2</v>
      </c>
      <c r="F345" s="649">
        <v>3669075</v>
      </c>
      <c r="G345" s="649">
        <v>7338150</v>
      </c>
      <c r="H345" s="681"/>
      <c r="I345" s="681"/>
      <c r="J345" s="650">
        <v>7338150</v>
      </c>
    </row>
    <row r="346" spans="2:10" ht="72">
      <c r="B346" s="679" t="s">
        <v>617</v>
      </c>
      <c r="C346" s="680" t="s">
        <v>618</v>
      </c>
      <c r="D346" s="679" t="s">
        <v>2</v>
      </c>
      <c r="E346" s="830">
        <v>96</v>
      </c>
      <c r="F346" s="649">
        <v>1293750</v>
      </c>
      <c r="G346" s="649">
        <v>124200000</v>
      </c>
      <c r="H346" s="681"/>
      <c r="I346" s="681"/>
      <c r="J346" s="650">
        <v>124200000</v>
      </c>
    </row>
    <row r="347" spans="2:10" ht="36">
      <c r="B347" s="679" t="s">
        <v>619</v>
      </c>
      <c r="C347" s="680" t="s">
        <v>620</v>
      </c>
      <c r="D347" s="679" t="s">
        <v>57</v>
      </c>
      <c r="E347" s="830">
        <v>2500</v>
      </c>
      <c r="F347" s="649">
        <v>3312</v>
      </c>
      <c r="G347" s="649">
        <v>8280000</v>
      </c>
      <c r="H347" s="681"/>
      <c r="I347" s="681"/>
      <c r="J347" s="650">
        <v>8280000</v>
      </c>
    </row>
    <row r="348" spans="2:10">
      <c r="B348" s="685"/>
      <c r="C348" s="654"/>
      <c r="D348" s="685"/>
      <c r="E348" s="828"/>
      <c r="F348" s="649"/>
      <c r="G348" s="649"/>
      <c r="H348" s="683"/>
      <c r="I348" s="683"/>
      <c r="J348" s="670"/>
    </row>
    <row r="349" spans="2:10" ht="36">
      <c r="B349" s="715"/>
      <c r="C349" s="700" t="s">
        <v>621</v>
      </c>
      <c r="D349" s="700"/>
      <c r="E349" s="832"/>
      <c r="F349" s="717"/>
      <c r="G349" s="718">
        <v>892363426.61042011</v>
      </c>
      <c r="H349" s="717"/>
      <c r="I349" s="717"/>
      <c r="J349" s="719">
        <v>892363426.61042011</v>
      </c>
    </row>
    <row r="350" spans="2:10" ht="24">
      <c r="B350" s="671">
        <v>12</v>
      </c>
      <c r="C350" s="713" t="s">
        <v>622</v>
      </c>
      <c r="D350" s="643"/>
      <c r="E350" s="845"/>
      <c r="F350" s="644"/>
      <c r="G350" s="644"/>
      <c r="H350" s="644"/>
      <c r="I350" s="644"/>
      <c r="J350" s="645"/>
    </row>
    <row r="351" spans="2:10" ht="36">
      <c r="B351" s="720" t="s">
        <v>623</v>
      </c>
      <c r="C351" s="700" t="s">
        <v>624</v>
      </c>
      <c r="D351" s="705"/>
      <c r="E351" s="855"/>
      <c r="F351" s="673"/>
      <c r="G351" s="673"/>
      <c r="H351" s="673"/>
      <c r="I351" s="673"/>
      <c r="J351" s="674"/>
    </row>
    <row r="352" spans="2:10" ht="36">
      <c r="B352" s="679" t="s">
        <v>625</v>
      </c>
      <c r="C352" s="680" t="s">
        <v>626</v>
      </c>
      <c r="D352" s="679" t="s">
        <v>2</v>
      </c>
      <c r="E352" s="846">
        <v>1</v>
      </c>
      <c r="F352" s="649">
        <v>1914750</v>
      </c>
      <c r="G352" s="649">
        <v>1914750</v>
      </c>
      <c r="H352" s="681"/>
      <c r="I352" s="681"/>
      <c r="J352" s="650">
        <v>1914750</v>
      </c>
    </row>
    <row r="353" spans="2:10" ht="24">
      <c r="B353" s="679" t="s">
        <v>627</v>
      </c>
      <c r="C353" s="680" t="s">
        <v>628</v>
      </c>
      <c r="D353" s="679" t="s">
        <v>629</v>
      </c>
      <c r="E353" s="846">
        <v>47</v>
      </c>
      <c r="F353" s="649">
        <v>36225</v>
      </c>
      <c r="G353" s="649">
        <v>1702575</v>
      </c>
      <c r="H353" s="681"/>
      <c r="I353" s="681"/>
      <c r="J353" s="650">
        <v>1702575</v>
      </c>
    </row>
    <row r="354" spans="2:10" ht="132">
      <c r="B354" s="679" t="s">
        <v>630</v>
      </c>
      <c r="C354" s="680" t="s">
        <v>631</v>
      </c>
      <c r="D354" s="679" t="s">
        <v>2</v>
      </c>
      <c r="E354" s="846">
        <v>1</v>
      </c>
      <c r="F354" s="649">
        <v>5433750</v>
      </c>
      <c r="G354" s="649">
        <v>5433750</v>
      </c>
      <c r="H354" s="681"/>
      <c r="I354" s="681"/>
      <c r="J354" s="650">
        <v>5433750</v>
      </c>
    </row>
    <row r="355" spans="2:10" ht="60">
      <c r="B355" s="679" t="s">
        <v>632</v>
      </c>
      <c r="C355" s="680" t="s">
        <v>633</v>
      </c>
      <c r="D355" s="679" t="s">
        <v>2</v>
      </c>
      <c r="E355" s="846">
        <v>1</v>
      </c>
      <c r="F355" s="649">
        <v>3984750</v>
      </c>
      <c r="G355" s="649">
        <v>3984750</v>
      </c>
      <c r="H355" s="681"/>
      <c r="I355" s="681"/>
      <c r="J355" s="650">
        <v>3984750</v>
      </c>
    </row>
    <row r="356" spans="2:10" ht="132">
      <c r="B356" s="679" t="s">
        <v>634</v>
      </c>
      <c r="C356" s="680" t="s">
        <v>635</v>
      </c>
      <c r="D356" s="679" t="s">
        <v>2</v>
      </c>
      <c r="E356" s="846">
        <v>1</v>
      </c>
      <c r="F356" s="649">
        <v>1816425</v>
      </c>
      <c r="G356" s="649">
        <v>1816425</v>
      </c>
      <c r="H356" s="681"/>
      <c r="I356" s="681"/>
      <c r="J356" s="650">
        <v>1816425</v>
      </c>
    </row>
    <row r="357" spans="2:10" ht="24">
      <c r="B357" s="679" t="s">
        <v>636</v>
      </c>
      <c r="C357" s="680" t="s">
        <v>637</v>
      </c>
      <c r="D357" s="679" t="s">
        <v>8</v>
      </c>
      <c r="E357" s="846">
        <v>67.849999999999994</v>
      </c>
      <c r="F357" s="649">
        <v>25357.5</v>
      </c>
      <c r="G357" s="649">
        <v>1720506.3749999998</v>
      </c>
      <c r="H357" s="681"/>
      <c r="I357" s="681"/>
      <c r="J357" s="650">
        <v>1720506.3749999998</v>
      </c>
    </row>
    <row r="358" spans="2:10" ht="60">
      <c r="B358" s="679" t="s">
        <v>638</v>
      </c>
      <c r="C358" s="680" t="s">
        <v>639</v>
      </c>
      <c r="D358" s="679" t="s">
        <v>57</v>
      </c>
      <c r="E358" s="846">
        <v>83.620034192111945</v>
      </c>
      <c r="F358" s="649">
        <v>217350</v>
      </c>
      <c r="G358" s="649">
        <v>18174814.43165553</v>
      </c>
      <c r="H358" s="681"/>
      <c r="I358" s="681"/>
      <c r="J358" s="650">
        <v>18174814.43165553</v>
      </c>
    </row>
    <row r="359" spans="2:10" ht="60">
      <c r="B359" s="679" t="s">
        <v>640</v>
      </c>
      <c r="C359" s="680" t="s">
        <v>641</v>
      </c>
      <c r="D359" s="679" t="s">
        <v>57</v>
      </c>
      <c r="E359" s="846">
        <v>40.817372331642879</v>
      </c>
      <c r="F359" s="649">
        <v>398475</v>
      </c>
      <c r="G359" s="649">
        <v>16264702.439851396</v>
      </c>
      <c r="H359" s="681"/>
      <c r="I359" s="681"/>
      <c r="J359" s="650">
        <v>16264702.439851396</v>
      </c>
    </row>
    <row r="360" spans="2:10">
      <c r="B360" s="679" t="s">
        <v>642</v>
      </c>
      <c r="C360" s="680" t="s">
        <v>643</v>
      </c>
      <c r="D360" s="679" t="s">
        <v>2</v>
      </c>
      <c r="E360" s="846">
        <v>2</v>
      </c>
      <c r="F360" s="649">
        <v>201825</v>
      </c>
      <c r="G360" s="649">
        <v>403650</v>
      </c>
      <c r="H360" s="681"/>
      <c r="I360" s="681"/>
      <c r="J360" s="650">
        <v>403650</v>
      </c>
    </row>
    <row r="361" spans="2:10" ht="72">
      <c r="B361" s="679" t="s">
        <v>644</v>
      </c>
      <c r="C361" s="680" t="s">
        <v>645</v>
      </c>
      <c r="D361" s="679" t="s">
        <v>2</v>
      </c>
      <c r="E361" s="846">
        <v>5</v>
      </c>
      <c r="F361" s="649">
        <v>1743975</v>
      </c>
      <c r="G361" s="649">
        <v>8719875</v>
      </c>
      <c r="H361" s="681"/>
      <c r="I361" s="681"/>
      <c r="J361" s="650">
        <v>8719875</v>
      </c>
    </row>
    <row r="362" spans="2:10" ht="84">
      <c r="B362" s="679" t="s">
        <v>646</v>
      </c>
      <c r="C362" s="680" t="s">
        <v>647</v>
      </c>
      <c r="D362" s="679" t="s">
        <v>2</v>
      </c>
      <c r="E362" s="846">
        <v>1</v>
      </c>
      <c r="F362" s="649">
        <v>740025</v>
      </c>
      <c r="G362" s="649">
        <v>740025</v>
      </c>
      <c r="H362" s="681"/>
      <c r="I362" s="681"/>
      <c r="J362" s="650">
        <v>740025</v>
      </c>
    </row>
    <row r="363" spans="2:10" ht="60">
      <c r="B363" s="679" t="s">
        <v>648</v>
      </c>
      <c r="C363" s="680" t="s">
        <v>649</v>
      </c>
      <c r="D363" s="679" t="s">
        <v>48</v>
      </c>
      <c r="E363" s="846">
        <v>10</v>
      </c>
      <c r="F363" s="649">
        <v>708975</v>
      </c>
      <c r="G363" s="649">
        <v>7089750</v>
      </c>
      <c r="H363" s="681"/>
      <c r="I363" s="681"/>
      <c r="J363" s="650">
        <v>7089750</v>
      </c>
    </row>
    <row r="364" spans="2:10" ht="48">
      <c r="B364" s="679" t="s">
        <v>650</v>
      </c>
      <c r="C364" s="680" t="s">
        <v>651</v>
      </c>
      <c r="D364" s="679" t="s">
        <v>2</v>
      </c>
      <c r="E364" s="846">
        <v>5</v>
      </c>
      <c r="F364" s="649">
        <v>1293750</v>
      </c>
      <c r="G364" s="649">
        <v>6468750</v>
      </c>
      <c r="H364" s="681"/>
      <c r="I364" s="681"/>
      <c r="J364" s="650">
        <v>6468750</v>
      </c>
    </row>
    <row r="365" spans="2:10" ht="36">
      <c r="B365" s="679" t="s">
        <v>652</v>
      </c>
      <c r="C365" s="680" t="s">
        <v>653</v>
      </c>
      <c r="D365" s="679" t="s">
        <v>2</v>
      </c>
      <c r="E365" s="846">
        <v>1</v>
      </c>
      <c r="F365" s="649">
        <v>3053250</v>
      </c>
      <c r="G365" s="649">
        <v>3053250</v>
      </c>
      <c r="H365" s="681"/>
      <c r="I365" s="681"/>
      <c r="J365" s="650">
        <v>3053250</v>
      </c>
    </row>
    <row r="366" spans="2:10" ht="36">
      <c r="B366" s="700">
        <v>12.2</v>
      </c>
      <c r="C366" s="700" t="s">
        <v>654</v>
      </c>
      <c r="D366" s="700"/>
      <c r="E366" s="700"/>
      <c r="F366" s="700"/>
      <c r="G366" s="700"/>
      <c r="H366" s="700"/>
      <c r="I366" s="700"/>
      <c r="J366" s="700"/>
    </row>
    <row r="367" spans="2:10" ht="48">
      <c r="B367" s="679" t="s">
        <v>655</v>
      </c>
      <c r="C367" s="706" t="s">
        <v>656</v>
      </c>
      <c r="D367" s="679" t="s">
        <v>2</v>
      </c>
      <c r="E367" s="846">
        <v>22</v>
      </c>
      <c r="F367" s="649">
        <v>222525</v>
      </c>
      <c r="G367" s="649">
        <v>4895550</v>
      </c>
      <c r="H367" s="681"/>
      <c r="I367" s="681"/>
      <c r="J367" s="650">
        <v>4895550</v>
      </c>
    </row>
    <row r="368" spans="2:10" ht="60">
      <c r="B368" s="679" t="s">
        <v>657</v>
      </c>
      <c r="C368" s="706" t="s">
        <v>658</v>
      </c>
      <c r="D368" s="679" t="s">
        <v>2</v>
      </c>
      <c r="E368" s="846">
        <v>11</v>
      </c>
      <c r="F368" s="649">
        <v>43470</v>
      </c>
      <c r="G368" s="649">
        <v>478170</v>
      </c>
      <c r="H368" s="681"/>
      <c r="I368" s="681"/>
      <c r="J368" s="650">
        <v>478170</v>
      </c>
    </row>
    <row r="369" spans="2:10" ht="36">
      <c r="B369" s="679" t="s">
        <v>659</v>
      </c>
      <c r="C369" s="706" t="s">
        <v>660</v>
      </c>
      <c r="D369" s="679" t="s">
        <v>57</v>
      </c>
      <c r="E369" s="846">
        <v>345</v>
      </c>
      <c r="F369" s="649">
        <v>28773</v>
      </c>
      <c r="G369" s="649">
        <v>9926685</v>
      </c>
      <c r="H369" s="681"/>
      <c r="I369" s="681"/>
      <c r="J369" s="650">
        <v>9926685</v>
      </c>
    </row>
    <row r="370" spans="2:10" ht="48">
      <c r="B370" s="679" t="s">
        <v>661</v>
      </c>
      <c r="C370" s="706" t="s">
        <v>662</v>
      </c>
      <c r="D370" s="679" t="s">
        <v>2</v>
      </c>
      <c r="E370" s="846">
        <v>250</v>
      </c>
      <c r="F370" s="649">
        <v>30532.5</v>
      </c>
      <c r="G370" s="649">
        <v>7633125</v>
      </c>
      <c r="H370" s="681"/>
      <c r="I370" s="681"/>
      <c r="J370" s="650">
        <v>7633125</v>
      </c>
    </row>
    <row r="371" spans="2:10" ht="24">
      <c r="B371" s="679" t="s">
        <v>663</v>
      </c>
      <c r="C371" s="706" t="s">
        <v>664</v>
      </c>
      <c r="D371" s="679" t="s">
        <v>2</v>
      </c>
      <c r="E371" s="846">
        <v>60</v>
      </c>
      <c r="F371" s="649">
        <v>269100</v>
      </c>
      <c r="G371" s="649">
        <v>16146000</v>
      </c>
      <c r="H371" s="681"/>
      <c r="I371" s="681"/>
      <c r="J371" s="650">
        <v>16146000</v>
      </c>
    </row>
    <row r="372" spans="2:10" ht="24">
      <c r="B372" s="679" t="s">
        <v>665</v>
      </c>
      <c r="C372" s="706" t="s">
        <v>666</v>
      </c>
      <c r="D372" s="679" t="s">
        <v>2</v>
      </c>
      <c r="E372" s="846">
        <v>15</v>
      </c>
      <c r="F372" s="649">
        <v>434700</v>
      </c>
      <c r="G372" s="649">
        <v>6520500</v>
      </c>
      <c r="H372" s="681"/>
      <c r="I372" s="681"/>
      <c r="J372" s="650">
        <v>6520500</v>
      </c>
    </row>
    <row r="373" spans="2:10" ht="36">
      <c r="B373" s="679" t="s">
        <v>667</v>
      </c>
      <c r="C373" s="706" t="s">
        <v>668</v>
      </c>
      <c r="D373" s="679" t="s">
        <v>2</v>
      </c>
      <c r="E373" s="846">
        <v>7</v>
      </c>
      <c r="F373" s="649">
        <v>50715</v>
      </c>
      <c r="G373" s="649">
        <v>355005</v>
      </c>
      <c r="H373" s="681"/>
      <c r="I373" s="681"/>
      <c r="J373" s="650">
        <v>355005</v>
      </c>
    </row>
    <row r="374" spans="2:10" ht="60">
      <c r="B374" s="679" t="s">
        <v>669</v>
      </c>
      <c r="C374" s="706" t="s">
        <v>670</v>
      </c>
      <c r="D374" s="679" t="s">
        <v>2</v>
      </c>
      <c r="E374" s="846">
        <v>12</v>
      </c>
      <c r="F374" s="649">
        <v>139725</v>
      </c>
      <c r="G374" s="649">
        <v>1676700</v>
      </c>
      <c r="H374" s="681"/>
      <c r="I374" s="681"/>
      <c r="J374" s="650">
        <v>1676700</v>
      </c>
    </row>
    <row r="375" spans="2:10" ht="24">
      <c r="B375" s="679" t="s">
        <v>671</v>
      </c>
      <c r="C375" s="706" t="s">
        <v>672</v>
      </c>
      <c r="D375" s="679" t="s">
        <v>57</v>
      </c>
      <c r="E375" s="846">
        <v>150.38777908343127</v>
      </c>
      <c r="F375" s="649">
        <v>49162.5</v>
      </c>
      <c r="G375" s="649">
        <v>7393439.18918919</v>
      </c>
      <c r="H375" s="681"/>
      <c r="I375" s="681"/>
      <c r="J375" s="650">
        <v>7393439.18918919</v>
      </c>
    </row>
    <row r="376" spans="2:10" ht="24">
      <c r="B376" s="679" t="s">
        <v>673</v>
      </c>
      <c r="C376" s="706" t="s">
        <v>674</v>
      </c>
      <c r="D376" s="679" t="s">
        <v>2</v>
      </c>
      <c r="E376" s="846">
        <v>22</v>
      </c>
      <c r="F376" s="649">
        <v>419175</v>
      </c>
      <c r="G376" s="649">
        <v>9221850</v>
      </c>
      <c r="H376" s="681"/>
      <c r="I376" s="681"/>
      <c r="J376" s="650">
        <v>9221850</v>
      </c>
    </row>
    <row r="377" spans="2:10" ht="36">
      <c r="B377" s="679" t="s">
        <v>675</v>
      </c>
      <c r="C377" s="706" t="s">
        <v>676</v>
      </c>
      <c r="D377" s="679" t="s">
        <v>2</v>
      </c>
      <c r="E377" s="846">
        <v>10</v>
      </c>
      <c r="F377" s="649">
        <v>124200</v>
      </c>
      <c r="G377" s="649">
        <v>1242000</v>
      </c>
      <c r="H377" s="681"/>
      <c r="I377" s="681"/>
      <c r="J377" s="650">
        <v>1242000</v>
      </c>
    </row>
    <row r="378" spans="2:10" ht="84">
      <c r="B378" s="679" t="s">
        <v>677</v>
      </c>
      <c r="C378" s="706" t="s">
        <v>678</v>
      </c>
      <c r="D378" s="679" t="s">
        <v>57</v>
      </c>
      <c r="E378" s="846">
        <v>165</v>
      </c>
      <c r="F378" s="649">
        <v>46575</v>
      </c>
      <c r="G378" s="649">
        <v>7684875</v>
      </c>
      <c r="H378" s="681"/>
      <c r="I378" s="681"/>
      <c r="J378" s="650">
        <v>7684875</v>
      </c>
    </row>
    <row r="379" spans="2:10" ht="48">
      <c r="B379" s="679" t="s">
        <v>679</v>
      </c>
      <c r="C379" s="680" t="s">
        <v>680</v>
      </c>
      <c r="D379" s="679" t="s">
        <v>2</v>
      </c>
      <c r="E379" s="846">
        <v>1</v>
      </c>
      <c r="F379" s="649">
        <v>2587500</v>
      </c>
      <c r="G379" s="649">
        <v>2587500</v>
      </c>
      <c r="H379" s="681"/>
      <c r="I379" s="681"/>
      <c r="J379" s="650">
        <v>2587500</v>
      </c>
    </row>
    <row r="380" spans="2:10">
      <c r="B380" s="679" t="s">
        <v>681</v>
      </c>
      <c r="C380" s="680" t="s">
        <v>682</v>
      </c>
      <c r="D380" s="679" t="s">
        <v>683</v>
      </c>
      <c r="E380" s="830">
        <v>66.617142696313337</v>
      </c>
      <c r="F380" s="649">
        <v>67792.5</v>
      </c>
      <c r="G380" s="649">
        <v>4516142.6462398218</v>
      </c>
      <c r="H380" s="681"/>
      <c r="I380" s="681"/>
      <c r="J380" s="650">
        <v>4516142.6462398218</v>
      </c>
    </row>
    <row r="381" spans="2:10" ht="36">
      <c r="B381" s="679" t="s">
        <v>684</v>
      </c>
      <c r="C381" s="680" t="s">
        <v>685</v>
      </c>
      <c r="D381" s="679" t="s">
        <v>2</v>
      </c>
      <c r="E381" s="830">
        <v>46</v>
      </c>
      <c r="F381" s="649">
        <v>124200</v>
      </c>
      <c r="G381" s="649">
        <v>5713200</v>
      </c>
      <c r="H381" s="681"/>
      <c r="I381" s="681"/>
      <c r="J381" s="650">
        <v>5713200</v>
      </c>
    </row>
    <row r="382" spans="2:10" ht="48">
      <c r="B382" s="679" t="s">
        <v>686</v>
      </c>
      <c r="C382" s="680" t="s">
        <v>687</v>
      </c>
      <c r="D382" s="679" t="s">
        <v>2</v>
      </c>
      <c r="E382" s="830">
        <v>1</v>
      </c>
      <c r="F382" s="649">
        <v>501975</v>
      </c>
      <c r="G382" s="649">
        <v>501975</v>
      </c>
      <c r="H382" s="681"/>
      <c r="I382" s="681"/>
      <c r="J382" s="650">
        <v>501975</v>
      </c>
    </row>
    <row r="383" spans="2:10" ht="24">
      <c r="B383" s="679" t="s">
        <v>688</v>
      </c>
      <c r="C383" s="680" t="s">
        <v>689</v>
      </c>
      <c r="D383" s="679" t="s">
        <v>2</v>
      </c>
      <c r="E383" s="830">
        <v>52</v>
      </c>
      <c r="F383" s="649">
        <v>38812.5</v>
      </c>
      <c r="G383" s="649">
        <v>2018250</v>
      </c>
      <c r="H383" s="681"/>
      <c r="I383" s="681"/>
      <c r="J383" s="650">
        <v>2018250</v>
      </c>
    </row>
    <row r="384" spans="2:10">
      <c r="B384" s="685"/>
      <c r="C384" s="654"/>
      <c r="D384" s="685"/>
      <c r="E384" s="828"/>
      <c r="F384" s="649"/>
      <c r="G384" s="649"/>
      <c r="H384" s="723"/>
      <c r="I384" s="723"/>
      <c r="J384" s="670"/>
    </row>
    <row r="385" spans="2:10" ht="36">
      <c r="B385" s="686"/>
      <c r="C385" s="643" t="s">
        <v>690</v>
      </c>
      <c r="D385" s="643"/>
      <c r="E385" s="845"/>
      <c r="F385" s="673"/>
      <c r="G385" s="687">
        <v>165998540.08193594</v>
      </c>
      <c r="H385" s="673"/>
      <c r="I385" s="673"/>
      <c r="J385" s="668">
        <v>165998540.08193594</v>
      </c>
    </row>
    <row r="386" spans="2:10">
      <c r="B386" s="702"/>
      <c r="C386" s="647"/>
      <c r="D386" s="651"/>
      <c r="E386" s="837"/>
      <c r="F386" s="649"/>
      <c r="G386" s="649"/>
      <c r="H386" s="649"/>
      <c r="I386" s="649"/>
      <c r="J386" s="670"/>
    </row>
    <row r="387" spans="2:10" ht="24">
      <c r="B387" s="703" t="s">
        <v>691</v>
      </c>
      <c r="C387" s="704" t="s">
        <v>692</v>
      </c>
      <c r="D387" s="705"/>
      <c r="E387" s="843"/>
      <c r="F387" s="673"/>
      <c r="G387" s="673"/>
      <c r="H387" s="673"/>
      <c r="I387" s="673"/>
      <c r="J387" s="674"/>
    </row>
    <row r="388" spans="2:10" ht="24">
      <c r="B388" s="679" t="s">
        <v>693</v>
      </c>
      <c r="C388" s="680" t="s">
        <v>694</v>
      </c>
      <c r="D388" s="679" t="s">
        <v>17</v>
      </c>
      <c r="E388" s="846">
        <v>100</v>
      </c>
      <c r="F388" s="649">
        <v>569250</v>
      </c>
      <c r="G388" s="649">
        <v>56925000</v>
      </c>
      <c r="H388" s="681"/>
      <c r="I388" s="681"/>
      <c r="J388" s="650">
        <v>56925000</v>
      </c>
    </row>
    <row r="389" spans="2:10" ht="24">
      <c r="B389" s="679" t="s">
        <v>695</v>
      </c>
      <c r="C389" s="680" t="s">
        <v>696</v>
      </c>
      <c r="D389" s="679" t="s">
        <v>17</v>
      </c>
      <c r="E389" s="847">
        <v>900</v>
      </c>
      <c r="F389" s="649">
        <v>43987.5</v>
      </c>
      <c r="G389" s="649">
        <v>39588750</v>
      </c>
      <c r="H389" s="681"/>
      <c r="I389" s="681"/>
      <c r="J389" s="650">
        <v>39588750</v>
      </c>
    </row>
    <row r="390" spans="2:10" ht="36">
      <c r="B390" s="679" t="s">
        <v>697</v>
      </c>
      <c r="C390" s="680" t="s">
        <v>698</v>
      </c>
      <c r="D390" s="679" t="s">
        <v>17</v>
      </c>
      <c r="E390" s="847">
        <v>397.45831488265367</v>
      </c>
      <c r="F390" s="649">
        <v>48645</v>
      </c>
      <c r="G390" s="649">
        <v>19334359.727466688</v>
      </c>
      <c r="H390" s="681"/>
      <c r="I390" s="681"/>
      <c r="J390" s="650">
        <v>19334359.727466688</v>
      </c>
    </row>
    <row r="391" spans="2:10" ht="36">
      <c r="B391" s="679" t="s">
        <v>699</v>
      </c>
      <c r="C391" s="680" t="s">
        <v>700</v>
      </c>
      <c r="D391" s="679" t="s">
        <v>17</v>
      </c>
      <c r="E391" s="846">
        <v>300</v>
      </c>
      <c r="F391" s="649">
        <v>129375</v>
      </c>
      <c r="G391" s="649">
        <v>38812500</v>
      </c>
      <c r="H391" s="681"/>
      <c r="I391" s="681"/>
      <c r="J391" s="650">
        <v>38812500</v>
      </c>
    </row>
    <row r="392" spans="2:10" ht="36">
      <c r="B392" s="686"/>
      <c r="C392" s="643" t="s">
        <v>701</v>
      </c>
      <c r="D392" s="643"/>
      <c r="E392" s="845"/>
      <c r="F392" s="673"/>
      <c r="G392" s="673"/>
      <c r="H392" s="673"/>
      <c r="I392" s="673"/>
      <c r="J392" s="668">
        <v>154660609.7274667</v>
      </c>
    </row>
    <row r="393" spans="2:10">
      <c r="B393" s="702"/>
      <c r="C393" s="647"/>
      <c r="D393" s="651"/>
      <c r="E393" s="837"/>
      <c r="F393" s="649"/>
      <c r="G393" s="649"/>
      <c r="H393" s="649"/>
      <c r="I393" s="649"/>
      <c r="J393" s="670"/>
    </row>
    <row r="394" spans="2:10">
      <c r="B394" s="703" t="s">
        <v>702</v>
      </c>
      <c r="C394" s="704" t="s">
        <v>703</v>
      </c>
      <c r="D394" s="705"/>
      <c r="E394" s="843"/>
      <c r="F394" s="673"/>
      <c r="G394" s="673"/>
      <c r="H394" s="673"/>
      <c r="I394" s="673"/>
      <c r="J394" s="674"/>
    </row>
    <row r="395" spans="2:10" ht="36">
      <c r="B395" s="724" t="s">
        <v>704</v>
      </c>
      <c r="C395" s="680" t="s">
        <v>705</v>
      </c>
      <c r="D395" s="679" t="s">
        <v>17</v>
      </c>
      <c r="E395" s="846">
        <v>450</v>
      </c>
      <c r="F395" s="684"/>
      <c r="G395" s="684"/>
      <c r="H395" s="661">
        <v>48138</v>
      </c>
      <c r="I395" s="661">
        <v>21662100</v>
      </c>
      <c r="J395" s="650">
        <v>21662100</v>
      </c>
    </row>
    <row r="396" spans="2:10" ht="156">
      <c r="B396" s="724" t="s">
        <v>706</v>
      </c>
      <c r="C396" s="680" t="s">
        <v>707</v>
      </c>
      <c r="D396" s="679" t="s">
        <v>17</v>
      </c>
      <c r="E396" s="846">
        <v>2800</v>
      </c>
      <c r="F396" s="725"/>
      <c r="G396" s="725"/>
      <c r="H396" s="661">
        <v>157620</v>
      </c>
      <c r="I396" s="661">
        <v>441336000</v>
      </c>
      <c r="J396" s="650">
        <v>441336000</v>
      </c>
    </row>
    <row r="397" spans="2:10" ht="24">
      <c r="B397" s="724" t="s">
        <v>708</v>
      </c>
      <c r="C397" s="680" t="s">
        <v>709</v>
      </c>
      <c r="D397" s="679" t="s">
        <v>17</v>
      </c>
      <c r="E397" s="846">
        <v>2800</v>
      </c>
      <c r="F397" s="725"/>
      <c r="G397" s="725"/>
      <c r="H397" s="661">
        <v>26092.5</v>
      </c>
      <c r="I397" s="661">
        <v>73059000</v>
      </c>
      <c r="J397" s="650">
        <v>73059000</v>
      </c>
    </row>
    <row r="398" spans="2:10" ht="36">
      <c r="B398" s="724" t="s">
        <v>710</v>
      </c>
      <c r="C398" s="680" t="s">
        <v>711</v>
      </c>
      <c r="D398" s="679" t="s">
        <v>57</v>
      </c>
      <c r="E398" s="846">
        <v>456</v>
      </c>
      <c r="F398" s="683"/>
      <c r="G398" s="683"/>
      <c r="H398" s="661">
        <v>95850</v>
      </c>
      <c r="I398" s="661">
        <v>43707600</v>
      </c>
      <c r="J398" s="650">
        <v>43707600</v>
      </c>
    </row>
    <row r="399" spans="2:10" ht="60">
      <c r="B399" s="724" t="s">
        <v>712</v>
      </c>
      <c r="C399" s="680" t="s">
        <v>713</v>
      </c>
      <c r="D399" s="679" t="s">
        <v>57</v>
      </c>
      <c r="E399" s="846">
        <v>356</v>
      </c>
      <c r="F399" s="681"/>
      <c r="G399" s="681"/>
      <c r="H399" s="661">
        <v>24495</v>
      </c>
      <c r="I399" s="661">
        <v>8720220</v>
      </c>
      <c r="J399" s="650">
        <v>8720220</v>
      </c>
    </row>
    <row r="400" spans="2:10" ht="24">
      <c r="B400" s="724" t="s">
        <v>714</v>
      </c>
      <c r="C400" s="680" t="s">
        <v>715</v>
      </c>
      <c r="D400" s="679" t="s">
        <v>17</v>
      </c>
      <c r="E400" s="846">
        <v>100</v>
      </c>
      <c r="F400" s="684"/>
      <c r="G400" s="684"/>
      <c r="H400" s="661">
        <v>47925</v>
      </c>
      <c r="I400" s="661">
        <v>4792500</v>
      </c>
      <c r="J400" s="650">
        <v>4792500</v>
      </c>
    </row>
    <row r="401" spans="2:10" ht="24">
      <c r="B401" s="724" t="s">
        <v>716</v>
      </c>
      <c r="C401" s="680" t="s">
        <v>717</v>
      </c>
      <c r="D401" s="679" t="s">
        <v>17</v>
      </c>
      <c r="E401" s="846">
        <v>50</v>
      </c>
      <c r="F401" s="684"/>
      <c r="G401" s="684"/>
      <c r="H401" s="661">
        <v>189570</v>
      </c>
      <c r="I401" s="661">
        <v>9478500</v>
      </c>
      <c r="J401" s="650">
        <v>9478500</v>
      </c>
    </row>
    <row r="402" spans="2:10" ht="36">
      <c r="B402" s="724" t="s">
        <v>718</v>
      </c>
      <c r="C402" s="680" t="s">
        <v>719</v>
      </c>
      <c r="D402" s="679" t="s">
        <v>17</v>
      </c>
      <c r="E402" s="846">
        <v>987.38521800000001</v>
      </c>
      <c r="F402" s="681"/>
      <c r="G402" s="681"/>
      <c r="H402" s="661">
        <v>101707.5</v>
      </c>
      <c r="I402" s="661">
        <v>100424482.059735</v>
      </c>
      <c r="J402" s="650">
        <v>100424482.059735</v>
      </c>
    </row>
    <row r="403" spans="2:10" ht="36">
      <c r="B403" s="724" t="s">
        <v>720</v>
      </c>
      <c r="C403" s="680" t="s">
        <v>721</v>
      </c>
      <c r="D403" s="679" t="s">
        <v>17</v>
      </c>
      <c r="E403" s="846">
        <v>300</v>
      </c>
      <c r="F403" s="683"/>
      <c r="G403" s="683"/>
      <c r="H403" s="661">
        <v>133125</v>
      </c>
      <c r="I403" s="661">
        <v>39937500</v>
      </c>
      <c r="J403" s="650">
        <v>39937500</v>
      </c>
    </row>
    <row r="404" spans="2:10" ht="24">
      <c r="B404" s="686"/>
      <c r="C404" s="643" t="s">
        <v>722</v>
      </c>
      <c r="D404" s="643"/>
      <c r="E404" s="845"/>
      <c r="F404" s="673"/>
      <c r="G404" s="673"/>
      <c r="H404" s="673"/>
      <c r="I404" s="687">
        <v>743117902.05973506</v>
      </c>
      <c r="J404" s="668">
        <v>743117902.05973506</v>
      </c>
    </row>
    <row r="405" spans="2:10">
      <c r="B405" s="677"/>
      <c r="C405" s="647"/>
      <c r="D405" s="651"/>
      <c r="E405" s="839"/>
      <c r="F405" s="649"/>
      <c r="G405" s="649"/>
      <c r="H405" s="649"/>
      <c r="I405" s="649"/>
      <c r="J405" s="670"/>
    </row>
    <row r="406" spans="2:10" ht="36">
      <c r="B406" s="726">
        <v>15</v>
      </c>
      <c r="C406" s="727" t="s">
        <v>723</v>
      </c>
      <c r="D406" s="651"/>
      <c r="E406" s="839"/>
      <c r="F406" s="728"/>
      <c r="G406" s="728"/>
      <c r="H406" s="728"/>
      <c r="I406" s="728"/>
      <c r="J406" s="697"/>
    </row>
    <row r="407" spans="2:10" ht="108">
      <c r="B407" s="679" t="s">
        <v>724</v>
      </c>
      <c r="C407" s="680" t="s">
        <v>725</v>
      </c>
      <c r="D407" s="679" t="s">
        <v>2</v>
      </c>
      <c r="E407" s="846">
        <v>110</v>
      </c>
      <c r="F407" s="683"/>
      <c r="G407" s="683"/>
      <c r="H407" s="661">
        <v>846675</v>
      </c>
      <c r="I407" s="661">
        <v>93134250</v>
      </c>
      <c r="J407" s="650">
        <v>93134250</v>
      </c>
    </row>
    <row r="408" spans="2:10" ht="48">
      <c r="B408" s="679" t="s">
        <v>726</v>
      </c>
      <c r="C408" s="680" t="s">
        <v>727</v>
      </c>
      <c r="D408" s="679" t="s">
        <v>2</v>
      </c>
      <c r="E408" s="846">
        <v>110</v>
      </c>
      <c r="F408" s="683"/>
      <c r="G408" s="683"/>
      <c r="H408" s="661">
        <v>335475</v>
      </c>
      <c r="I408" s="661">
        <v>36902250</v>
      </c>
      <c r="J408" s="650">
        <v>36902250</v>
      </c>
    </row>
    <row r="409" spans="2:10" ht="24">
      <c r="B409" s="679" t="s">
        <v>728</v>
      </c>
      <c r="C409" s="680" t="s">
        <v>729</v>
      </c>
      <c r="D409" s="679" t="s">
        <v>2</v>
      </c>
      <c r="E409" s="846">
        <v>110</v>
      </c>
      <c r="F409" s="683"/>
      <c r="G409" s="683"/>
      <c r="H409" s="661">
        <v>101175</v>
      </c>
      <c r="I409" s="661">
        <v>11129250</v>
      </c>
      <c r="J409" s="650">
        <v>11129250</v>
      </c>
    </row>
    <row r="410" spans="2:10" ht="36">
      <c r="B410" s="679" t="s">
        <v>730</v>
      </c>
      <c r="C410" s="680" t="s">
        <v>731</v>
      </c>
      <c r="D410" s="679" t="s">
        <v>2</v>
      </c>
      <c r="E410" s="846">
        <v>60</v>
      </c>
      <c r="F410" s="683"/>
      <c r="G410" s="683"/>
      <c r="H410" s="661">
        <v>1049025</v>
      </c>
      <c r="I410" s="661">
        <v>62941500</v>
      </c>
      <c r="J410" s="650">
        <v>62941500</v>
      </c>
    </row>
    <row r="411" spans="2:10" ht="48">
      <c r="B411" s="679" t="s">
        <v>732</v>
      </c>
      <c r="C411" s="680" t="s">
        <v>727</v>
      </c>
      <c r="D411" s="679" t="s">
        <v>2</v>
      </c>
      <c r="E411" s="846">
        <v>29.999997819948007</v>
      </c>
      <c r="F411" s="683"/>
      <c r="G411" s="683"/>
      <c r="H411" s="661">
        <v>335475</v>
      </c>
      <c r="I411" s="661">
        <v>10064249.268647058</v>
      </c>
      <c r="J411" s="650">
        <v>10064249.268647058</v>
      </c>
    </row>
    <row r="412" spans="2:10" ht="24">
      <c r="B412" s="679" t="s">
        <v>733</v>
      </c>
      <c r="C412" s="680" t="s">
        <v>729</v>
      </c>
      <c r="D412" s="679" t="s">
        <v>2</v>
      </c>
      <c r="E412" s="846">
        <v>60</v>
      </c>
      <c r="F412" s="683"/>
      <c r="G412" s="683"/>
      <c r="H412" s="661">
        <v>101175</v>
      </c>
      <c r="I412" s="661">
        <v>6070500</v>
      </c>
      <c r="J412" s="650">
        <v>6070500</v>
      </c>
    </row>
    <row r="413" spans="2:10" ht="48">
      <c r="B413" s="679" t="s">
        <v>734</v>
      </c>
      <c r="C413" s="680" t="s">
        <v>735</v>
      </c>
      <c r="D413" s="679" t="s">
        <v>2</v>
      </c>
      <c r="E413" s="846">
        <v>60</v>
      </c>
      <c r="F413" s="683"/>
      <c r="G413" s="683"/>
      <c r="H413" s="661">
        <v>292875</v>
      </c>
      <c r="I413" s="661">
        <v>17572500</v>
      </c>
      <c r="J413" s="650">
        <v>17572500</v>
      </c>
    </row>
    <row r="414" spans="2:10" ht="48">
      <c r="B414" s="676"/>
      <c r="C414" s="643" t="s">
        <v>736</v>
      </c>
      <c r="D414" s="643"/>
      <c r="E414" s="845"/>
      <c r="F414" s="673"/>
      <c r="G414" s="673"/>
      <c r="H414" s="673"/>
      <c r="I414" s="687">
        <v>237814499.26864704</v>
      </c>
      <c r="J414" s="668">
        <v>237814499.26864704</v>
      </c>
    </row>
    <row r="415" spans="2:10">
      <c r="B415" s="646"/>
      <c r="C415" s="647"/>
      <c r="D415" s="648"/>
      <c r="E415" s="837"/>
      <c r="F415" s="649"/>
      <c r="G415" s="649"/>
      <c r="H415" s="649"/>
      <c r="I415" s="649"/>
      <c r="J415" s="670"/>
    </row>
    <row r="416" spans="2:10" ht="36">
      <c r="B416" s="671">
        <v>16</v>
      </c>
      <c r="C416" s="704" t="s">
        <v>737</v>
      </c>
      <c r="D416" s="672"/>
      <c r="E416" s="843"/>
      <c r="F416" s="673"/>
      <c r="G416" s="673"/>
      <c r="H416" s="673"/>
      <c r="I416" s="673"/>
      <c r="J416" s="674"/>
    </row>
    <row r="417" spans="2:10" ht="192">
      <c r="B417" s="679" t="s">
        <v>738</v>
      </c>
      <c r="C417" s="680" t="s">
        <v>739</v>
      </c>
      <c r="D417" s="679" t="s">
        <v>2</v>
      </c>
      <c r="E417" s="846">
        <v>20</v>
      </c>
      <c r="F417" s="729"/>
      <c r="G417" s="729"/>
      <c r="H417" s="661">
        <v>2449500</v>
      </c>
      <c r="I417" s="661">
        <v>48990000</v>
      </c>
      <c r="J417" s="650">
        <v>48990000</v>
      </c>
    </row>
    <row r="418" spans="2:10" ht="156">
      <c r="B418" s="679" t="s">
        <v>740</v>
      </c>
      <c r="C418" s="680" t="s">
        <v>741</v>
      </c>
      <c r="D418" s="679" t="s">
        <v>2</v>
      </c>
      <c r="E418" s="846">
        <v>40</v>
      </c>
      <c r="F418" s="729"/>
      <c r="G418" s="729"/>
      <c r="H418" s="661">
        <v>580425</v>
      </c>
      <c r="I418" s="661">
        <v>23217000</v>
      </c>
      <c r="J418" s="650">
        <v>23217000</v>
      </c>
    </row>
    <row r="419" spans="2:10" ht="84">
      <c r="B419" s="679" t="s">
        <v>742</v>
      </c>
      <c r="C419" s="680" t="s">
        <v>743</v>
      </c>
      <c r="D419" s="679" t="s">
        <v>2</v>
      </c>
      <c r="E419" s="846">
        <v>17</v>
      </c>
      <c r="F419" s="729"/>
      <c r="G419" s="729"/>
      <c r="H419" s="661">
        <v>431325</v>
      </c>
      <c r="I419" s="661">
        <v>7332525</v>
      </c>
      <c r="J419" s="650">
        <v>7332525</v>
      </c>
    </row>
    <row r="420" spans="2:10" ht="72">
      <c r="B420" s="679" t="s">
        <v>744</v>
      </c>
      <c r="C420" s="680" t="s">
        <v>745</v>
      </c>
      <c r="D420" s="679" t="s">
        <v>17</v>
      </c>
      <c r="E420" s="846">
        <v>45.2142935919221</v>
      </c>
      <c r="F420" s="729"/>
      <c r="G420" s="729"/>
      <c r="H420" s="661">
        <v>575100</v>
      </c>
      <c r="I420" s="661">
        <v>26002740.244714402</v>
      </c>
      <c r="J420" s="650">
        <v>26002740.244714402</v>
      </c>
    </row>
    <row r="421" spans="2:10" ht="108">
      <c r="B421" s="679" t="s">
        <v>746</v>
      </c>
      <c r="C421" s="680" t="s">
        <v>747</v>
      </c>
      <c r="D421" s="679" t="s">
        <v>2</v>
      </c>
      <c r="E421" s="846">
        <v>85</v>
      </c>
      <c r="F421" s="729"/>
      <c r="G421" s="729"/>
      <c r="H421" s="661">
        <v>431325</v>
      </c>
      <c r="I421" s="661">
        <v>36662625</v>
      </c>
      <c r="J421" s="650">
        <v>36662625</v>
      </c>
    </row>
    <row r="422" spans="2:10" ht="96">
      <c r="B422" s="679" t="s">
        <v>748</v>
      </c>
      <c r="C422" s="680" t="s">
        <v>749</v>
      </c>
      <c r="D422" s="679" t="s">
        <v>2</v>
      </c>
      <c r="E422" s="846">
        <v>72</v>
      </c>
      <c r="F422" s="729"/>
      <c r="G422" s="729"/>
      <c r="H422" s="661">
        <v>3727500</v>
      </c>
      <c r="I422" s="661">
        <v>268380000</v>
      </c>
      <c r="J422" s="650">
        <v>268380000</v>
      </c>
    </row>
    <row r="423" spans="2:10" ht="72">
      <c r="B423" s="679" t="s">
        <v>750</v>
      </c>
      <c r="C423" s="680" t="s">
        <v>751</v>
      </c>
      <c r="D423" s="679" t="s">
        <v>57</v>
      </c>
      <c r="E423" s="846">
        <v>20</v>
      </c>
      <c r="F423" s="729"/>
      <c r="G423" s="729"/>
      <c r="H423" s="661">
        <v>221520</v>
      </c>
      <c r="I423" s="661">
        <v>4430400</v>
      </c>
      <c r="J423" s="650">
        <v>4430400</v>
      </c>
    </row>
    <row r="424" spans="2:10" ht="96">
      <c r="B424" s="679" t="s">
        <v>752</v>
      </c>
      <c r="C424" s="680" t="s">
        <v>753</v>
      </c>
      <c r="D424" s="679" t="s">
        <v>2</v>
      </c>
      <c r="E424" s="846">
        <v>2</v>
      </c>
      <c r="F424" s="729"/>
      <c r="G424" s="729"/>
      <c r="H424" s="661">
        <v>133125</v>
      </c>
      <c r="I424" s="661">
        <v>266250</v>
      </c>
      <c r="J424" s="650">
        <v>266250</v>
      </c>
    </row>
    <row r="425" spans="2:10" ht="84">
      <c r="B425" s="679" t="s">
        <v>754</v>
      </c>
      <c r="C425" s="680" t="s">
        <v>755</v>
      </c>
      <c r="D425" s="679" t="s">
        <v>17</v>
      </c>
      <c r="E425" s="846">
        <v>125</v>
      </c>
      <c r="F425" s="729"/>
      <c r="G425" s="729"/>
      <c r="H425" s="661">
        <v>260925</v>
      </c>
      <c r="I425" s="661">
        <v>32615625</v>
      </c>
      <c r="J425" s="650">
        <v>32615625</v>
      </c>
    </row>
    <row r="426" spans="2:10" ht="192">
      <c r="B426" s="679" t="s">
        <v>756</v>
      </c>
      <c r="C426" s="680" t="s">
        <v>757</v>
      </c>
      <c r="D426" s="679" t="s">
        <v>2</v>
      </c>
      <c r="E426" s="846">
        <v>85</v>
      </c>
      <c r="F426" s="729"/>
      <c r="G426" s="729"/>
      <c r="H426" s="661">
        <v>1757250</v>
      </c>
      <c r="I426" s="661">
        <v>149366250</v>
      </c>
      <c r="J426" s="650">
        <v>149366250</v>
      </c>
    </row>
    <row r="427" spans="2:10" ht="48">
      <c r="B427" s="679" t="s">
        <v>758</v>
      </c>
      <c r="C427" s="680" t="s">
        <v>759</v>
      </c>
      <c r="D427" s="679" t="s">
        <v>57</v>
      </c>
      <c r="E427" s="846">
        <v>120</v>
      </c>
      <c r="F427" s="689"/>
      <c r="G427" s="689"/>
      <c r="H427" s="661">
        <v>335475</v>
      </c>
      <c r="I427" s="661">
        <v>40257000</v>
      </c>
      <c r="J427" s="650">
        <v>40257000</v>
      </c>
    </row>
    <row r="428" spans="2:10" ht="96">
      <c r="B428" s="679" t="s">
        <v>760</v>
      </c>
      <c r="C428" s="680" t="s">
        <v>753</v>
      </c>
      <c r="D428" s="679" t="s">
        <v>2</v>
      </c>
      <c r="E428" s="846">
        <v>3</v>
      </c>
      <c r="F428" s="689"/>
      <c r="G428" s="689"/>
      <c r="H428" s="661">
        <v>1331250</v>
      </c>
      <c r="I428" s="661">
        <v>3993750</v>
      </c>
      <c r="J428" s="650">
        <v>3993750</v>
      </c>
    </row>
    <row r="429" spans="2:10" ht="84">
      <c r="B429" s="679" t="s">
        <v>761</v>
      </c>
      <c r="C429" s="680" t="s">
        <v>755</v>
      </c>
      <c r="D429" s="679" t="s">
        <v>17</v>
      </c>
      <c r="E429" s="846">
        <v>120</v>
      </c>
      <c r="F429" s="689"/>
      <c r="G429" s="689"/>
      <c r="H429" s="661">
        <v>282225</v>
      </c>
      <c r="I429" s="661">
        <v>33867000</v>
      </c>
      <c r="J429" s="650">
        <v>33867000</v>
      </c>
    </row>
    <row r="430" spans="2:10" ht="48">
      <c r="B430" s="730"/>
      <c r="C430" s="700" t="s">
        <v>762</v>
      </c>
      <c r="D430" s="730"/>
      <c r="E430" s="857"/>
      <c r="F430" s="731"/>
      <c r="G430" s="731"/>
      <c r="H430" s="731"/>
      <c r="I430" s="732">
        <v>675381165.24471438</v>
      </c>
      <c r="J430" s="645">
        <v>675381165.24471438</v>
      </c>
    </row>
    <row r="431" spans="2:10">
      <c r="B431" s="733">
        <v>17</v>
      </c>
      <c r="C431" s="734" t="s">
        <v>763</v>
      </c>
      <c r="D431" s="735"/>
      <c r="E431" s="858"/>
      <c r="F431" s="736"/>
      <c r="G431" s="736"/>
      <c r="H431" s="737"/>
      <c r="I431" s="737"/>
      <c r="J431" s="670"/>
    </row>
    <row r="432" spans="2:10" ht="36">
      <c r="B432" s="679" t="s">
        <v>764</v>
      </c>
      <c r="C432" s="680" t="s">
        <v>765</v>
      </c>
      <c r="D432" s="679" t="s">
        <v>17</v>
      </c>
      <c r="E432" s="846">
        <v>457</v>
      </c>
      <c r="F432" s="689"/>
      <c r="G432" s="689"/>
      <c r="H432" s="661">
        <v>132592.5</v>
      </c>
      <c r="I432" s="661">
        <v>60594772.5</v>
      </c>
      <c r="J432" s="650">
        <v>60594772.5</v>
      </c>
    </row>
    <row r="433" spans="2:10" ht="36">
      <c r="B433" s="679" t="s">
        <v>766</v>
      </c>
      <c r="C433" s="680" t="s">
        <v>767</v>
      </c>
      <c r="D433" s="679" t="s">
        <v>17</v>
      </c>
      <c r="E433" s="846">
        <v>457</v>
      </c>
      <c r="F433" s="689"/>
      <c r="G433" s="689"/>
      <c r="H433" s="661">
        <v>38872.5</v>
      </c>
      <c r="I433" s="661">
        <v>17764732.5</v>
      </c>
      <c r="J433" s="650">
        <v>17764732.5</v>
      </c>
    </row>
    <row r="434" spans="2:10" ht="48">
      <c r="B434" s="679" t="s">
        <v>768</v>
      </c>
      <c r="C434" s="680" t="s">
        <v>769</v>
      </c>
      <c r="D434" s="679" t="s">
        <v>17</v>
      </c>
      <c r="E434" s="846">
        <v>440.28465035311609</v>
      </c>
      <c r="F434" s="729"/>
      <c r="G434" s="729"/>
      <c r="H434" s="661">
        <v>1309950</v>
      </c>
      <c r="I434" s="661">
        <v>576750877.73006439</v>
      </c>
      <c r="J434" s="650">
        <v>576750877.73006439</v>
      </c>
    </row>
    <row r="435" spans="2:10" ht="24">
      <c r="B435" s="730"/>
      <c r="C435" s="700" t="s">
        <v>770</v>
      </c>
      <c r="D435" s="730"/>
      <c r="E435" s="857"/>
      <c r="F435" s="731"/>
      <c r="G435" s="731"/>
      <c r="H435" s="731"/>
      <c r="I435" s="732">
        <v>655110382.73006439</v>
      </c>
      <c r="J435" s="719">
        <v>655110382.73006439</v>
      </c>
    </row>
    <row r="436" spans="2:10">
      <c r="B436" s="713">
        <v>18</v>
      </c>
      <c r="C436" s="738" t="s">
        <v>771</v>
      </c>
      <c r="D436" s="739"/>
      <c r="E436" s="833"/>
      <c r="F436" s="740"/>
      <c r="G436" s="740"/>
      <c r="H436" s="740"/>
      <c r="I436" s="740"/>
      <c r="J436" s="674"/>
    </row>
    <row r="437" spans="2:10" ht="36">
      <c r="B437" s="679" t="s">
        <v>772</v>
      </c>
      <c r="C437" s="680" t="s">
        <v>773</v>
      </c>
      <c r="D437" s="679" t="s">
        <v>2</v>
      </c>
      <c r="E437" s="846">
        <v>23</v>
      </c>
      <c r="F437" s="741"/>
      <c r="G437" s="741"/>
      <c r="H437" s="661">
        <v>1033050</v>
      </c>
      <c r="I437" s="661">
        <v>23760150</v>
      </c>
      <c r="J437" s="650">
        <v>23760150</v>
      </c>
    </row>
    <row r="438" spans="2:10" ht="36">
      <c r="B438" s="679" t="s">
        <v>774</v>
      </c>
      <c r="C438" s="680" t="s">
        <v>775</v>
      </c>
      <c r="D438" s="679" t="s">
        <v>2</v>
      </c>
      <c r="E438" s="846">
        <v>47</v>
      </c>
      <c r="F438" s="741"/>
      <c r="G438" s="741"/>
      <c r="H438" s="661">
        <v>292875</v>
      </c>
      <c r="I438" s="661">
        <v>13765125</v>
      </c>
      <c r="J438" s="650">
        <v>13765125</v>
      </c>
    </row>
    <row r="439" spans="2:10" ht="48">
      <c r="B439" s="679" t="s">
        <v>776</v>
      </c>
      <c r="C439" s="680" t="s">
        <v>777</v>
      </c>
      <c r="D439" s="679" t="s">
        <v>2</v>
      </c>
      <c r="E439" s="846">
        <v>0</v>
      </c>
      <c r="F439" s="729"/>
      <c r="G439" s="729"/>
      <c r="H439" s="661">
        <v>325357.5</v>
      </c>
      <c r="I439" s="661">
        <v>0</v>
      </c>
      <c r="J439" s="650">
        <v>0</v>
      </c>
    </row>
    <row r="440" spans="2:10" ht="36">
      <c r="B440" s="679" t="s">
        <v>778</v>
      </c>
      <c r="C440" s="680" t="s">
        <v>779</v>
      </c>
      <c r="D440" s="679" t="s">
        <v>2</v>
      </c>
      <c r="E440" s="846">
        <v>28</v>
      </c>
      <c r="F440" s="741"/>
      <c r="G440" s="741"/>
      <c r="H440" s="661">
        <v>1278000</v>
      </c>
      <c r="I440" s="661">
        <v>35784000</v>
      </c>
      <c r="J440" s="650">
        <v>35784000</v>
      </c>
    </row>
    <row r="441" spans="2:10" ht="36">
      <c r="B441" s="679" t="s">
        <v>780</v>
      </c>
      <c r="C441" s="680" t="s">
        <v>781</v>
      </c>
      <c r="D441" s="679" t="s">
        <v>2</v>
      </c>
      <c r="E441" s="846">
        <v>0</v>
      </c>
      <c r="F441" s="742"/>
      <c r="G441" s="742"/>
      <c r="H441" s="661">
        <v>431325</v>
      </c>
      <c r="I441" s="661">
        <v>0</v>
      </c>
      <c r="J441" s="650">
        <v>0</v>
      </c>
    </row>
    <row r="442" spans="2:10" ht="36">
      <c r="B442" s="679" t="s">
        <v>782</v>
      </c>
      <c r="C442" s="680" t="s">
        <v>783</v>
      </c>
      <c r="D442" s="679" t="s">
        <v>2</v>
      </c>
      <c r="E442" s="846">
        <v>0</v>
      </c>
      <c r="F442" s="742"/>
      <c r="G442" s="742"/>
      <c r="H442" s="661">
        <v>363165</v>
      </c>
      <c r="I442" s="661">
        <v>0</v>
      </c>
      <c r="J442" s="650">
        <v>0</v>
      </c>
    </row>
    <row r="443" spans="2:10" ht="72">
      <c r="B443" s="679" t="s">
        <v>784</v>
      </c>
      <c r="C443" s="680" t="s">
        <v>785</v>
      </c>
      <c r="D443" s="679" t="s">
        <v>2</v>
      </c>
      <c r="E443" s="846">
        <v>7</v>
      </c>
      <c r="F443" s="729"/>
      <c r="G443" s="729"/>
      <c r="H443" s="661">
        <v>2024565</v>
      </c>
      <c r="I443" s="661">
        <v>14171955</v>
      </c>
      <c r="J443" s="650">
        <v>14171955</v>
      </c>
    </row>
    <row r="444" spans="2:10" ht="48">
      <c r="B444" s="679" t="s">
        <v>786</v>
      </c>
      <c r="C444" s="680" t="s">
        <v>787</v>
      </c>
      <c r="D444" s="679" t="s">
        <v>2</v>
      </c>
      <c r="E444" s="846">
        <v>0</v>
      </c>
      <c r="F444" s="742"/>
      <c r="G444" s="742"/>
      <c r="H444" s="661">
        <v>193830</v>
      </c>
      <c r="I444" s="661">
        <v>0</v>
      </c>
      <c r="J444" s="650">
        <v>0</v>
      </c>
    </row>
    <row r="445" spans="2:10" ht="48">
      <c r="B445" s="679" t="s">
        <v>788</v>
      </c>
      <c r="C445" s="680" t="s">
        <v>789</v>
      </c>
      <c r="D445" s="679" t="s">
        <v>2</v>
      </c>
      <c r="E445" s="846">
        <v>5</v>
      </c>
      <c r="F445" s="742"/>
      <c r="G445" s="742"/>
      <c r="H445" s="661">
        <v>308850</v>
      </c>
      <c r="I445" s="661">
        <v>1544250</v>
      </c>
      <c r="J445" s="650">
        <v>1544250</v>
      </c>
    </row>
    <row r="446" spans="2:10" ht="36">
      <c r="B446" s="679" t="s">
        <v>790</v>
      </c>
      <c r="C446" s="680" t="s">
        <v>791</v>
      </c>
      <c r="D446" s="679" t="s">
        <v>2</v>
      </c>
      <c r="E446" s="846">
        <v>4</v>
      </c>
      <c r="F446" s="729"/>
      <c r="G446" s="729"/>
      <c r="H446" s="661">
        <v>257730</v>
      </c>
      <c r="I446" s="661">
        <v>1030920</v>
      </c>
      <c r="J446" s="650">
        <v>1030920</v>
      </c>
    </row>
    <row r="447" spans="2:10" ht="36">
      <c r="B447" s="679" t="s">
        <v>792</v>
      </c>
      <c r="C447" s="680" t="s">
        <v>793</v>
      </c>
      <c r="D447" s="679" t="s">
        <v>2</v>
      </c>
      <c r="E447" s="846">
        <v>4</v>
      </c>
      <c r="F447" s="741"/>
      <c r="G447" s="741"/>
      <c r="H447" s="661">
        <v>303525</v>
      </c>
      <c r="I447" s="661">
        <v>1214100</v>
      </c>
      <c r="J447" s="650">
        <v>1214100</v>
      </c>
    </row>
    <row r="448" spans="2:10" ht="36">
      <c r="B448" s="679" t="s">
        <v>794</v>
      </c>
      <c r="C448" s="680" t="s">
        <v>795</v>
      </c>
      <c r="D448" s="679" t="s">
        <v>2</v>
      </c>
      <c r="E448" s="846">
        <v>15</v>
      </c>
      <c r="F448" s="729"/>
      <c r="G448" s="729"/>
      <c r="H448" s="661">
        <v>1282260</v>
      </c>
      <c r="I448" s="661">
        <v>19233900</v>
      </c>
      <c r="J448" s="650">
        <v>19233900</v>
      </c>
    </row>
    <row r="449" spans="2:10" ht="60">
      <c r="B449" s="679" t="s">
        <v>796</v>
      </c>
      <c r="C449" s="680" t="s">
        <v>797</v>
      </c>
      <c r="D449" s="679" t="s">
        <v>2</v>
      </c>
      <c r="E449" s="846">
        <v>28</v>
      </c>
      <c r="F449" s="742"/>
      <c r="G449" s="742"/>
      <c r="H449" s="661">
        <v>641130</v>
      </c>
      <c r="I449" s="661">
        <v>17951640</v>
      </c>
      <c r="J449" s="650">
        <v>17951640</v>
      </c>
    </row>
    <row r="450" spans="2:10" ht="60">
      <c r="B450" s="679" t="s">
        <v>798</v>
      </c>
      <c r="C450" s="680" t="s">
        <v>799</v>
      </c>
      <c r="D450" s="679" t="s">
        <v>2</v>
      </c>
      <c r="E450" s="846">
        <v>64</v>
      </c>
      <c r="F450" s="742"/>
      <c r="G450" s="742"/>
      <c r="H450" s="661">
        <v>495225</v>
      </c>
      <c r="I450" s="661">
        <v>31694400</v>
      </c>
      <c r="J450" s="650">
        <v>31694400</v>
      </c>
    </row>
    <row r="451" spans="2:10" ht="36">
      <c r="B451" s="679" t="s">
        <v>800</v>
      </c>
      <c r="C451" s="680" t="s">
        <v>801</v>
      </c>
      <c r="D451" s="679" t="s">
        <v>2</v>
      </c>
      <c r="E451" s="846">
        <v>0</v>
      </c>
      <c r="F451" s="689"/>
      <c r="G451" s="689"/>
      <c r="H451" s="661">
        <v>410025</v>
      </c>
      <c r="I451" s="661">
        <v>0</v>
      </c>
      <c r="J451" s="650">
        <v>0</v>
      </c>
    </row>
    <row r="452" spans="2:10" ht="36">
      <c r="B452" s="679" t="s">
        <v>802</v>
      </c>
      <c r="C452" s="680" t="s">
        <v>803</v>
      </c>
      <c r="D452" s="679" t="s">
        <v>2</v>
      </c>
      <c r="E452" s="846">
        <v>5</v>
      </c>
      <c r="F452" s="729"/>
      <c r="G452" s="729"/>
      <c r="H452" s="661">
        <v>83070</v>
      </c>
      <c r="I452" s="661">
        <v>415350</v>
      </c>
      <c r="J452" s="650">
        <v>415350</v>
      </c>
    </row>
    <row r="453" spans="2:10" ht="36">
      <c r="B453" s="730"/>
      <c r="C453" s="700" t="s">
        <v>804</v>
      </c>
      <c r="D453" s="730"/>
      <c r="E453" s="857"/>
      <c r="F453" s="731"/>
      <c r="G453" s="731"/>
      <c r="H453" s="731"/>
      <c r="I453" s="732">
        <v>160565790</v>
      </c>
      <c r="J453" s="668">
        <v>160565790</v>
      </c>
    </row>
    <row r="454" spans="2:10">
      <c r="B454" s="646"/>
      <c r="C454" s="647"/>
      <c r="D454" s="648"/>
      <c r="E454" s="837"/>
      <c r="F454" s="649"/>
      <c r="G454" s="649"/>
      <c r="H454" s="649"/>
      <c r="I454" s="649"/>
      <c r="J454" s="670"/>
    </row>
    <row r="455" spans="2:10">
      <c r="B455" s="743">
        <v>19</v>
      </c>
      <c r="C455" s="743" t="s">
        <v>805</v>
      </c>
      <c r="D455" s="716"/>
      <c r="E455" s="859"/>
      <c r="F455" s="717"/>
      <c r="G455" s="717"/>
      <c r="H455" s="717"/>
      <c r="I455" s="717"/>
      <c r="J455" s="744"/>
    </row>
    <row r="456" spans="2:10" ht="24">
      <c r="B456" s="679" t="s">
        <v>806</v>
      </c>
      <c r="C456" s="680" t="s">
        <v>807</v>
      </c>
      <c r="D456" s="679" t="s">
        <v>17</v>
      </c>
      <c r="E456" s="846">
        <v>618</v>
      </c>
      <c r="F456" s="689"/>
      <c r="G456" s="689"/>
      <c r="H456" s="661">
        <v>7135.5</v>
      </c>
      <c r="I456" s="661">
        <v>4409739</v>
      </c>
      <c r="J456" s="650">
        <v>4409739</v>
      </c>
    </row>
    <row r="457" spans="2:10" ht="24">
      <c r="B457" s="679" t="s">
        <v>808</v>
      </c>
      <c r="C457" s="680" t="s">
        <v>809</v>
      </c>
      <c r="D457" s="679" t="s">
        <v>17</v>
      </c>
      <c r="E457" s="846">
        <v>618</v>
      </c>
      <c r="F457" s="689"/>
      <c r="G457" s="689"/>
      <c r="H457" s="661">
        <v>14377.5</v>
      </c>
      <c r="I457" s="661">
        <v>8885295</v>
      </c>
      <c r="J457" s="650">
        <v>8885295</v>
      </c>
    </row>
    <row r="458" spans="2:10" ht="36">
      <c r="B458" s="679" t="s">
        <v>810</v>
      </c>
      <c r="C458" s="680" t="s">
        <v>811</v>
      </c>
      <c r="D458" s="679" t="s">
        <v>17</v>
      </c>
      <c r="E458" s="830">
        <v>1345.9739424660193</v>
      </c>
      <c r="F458" s="729"/>
      <c r="G458" s="729"/>
      <c r="H458" s="661">
        <v>45262.5</v>
      </c>
      <c r="I458" s="661">
        <v>60922145.570868194</v>
      </c>
      <c r="J458" s="650">
        <v>60922145.570868194</v>
      </c>
    </row>
    <row r="459" spans="2:10" ht="60">
      <c r="B459" s="679" t="s">
        <v>812</v>
      </c>
      <c r="C459" s="680" t="s">
        <v>813</v>
      </c>
      <c r="D459" s="679" t="s">
        <v>57</v>
      </c>
      <c r="E459" s="830">
        <v>230</v>
      </c>
      <c r="F459" s="729"/>
      <c r="G459" s="729"/>
      <c r="H459" s="661">
        <v>39937.5</v>
      </c>
      <c r="I459" s="661">
        <v>9185625</v>
      </c>
      <c r="J459" s="650">
        <v>9185625</v>
      </c>
    </row>
    <row r="460" spans="2:10" ht="36">
      <c r="B460" s="679" t="s">
        <v>814</v>
      </c>
      <c r="C460" s="680" t="s">
        <v>815</v>
      </c>
      <c r="D460" s="679" t="s">
        <v>57</v>
      </c>
      <c r="E460" s="846">
        <v>896</v>
      </c>
      <c r="F460" s="729"/>
      <c r="G460" s="729"/>
      <c r="H460" s="661">
        <v>37275</v>
      </c>
      <c r="I460" s="661">
        <v>33398400</v>
      </c>
      <c r="J460" s="650">
        <v>33398400</v>
      </c>
    </row>
    <row r="461" spans="2:10" ht="72">
      <c r="B461" s="679" t="s">
        <v>816</v>
      </c>
      <c r="C461" s="680" t="s">
        <v>817</v>
      </c>
      <c r="D461" s="679" t="s">
        <v>17</v>
      </c>
      <c r="E461" s="847">
        <v>3256</v>
      </c>
      <c r="F461" s="742"/>
      <c r="G461" s="742"/>
      <c r="H461" s="661">
        <v>31417.5</v>
      </c>
      <c r="I461" s="661">
        <v>102295380</v>
      </c>
      <c r="J461" s="650">
        <v>102295380</v>
      </c>
    </row>
    <row r="462" spans="2:10" ht="48">
      <c r="B462" s="679" t="s">
        <v>818</v>
      </c>
      <c r="C462" s="680" t="s">
        <v>819</v>
      </c>
      <c r="D462" s="679" t="s">
        <v>17</v>
      </c>
      <c r="E462" s="847">
        <v>3512</v>
      </c>
      <c r="F462" s="742"/>
      <c r="G462" s="742"/>
      <c r="H462" s="661">
        <v>25826.25</v>
      </c>
      <c r="I462" s="661">
        <v>90701790</v>
      </c>
      <c r="J462" s="650">
        <v>90701790</v>
      </c>
    </row>
    <row r="463" spans="2:10" ht="36">
      <c r="B463" s="679" t="s">
        <v>820</v>
      </c>
      <c r="C463" s="680" t="s">
        <v>821</v>
      </c>
      <c r="D463" s="679" t="s">
        <v>17</v>
      </c>
      <c r="E463" s="847">
        <v>420</v>
      </c>
      <c r="F463" s="742"/>
      <c r="G463" s="742"/>
      <c r="H463" s="661">
        <v>19809</v>
      </c>
      <c r="I463" s="661">
        <v>8319780</v>
      </c>
      <c r="J463" s="650">
        <v>8319780</v>
      </c>
    </row>
    <row r="464" spans="2:10" ht="24">
      <c r="B464" s="676"/>
      <c r="C464" s="643" t="s">
        <v>822</v>
      </c>
      <c r="D464" s="643"/>
      <c r="E464" s="845"/>
      <c r="F464" s="673"/>
      <c r="G464" s="673"/>
      <c r="H464" s="673"/>
      <c r="I464" s="687">
        <v>318118154.57086819</v>
      </c>
      <c r="J464" s="668">
        <v>318118154.57086819</v>
      </c>
    </row>
    <row r="465" spans="2:10">
      <c r="B465" s="713">
        <v>20</v>
      </c>
      <c r="C465" s="738" t="s">
        <v>823</v>
      </c>
      <c r="D465" s="739"/>
      <c r="E465" s="833"/>
      <c r="F465" s="740"/>
      <c r="G465" s="740"/>
      <c r="H465" s="740"/>
      <c r="I465" s="740"/>
      <c r="J465" s="674"/>
    </row>
    <row r="466" spans="2:10" ht="24">
      <c r="B466" s="679" t="s">
        <v>824</v>
      </c>
      <c r="C466" s="680" t="s">
        <v>825</v>
      </c>
      <c r="D466" s="679" t="s">
        <v>8</v>
      </c>
      <c r="E466" s="830">
        <v>0</v>
      </c>
      <c r="F466" s="745"/>
      <c r="G466" s="745"/>
      <c r="H466" s="661">
        <v>116236.9222846098</v>
      </c>
      <c r="I466" s="661">
        <v>0</v>
      </c>
      <c r="J466" s="650">
        <v>0</v>
      </c>
    </row>
    <row r="467" spans="2:10" ht="24">
      <c r="B467" s="679" t="s">
        <v>826</v>
      </c>
      <c r="C467" s="680" t="s">
        <v>827</v>
      </c>
      <c r="D467" s="679" t="s">
        <v>17</v>
      </c>
      <c r="E467" s="830">
        <v>0</v>
      </c>
      <c r="F467" s="729"/>
      <c r="G467" s="729"/>
      <c r="H467" s="661">
        <v>26625</v>
      </c>
      <c r="I467" s="661">
        <v>0</v>
      </c>
      <c r="J467" s="650">
        <v>0</v>
      </c>
    </row>
    <row r="468" spans="2:10" ht="24">
      <c r="B468" s="679" t="s">
        <v>828</v>
      </c>
      <c r="C468" s="680" t="s">
        <v>829</v>
      </c>
      <c r="D468" s="679" t="s">
        <v>2</v>
      </c>
      <c r="E468" s="830">
        <v>0</v>
      </c>
      <c r="F468" s="729"/>
      <c r="G468" s="729"/>
      <c r="H468" s="661">
        <v>186375</v>
      </c>
      <c r="I468" s="661">
        <v>0</v>
      </c>
      <c r="J468" s="650">
        <v>0</v>
      </c>
    </row>
    <row r="469" spans="2:10" ht="48">
      <c r="B469" s="679" t="s">
        <v>830</v>
      </c>
      <c r="C469" s="680" t="s">
        <v>831</v>
      </c>
      <c r="D469" s="679" t="s">
        <v>2</v>
      </c>
      <c r="E469" s="830">
        <v>0</v>
      </c>
      <c r="F469" s="745"/>
      <c r="G469" s="745"/>
      <c r="H469" s="661">
        <v>44730</v>
      </c>
      <c r="I469" s="661">
        <v>0</v>
      </c>
      <c r="J469" s="650">
        <v>0</v>
      </c>
    </row>
    <row r="470" spans="2:10" ht="24">
      <c r="B470" s="679" t="s">
        <v>832</v>
      </c>
      <c r="C470" s="680" t="s">
        <v>833</v>
      </c>
      <c r="D470" s="679" t="s">
        <v>2</v>
      </c>
      <c r="E470" s="830">
        <v>0</v>
      </c>
      <c r="F470" s="729"/>
      <c r="G470" s="729"/>
      <c r="H470" s="661">
        <v>56445</v>
      </c>
      <c r="I470" s="661">
        <v>0</v>
      </c>
      <c r="J470" s="650">
        <v>0</v>
      </c>
    </row>
    <row r="471" spans="2:10" ht="36">
      <c r="B471" s="679" t="s">
        <v>834</v>
      </c>
      <c r="C471" s="680" t="s">
        <v>835</v>
      </c>
      <c r="D471" s="679" t="s">
        <v>17</v>
      </c>
      <c r="E471" s="830">
        <v>0</v>
      </c>
      <c r="F471" s="745"/>
      <c r="G471" s="745"/>
      <c r="H471" s="661">
        <v>44730</v>
      </c>
      <c r="I471" s="661">
        <v>0</v>
      </c>
      <c r="J471" s="650">
        <v>0</v>
      </c>
    </row>
    <row r="472" spans="2:10" ht="60">
      <c r="B472" s="679" t="s">
        <v>836</v>
      </c>
      <c r="C472" s="680" t="s">
        <v>837</v>
      </c>
      <c r="D472" s="679" t="s">
        <v>57</v>
      </c>
      <c r="E472" s="830">
        <v>151.08127766818927</v>
      </c>
      <c r="F472" s="729"/>
      <c r="G472" s="729"/>
      <c r="H472" s="661">
        <v>76680</v>
      </c>
      <c r="I472" s="661">
        <v>11584912.371596754</v>
      </c>
      <c r="J472" s="650">
        <v>11584912.371596754</v>
      </c>
    </row>
    <row r="473" spans="2:10" ht="60">
      <c r="B473" s="679" t="s">
        <v>838</v>
      </c>
      <c r="C473" s="680" t="s">
        <v>839</v>
      </c>
      <c r="D473" s="679" t="s">
        <v>17</v>
      </c>
      <c r="E473" s="830">
        <v>3.8873239436619711</v>
      </c>
      <c r="F473" s="729"/>
      <c r="G473" s="729"/>
      <c r="H473" s="661">
        <v>1357875</v>
      </c>
      <c r="I473" s="661">
        <v>5278499.9999999991</v>
      </c>
      <c r="J473" s="650">
        <v>5278499.9999999991</v>
      </c>
    </row>
    <row r="474" spans="2:10" ht="48">
      <c r="B474" s="730"/>
      <c r="C474" s="700" t="s">
        <v>840</v>
      </c>
      <c r="D474" s="730"/>
      <c r="E474" s="860"/>
      <c r="F474" s="731"/>
      <c r="G474" s="731"/>
      <c r="H474" s="731"/>
      <c r="I474" s="732">
        <v>16863412.371596754</v>
      </c>
      <c r="J474" s="746">
        <v>16863412.371596754</v>
      </c>
    </row>
    <row r="475" spans="2:10">
      <c r="B475" s="646"/>
      <c r="C475" s="647"/>
      <c r="D475" s="648"/>
      <c r="E475" s="837"/>
      <c r="F475" s="649"/>
      <c r="G475" s="649"/>
      <c r="H475" s="649"/>
      <c r="I475" s="649"/>
      <c r="J475" s="670"/>
    </row>
    <row r="476" spans="2:10">
      <c r="B476" s="713">
        <v>21</v>
      </c>
      <c r="C476" s="738" t="s">
        <v>841</v>
      </c>
      <c r="D476" s="739"/>
      <c r="E476" s="833"/>
      <c r="F476" s="740"/>
      <c r="G476" s="740"/>
      <c r="H476" s="740"/>
      <c r="I476" s="740"/>
      <c r="J476" s="674"/>
    </row>
    <row r="477" spans="2:10" ht="48">
      <c r="B477" s="679" t="s">
        <v>842</v>
      </c>
      <c r="C477" s="680" t="s">
        <v>843</v>
      </c>
      <c r="D477" s="679" t="s">
        <v>39</v>
      </c>
      <c r="E477" s="830">
        <v>15.661971809770352</v>
      </c>
      <c r="F477" s="742"/>
      <c r="G477" s="742"/>
      <c r="H477" s="661">
        <v>5271750</v>
      </c>
      <c r="I477" s="661">
        <v>82565999.888156846</v>
      </c>
      <c r="J477" s="650">
        <v>82565999.888156846</v>
      </c>
    </row>
    <row r="478" spans="2:10" ht="24">
      <c r="B478" s="679" t="s">
        <v>844</v>
      </c>
      <c r="C478" s="680" t="s">
        <v>845</v>
      </c>
      <c r="D478" s="679" t="s">
        <v>17</v>
      </c>
      <c r="E478" s="847">
        <v>3600</v>
      </c>
      <c r="F478" s="742"/>
      <c r="G478" s="742"/>
      <c r="H478" s="661">
        <v>6603</v>
      </c>
      <c r="I478" s="661">
        <v>23770800</v>
      </c>
      <c r="J478" s="650">
        <v>23770800</v>
      </c>
    </row>
    <row r="479" spans="2:10" ht="36">
      <c r="B479" s="679" t="s">
        <v>846</v>
      </c>
      <c r="C479" s="680" t="s">
        <v>847</v>
      </c>
      <c r="D479" s="679" t="s">
        <v>17</v>
      </c>
      <c r="E479" s="830">
        <v>79.509185411729248</v>
      </c>
      <c r="F479" s="742"/>
      <c r="G479" s="742"/>
      <c r="H479" s="661">
        <v>154.42500000000001</v>
      </c>
      <c r="I479" s="661">
        <v>12278.20595720629</v>
      </c>
      <c r="J479" s="650">
        <v>12278.20595720629</v>
      </c>
    </row>
    <row r="480" spans="2:10" ht="36">
      <c r="B480" s="730"/>
      <c r="C480" s="700" t="s">
        <v>848</v>
      </c>
      <c r="D480" s="730"/>
      <c r="E480" s="860"/>
      <c r="F480" s="747"/>
      <c r="G480" s="747"/>
      <c r="H480" s="747"/>
      <c r="I480" s="748">
        <v>106349078.09411405</v>
      </c>
      <c r="J480" s="668">
        <v>106349078.09411405</v>
      </c>
    </row>
    <row r="481" spans="2:10">
      <c r="B481" s="646"/>
      <c r="C481" s="647"/>
      <c r="D481" s="648"/>
      <c r="E481" s="837"/>
      <c r="F481" s="649"/>
      <c r="G481" s="649"/>
      <c r="H481" s="649"/>
      <c r="I481" s="649"/>
      <c r="J481" s="670"/>
    </row>
    <row r="482" spans="2:10" ht="24">
      <c r="B482" s="676"/>
      <c r="C482" s="643" t="s">
        <v>849</v>
      </c>
      <c r="D482" s="672"/>
      <c r="E482" s="843"/>
      <c r="F482" s="673"/>
      <c r="G482" s="673"/>
      <c r="H482" s="673"/>
      <c r="I482" s="673"/>
      <c r="J482" s="674"/>
    </row>
    <row r="483" spans="2:10">
      <c r="B483" s="713">
        <v>22</v>
      </c>
      <c r="C483" s="738" t="s">
        <v>850</v>
      </c>
      <c r="D483" s="739"/>
      <c r="E483" s="833"/>
      <c r="F483" s="740"/>
      <c r="G483" s="740"/>
      <c r="H483" s="740"/>
      <c r="I483" s="740"/>
      <c r="J483" s="674"/>
    </row>
    <row r="484" spans="2:10" ht="36">
      <c r="B484" s="682" t="s">
        <v>851</v>
      </c>
      <c r="C484" s="680" t="s">
        <v>852</v>
      </c>
      <c r="D484" s="679" t="s">
        <v>57</v>
      </c>
      <c r="E484" s="830">
        <v>340.14084507042259</v>
      </c>
      <c r="F484" s="742"/>
      <c r="G484" s="742"/>
      <c r="H484" s="661">
        <v>27264</v>
      </c>
      <c r="I484" s="661">
        <v>9273600.0000000019</v>
      </c>
      <c r="J484" s="650">
        <v>9273600.0000000019</v>
      </c>
    </row>
    <row r="485" spans="2:10" ht="36">
      <c r="B485" s="682" t="s">
        <v>853</v>
      </c>
      <c r="C485" s="680" t="s">
        <v>854</v>
      </c>
      <c r="D485" s="679" t="s">
        <v>57</v>
      </c>
      <c r="E485" s="830">
        <v>524.7887283010441</v>
      </c>
      <c r="F485" s="729"/>
      <c r="G485" s="729"/>
      <c r="H485" s="661">
        <v>97980</v>
      </c>
      <c r="I485" s="661">
        <v>51418799.598936304</v>
      </c>
      <c r="J485" s="650">
        <v>51418799.598936304</v>
      </c>
    </row>
    <row r="486" spans="2:10" ht="36">
      <c r="B486" s="682" t="s">
        <v>855</v>
      </c>
      <c r="C486" s="680" t="s">
        <v>856</v>
      </c>
      <c r="D486" s="679" t="s">
        <v>57</v>
      </c>
      <c r="E486" s="830">
        <v>42.469015028101154</v>
      </c>
      <c r="F486" s="729"/>
      <c r="G486" s="729"/>
      <c r="H486" s="661">
        <v>101175</v>
      </c>
      <c r="I486" s="661">
        <v>4296802.5954681346</v>
      </c>
      <c r="J486" s="650">
        <v>4296802.5954681346</v>
      </c>
    </row>
    <row r="487" spans="2:10" ht="36">
      <c r="B487" s="682" t="s">
        <v>857</v>
      </c>
      <c r="C487" s="680" t="s">
        <v>858</v>
      </c>
      <c r="D487" s="679" t="s">
        <v>57</v>
      </c>
      <c r="E487" s="830">
        <v>212.07113295622835</v>
      </c>
      <c r="F487" s="729"/>
      <c r="G487" s="729"/>
      <c r="H487" s="661">
        <v>161880</v>
      </c>
      <c r="I487" s="661">
        <v>34330075.002954245</v>
      </c>
      <c r="J487" s="650">
        <v>34330075.002954245</v>
      </c>
    </row>
    <row r="488" spans="2:10" ht="24">
      <c r="B488" s="682" t="s">
        <v>859</v>
      </c>
      <c r="C488" s="680" t="s">
        <v>860</v>
      </c>
      <c r="D488" s="679" t="s">
        <v>2</v>
      </c>
      <c r="E488" s="830">
        <v>1</v>
      </c>
      <c r="F488" s="729"/>
      <c r="G488" s="729"/>
      <c r="H488" s="661">
        <v>1347225</v>
      </c>
      <c r="I488" s="661">
        <v>1347225</v>
      </c>
      <c r="J488" s="650">
        <v>1347225</v>
      </c>
    </row>
    <row r="489" spans="2:10" ht="24">
      <c r="B489" s="682" t="s">
        <v>861</v>
      </c>
      <c r="C489" s="680" t="s">
        <v>862</v>
      </c>
      <c r="D489" s="679" t="s">
        <v>2</v>
      </c>
      <c r="E489" s="830">
        <v>1</v>
      </c>
      <c r="F489" s="729"/>
      <c r="G489" s="729"/>
      <c r="H489" s="661">
        <v>575100</v>
      </c>
      <c r="I489" s="661">
        <v>575100</v>
      </c>
      <c r="J489" s="650">
        <v>575100</v>
      </c>
    </row>
    <row r="490" spans="2:10" ht="36">
      <c r="B490" s="682" t="s">
        <v>863</v>
      </c>
      <c r="C490" s="680" t="s">
        <v>864</v>
      </c>
      <c r="D490" s="679" t="s">
        <v>2</v>
      </c>
      <c r="E490" s="830">
        <v>1</v>
      </c>
      <c r="F490" s="729"/>
      <c r="G490" s="729"/>
      <c r="H490" s="661">
        <v>1799850</v>
      </c>
      <c r="I490" s="661">
        <v>1799850</v>
      </c>
      <c r="J490" s="650">
        <v>1799850</v>
      </c>
    </row>
    <row r="491" spans="2:10" ht="24">
      <c r="B491" s="682" t="s">
        <v>865</v>
      </c>
      <c r="C491" s="680" t="s">
        <v>866</v>
      </c>
      <c r="D491" s="679" t="s">
        <v>2</v>
      </c>
      <c r="E491" s="830">
        <v>650</v>
      </c>
      <c r="F491" s="729"/>
      <c r="G491" s="729"/>
      <c r="H491" s="661">
        <v>79875</v>
      </c>
      <c r="I491" s="661">
        <v>51918750</v>
      </c>
      <c r="J491" s="650">
        <v>51918750</v>
      </c>
    </row>
    <row r="492" spans="2:10" ht="24">
      <c r="B492" s="682" t="s">
        <v>867</v>
      </c>
      <c r="C492" s="680" t="s">
        <v>868</v>
      </c>
      <c r="D492" s="679" t="s">
        <v>2</v>
      </c>
      <c r="E492" s="830">
        <v>20</v>
      </c>
      <c r="F492" s="742"/>
      <c r="G492" s="742"/>
      <c r="H492" s="661">
        <v>1640100</v>
      </c>
      <c r="I492" s="661">
        <v>32802000</v>
      </c>
      <c r="J492" s="650">
        <v>32802000</v>
      </c>
    </row>
    <row r="493" spans="2:10">
      <c r="B493" s="682" t="s">
        <v>869</v>
      </c>
      <c r="C493" s="680" t="s">
        <v>870</v>
      </c>
      <c r="D493" s="679" t="s">
        <v>2</v>
      </c>
      <c r="E493" s="830">
        <v>30</v>
      </c>
      <c r="F493" s="729"/>
      <c r="G493" s="729"/>
      <c r="H493" s="661">
        <v>90525</v>
      </c>
      <c r="I493" s="661">
        <v>2715750</v>
      </c>
      <c r="J493" s="650">
        <v>2715750</v>
      </c>
    </row>
    <row r="494" spans="2:10" ht="24">
      <c r="B494" s="682" t="s">
        <v>871</v>
      </c>
      <c r="C494" s="680" t="s">
        <v>872</v>
      </c>
      <c r="D494" s="679" t="s">
        <v>2</v>
      </c>
      <c r="E494" s="830">
        <v>35</v>
      </c>
      <c r="F494" s="729"/>
      <c r="G494" s="729"/>
      <c r="H494" s="661">
        <v>69225</v>
      </c>
      <c r="I494" s="661">
        <v>2422875</v>
      </c>
      <c r="J494" s="650">
        <v>2422875</v>
      </c>
    </row>
    <row r="495" spans="2:10">
      <c r="B495" s="682" t="s">
        <v>873</v>
      </c>
      <c r="C495" s="680" t="s">
        <v>874</v>
      </c>
      <c r="D495" s="679" t="s">
        <v>2</v>
      </c>
      <c r="E495" s="830">
        <v>13</v>
      </c>
      <c r="F495" s="729"/>
      <c r="G495" s="729"/>
      <c r="H495" s="661">
        <v>62835</v>
      </c>
      <c r="I495" s="661">
        <v>816855</v>
      </c>
      <c r="J495" s="650">
        <v>816855</v>
      </c>
    </row>
    <row r="496" spans="2:10">
      <c r="B496" s="682" t="s">
        <v>875</v>
      </c>
      <c r="C496" s="680" t="s">
        <v>876</v>
      </c>
      <c r="D496" s="679" t="s">
        <v>2</v>
      </c>
      <c r="E496" s="830">
        <v>120</v>
      </c>
      <c r="F496" s="729"/>
      <c r="G496" s="729"/>
      <c r="H496" s="661">
        <v>26625</v>
      </c>
      <c r="I496" s="661">
        <v>3195000</v>
      </c>
      <c r="J496" s="650">
        <v>3195000</v>
      </c>
    </row>
    <row r="497" spans="2:10" ht="24">
      <c r="B497" s="682" t="s">
        <v>877</v>
      </c>
      <c r="C497" s="680" t="s">
        <v>878</v>
      </c>
      <c r="D497" s="679" t="s">
        <v>2</v>
      </c>
      <c r="E497" s="830">
        <v>65</v>
      </c>
      <c r="F497" s="729"/>
      <c r="G497" s="729"/>
      <c r="H497" s="661">
        <v>29820</v>
      </c>
      <c r="I497" s="661">
        <v>1938300</v>
      </c>
      <c r="J497" s="650">
        <v>1938300</v>
      </c>
    </row>
    <row r="498" spans="2:10" ht="24">
      <c r="B498" s="682" t="s">
        <v>879</v>
      </c>
      <c r="C498" s="680" t="s">
        <v>880</v>
      </c>
      <c r="D498" s="679" t="s">
        <v>2</v>
      </c>
      <c r="E498" s="830">
        <v>50</v>
      </c>
      <c r="F498" s="729"/>
      <c r="G498" s="729"/>
      <c r="H498" s="661">
        <v>29820</v>
      </c>
      <c r="I498" s="661">
        <v>1491000</v>
      </c>
      <c r="J498" s="650">
        <v>1491000</v>
      </c>
    </row>
    <row r="499" spans="2:10" ht="24">
      <c r="B499" s="682" t="s">
        <v>881</v>
      </c>
      <c r="C499" s="680" t="s">
        <v>882</v>
      </c>
      <c r="D499" s="679" t="s">
        <v>2</v>
      </c>
      <c r="E499" s="830">
        <v>13</v>
      </c>
      <c r="F499" s="729"/>
      <c r="G499" s="729"/>
      <c r="H499" s="661">
        <v>34080</v>
      </c>
      <c r="I499" s="661">
        <v>443040</v>
      </c>
      <c r="J499" s="650">
        <v>443040</v>
      </c>
    </row>
    <row r="500" spans="2:10" ht="24">
      <c r="B500" s="682" t="s">
        <v>883</v>
      </c>
      <c r="C500" s="680" t="s">
        <v>884</v>
      </c>
      <c r="D500" s="679" t="s">
        <v>2</v>
      </c>
      <c r="E500" s="830">
        <v>3</v>
      </c>
      <c r="F500" s="729"/>
      <c r="G500" s="729"/>
      <c r="H500" s="661">
        <v>37275</v>
      </c>
      <c r="I500" s="661">
        <v>111825</v>
      </c>
      <c r="J500" s="650">
        <v>111825</v>
      </c>
    </row>
    <row r="501" spans="2:10" ht="24">
      <c r="B501" s="682" t="s">
        <v>885</v>
      </c>
      <c r="C501" s="680" t="s">
        <v>886</v>
      </c>
      <c r="D501" s="679" t="s">
        <v>2</v>
      </c>
      <c r="E501" s="830">
        <v>27</v>
      </c>
      <c r="F501" s="729"/>
      <c r="G501" s="729"/>
      <c r="H501" s="661">
        <v>69225</v>
      </c>
      <c r="I501" s="661">
        <v>1869075</v>
      </c>
      <c r="J501" s="650">
        <v>1869075</v>
      </c>
    </row>
    <row r="502" spans="2:10" ht="24">
      <c r="B502" s="682" t="s">
        <v>887</v>
      </c>
      <c r="C502" s="680" t="s">
        <v>888</v>
      </c>
      <c r="D502" s="679" t="s">
        <v>2</v>
      </c>
      <c r="E502" s="830">
        <v>6</v>
      </c>
      <c r="F502" s="729"/>
      <c r="G502" s="729"/>
      <c r="H502" s="661">
        <v>68248.490850000017</v>
      </c>
      <c r="I502" s="661">
        <v>409490.94510000013</v>
      </c>
      <c r="J502" s="650">
        <v>409490.94510000013</v>
      </c>
    </row>
    <row r="503" spans="2:10" ht="36">
      <c r="B503" s="682" t="s">
        <v>889</v>
      </c>
      <c r="C503" s="680" t="s">
        <v>890</v>
      </c>
      <c r="D503" s="679" t="s">
        <v>2</v>
      </c>
      <c r="E503" s="830">
        <v>6</v>
      </c>
      <c r="F503" s="729"/>
      <c r="G503" s="729"/>
      <c r="H503" s="661">
        <v>479250</v>
      </c>
      <c r="I503" s="661">
        <v>2875500</v>
      </c>
      <c r="J503" s="650">
        <v>2875500</v>
      </c>
    </row>
    <row r="504" spans="2:10" ht="24">
      <c r="B504" s="682" t="s">
        <v>891</v>
      </c>
      <c r="C504" s="680" t="s">
        <v>892</v>
      </c>
      <c r="D504" s="679" t="s">
        <v>2</v>
      </c>
      <c r="E504" s="830">
        <v>10</v>
      </c>
      <c r="F504" s="729"/>
      <c r="G504" s="729"/>
      <c r="H504" s="661">
        <v>37275</v>
      </c>
      <c r="I504" s="661">
        <v>372750</v>
      </c>
      <c r="J504" s="650">
        <v>372750</v>
      </c>
    </row>
    <row r="505" spans="2:10" ht="24">
      <c r="B505" s="682" t="s">
        <v>893</v>
      </c>
      <c r="C505" s="680" t="s">
        <v>894</v>
      </c>
      <c r="D505" s="679" t="s">
        <v>2</v>
      </c>
      <c r="E505" s="830">
        <v>150</v>
      </c>
      <c r="F505" s="729"/>
      <c r="G505" s="729"/>
      <c r="H505" s="661">
        <v>16081.5</v>
      </c>
      <c r="I505" s="661">
        <v>2412225</v>
      </c>
      <c r="J505" s="650">
        <v>2412225</v>
      </c>
    </row>
    <row r="506" spans="2:10" ht="24">
      <c r="B506" s="682" t="s">
        <v>895</v>
      </c>
      <c r="C506" s="680" t="s">
        <v>896</v>
      </c>
      <c r="D506" s="679" t="s">
        <v>2</v>
      </c>
      <c r="E506" s="830">
        <v>150</v>
      </c>
      <c r="F506" s="729"/>
      <c r="G506" s="729"/>
      <c r="H506" s="661">
        <v>9052.5</v>
      </c>
      <c r="I506" s="661">
        <v>1357875</v>
      </c>
      <c r="J506" s="650">
        <v>1357875</v>
      </c>
    </row>
    <row r="507" spans="2:10" ht="24">
      <c r="B507" s="682" t="s">
        <v>897</v>
      </c>
      <c r="C507" s="680" t="s">
        <v>898</v>
      </c>
      <c r="D507" s="679" t="s">
        <v>2</v>
      </c>
      <c r="E507" s="830">
        <v>200</v>
      </c>
      <c r="F507" s="729"/>
      <c r="G507" s="729"/>
      <c r="H507" s="661">
        <v>6922.5</v>
      </c>
      <c r="I507" s="661">
        <v>1384500</v>
      </c>
      <c r="J507" s="650">
        <v>1384500</v>
      </c>
    </row>
    <row r="508" spans="2:10" ht="24">
      <c r="B508" s="682" t="s">
        <v>899</v>
      </c>
      <c r="C508" s="680" t="s">
        <v>900</v>
      </c>
      <c r="D508" s="679" t="s">
        <v>2</v>
      </c>
      <c r="E508" s="830">
        <v>36</v>
      </c>
      <c r="F508" s="729"/>
      <c r="G508" s="729"/>
      <c r="H508" s="661">
        <v>104370</v>
      </c>
      <c r="I508" s="661">
        <v>3757320</v>
      </c>
      <c r="J508" s="650">
        <v>3757320</v>
      </c>
    </row>
    <row r="509" spans="2:10" ht="24">
      <c r="B509" s="682" t="s">
        <v>901</v>
      </c>
      <c r="C509" s="680" t="s">
        <v>902</v>
      </c>
      <c r="D509" s="679" t="s">
        <v>2</v>
      </c>
      <c r="E509" s="830">
        <v>1</v>
      </c>
      <c r="F509" s="729"/>
      <c r="G509" s="729"/>
      <c r="H509" s="661">
        <v>1331250</v>
      </c>
      <c r="I509" s="661">
        <v>1331250</v>
      </c>
      <c r="J509" s="650">
        <v>1331250</v>
      </c>
    </row>
    <row r="510" spans="2:10" ht="24">
      <c r="B510" s="682" t="s">
        <v>903</v>
      </c>
      <c r="C510" s="680" t="s">
        <v>904</v>
      </c>
      <c r="D510" s="679" t="s">
        <v>2</v>
      </c>
      <c r="E510" s="830">
        <v>34</v>
      </c>
      <c r="F510" s="742"/>
      <c r="G510" s="742"/>
      <c r="H510" s="661">
        <v>111825</v>
      </c>
      <c r="I510" s="661">
        <v>3802050</v>
      </c>
      <c r="J510" s="650">
        <v>3802050</v>
      </c>
    </row>
    <row r="511" spans="2:10" ht="36">
      <c r="B511" s="682" t="s">
        <v>905</v>
      </c>
      <c r="C511" s="680" t="s">
        <v>906</v>
      </c>
      <c r="D511" s="679" t="s">
        <v>2</v>
      </c>
      <c r="E511" s="830">
        <v>1</v>
      </c>
      <c r="F511" s="745"/>
      <c r="G511" s="745"/>
      <c r="H511" s="661">
        <v>30619815</v>
      </c>
      <c r="I511" s="661">
        <v>30619815</v>
      </c>
      <c r="J511" s="650">
        <v>30619815</v>
      </c>
    </row>
    <row r="512" spans="2:10" ht="36">
      <c r="B512" s="715"/>
      <c r="C512" s="749" t="s">
        <v>907</v>
      </c>
      <c r="D512" s="730"/>
      <c r="E512" s="860"/>
      <c r="F512" s="750"/>
      <c r="G512" s="750"/>
      <c r="H512" s="750"/>
      <c r="I512" s="740">
        <v>251088698.14245868</v>
      </c>
      <c r="J512" s="668">
        <v>251088698.14245868</v>
      </c>
    </row>
    <row r="513" spans="2:10">
      <c r="B513" s="653"/>
      <c r="C513" s="751"/>
      <c r="D513" s="685"/>
      <c r="E513" s="828"/>
      <c r="F513" s="723"/>
      <c r="G513" s="723"/>
      <c r="H513" s="723"/>
      <c r="I513" s="723"/>
      <c r="J513" s="697"/>
    </row>
    <row r="514" spans="2:10">
      <c r="B514" s="713">
        <v>23</v>
      </c>
      <c r="C514" s="738" t="s">
        <v>908</v>
      </c>
      <c r="D514" s="739"/>
      <c r="E514" s="833"/>
      <c r="F514" s="740"/>
      <c r="G514" s="740"/>
      <c r="H514" s="740"/>
      <c r="I514" s="740"/>
      <c r="J514" s="674"/>
    </row>
    <row r="515" spans="2:10" ht="96">
      <c r="B515" s="698">
        <v>23.1</v>
      </c>
      <c r="C515" s="699" t="s">
        <v>909</v>
      </c>
      <c r="D515" s="700"/>
      <c r="E515" s="851"/>
      <c r="F515" s="701"/>
      <c r="G515" s="701"/>
      <c r="H515" s="701"/>
      <c r="I515" s="701"/>
      <c r="J515" s="674"/>
    </row>
    <row r="516" spans="2:10" ht="24">
      <c r="B516" s="679" t="s">
        <v>910</v>
      </c>
      <c r="C516" s="680" t="s">
        <v>911</v>
      </c>
      <c r="D516" s="679" t="s">
        <v>57</v>
      </c>
      <c r="E516" s="830">
        <v>79.845681522979831</v>
      </c>
      <c r="F516" s="661">
        <v>136620</v>
      </c>
      <c r="G516" s="661">
        <v>10908517.009669505</v>
      </c>
      <c r="H516" s="681"/>
      <c r="I516" s="681"/>
      <c r="J516" s="650">
        <v>10908517.009669505</v>
      </c>
    </row>
    <row r="517" spans="2:10" ht="24">
      <c r="B517" s="679" t="s">
        <v>912</v>
      </c>
      <c r="C517" s="680" t="s">
        <v>913</v>
      </c>
      <c r="D517" s="679" t="s">
        <v>57</v>
      </c>
      <c r="E517" s="830">
        <v>78.524004395559913</v>
      </c>
      <c r="F517" s="661">
        <v>188370</v>
      </c>
      <c r="G517" s="661">
        <v>14791566.707991621</v>
      </c>
      <c r="H517" s="681"/>
      <c r="I517" s="681"/>
      <c r="J517" s="650">
        <v>14791566.707991621</v>
      </c>
    </row>
    <row r="518" spans="2:10" ht="24">
      <c r="B518" s="679" t="s">
        <v>914</v>
      </c>
      <c r="C518" s="680" t="s">
        <v>915</v>
      </c>
      <c r="D518" s="679" t="s">
        <v>57</v>
      </c>
      <c r="E518" s="830">
        <v>123.80755195652203</v>
      </c>
      <c r="F518" s="661">
        <v>208035</v>
      </c>
      <c r="G518" s="661">
        <v>25756304.071275063</v>
      </c>
      <c r="H518" s="681"/>
      <c r="I518" s="681"/>
      <c r="J518" s="650">
        <v>25756304.071275063</v>
      </c>
    </row>
    <row r="519" spans="2:10" ht="24">
      <c r="B519" s="679" t="s">
        <v>916</v>
      </c>
      <c r="C519" s="680" t="s">
        <v>917</v>
      </c>
      <c r="D519" s="679" t="s">
        <v>57</v>
      </c>
      <c r="E519" s="830">
        <v>235.61758551709474</v>
      </c>
      <c r="F519" s="661">
        <v>253575</v>
      </c>
      <c r="G519" s="661">
        <v>59746729.247497298</v>
      </c>
      <c r="H519" s="681"/>
      <c r="I519" s="681"/>
      <c r="J519" s="650">
        <v>59746729.247497298</v>
      </c>
    </row>
    <row r="520" spans="2:10" ht="24">
      <c r="B520" s="679" t="s">
        <v>918</v>
      </c>
      <c r="C520" s="680" t="s">
        <v>919</v>
      </c>
      <c r="D520" s="679" t="s">
        <v>57</v>
      </c>
      <c r="E520" s="830">
        <v>293.79394637230257</v>
      </c>
      <c r="F520" s="661">
        <v>305325</v>
      </c>
      <c r="G520" s="661">
        <v>89702636.676123276</v>
      </c>
      <c r="H520" s="681"/>
      <c r="I520" s="681"/>
      <c r="J520" s="650">
        <v>89702636.676123276</v>
      </c>
    </row>
    <row r="521" spans="2:10" ht="24">
      <c r="B521" s="679" t="s">
        <v>920</v>
      </c>
      <c r="C521" s="680" t="s">
        <v>921</v>
      </c>
      <c r="D521" s="679" t="s">
        <v>57</v>
      </c>
      <c r="E521" s="830">
        <v>85.929073875157997</v>
      </c>
      <c r="F521" s="661">
        <v>253575</v>
      </c>
      <c r="G521" s="661">
        <v>21789464.907893188</v>
      </c>
      <c r="H521" s="681"/>
      <c r="I521" s="681"/>
      <c r="J521" s="650">
        <v>21789464.907893188</v>
      </c>
    </row>
    <row r="522" spans="2:10" ht="24">
      <c r="B522" s="679" t="s">
        <v>922</v>
      </c>
      <c r="C522" s="680" t="s">
        <v>923</v>
      </c>
      <c r="D522" s="679" t="s">
        <v>57</v>
      </c>
      <c r="E522" s="830">
        <v>135.40768597636674</v>
      </c>
      <c r="F522" s="661">
        <v>501975</v>
      </c>
      <c r="G522" s="661">
        <v>67971273.167986691</v>
      </c>
      <c r="H522" s="681"/>
      <c r="I522" s="681"/>
      <c r="J522" s="650">
        <v>67971273.167986691</v>
      </c>
    </row>
    <row r="523" spans="2:10" ht="60">
      <c r="B523" s="698">
        <v>23.2</v>
      </c>
      <c r="C523" s="698" t="s">
        <v>924</v>
      </c>
      <c r="D523" s="698"/>
      <c r="E523" s="832"/>
      <c r="F523" s="752"/>
      <c r="G523" s="752"/>
      <c r="H523" s="752"/>
      <c r="I523" s="752"/>
      <c r="J523" s="752"/>
    </row>
    <row r="524" spans="2:10" ht="48">
      <c r="B524" s="679" t="s">
        <v>925</v>
      </c>
      <c r="C524" s="680" t="s">
        <v>926</v>
      </c>
      <c r="D524" s="679" t="s">
        <v>2</v>
      </c>
      <c r="E524" s="830">
        <v>6</v>
      </c>
      <c r="F524" s="661">
        <v>181125</v>
      </c>
      <c r="G524" s="661">
        <v>1086750</v>
      </c>
      <c r="H524" s="681"/>
      <c r="I524" s="681"/>
      <c r="J524" s="650">
        <v>1086750</v>
      </c>
    </row>
    <row r="525" spans="2:10" ht="36">
      <c r="B525" s="679" t="s">
        <v>927</v>
      </c>
      <c r="C525" s="680" t="s">
        <v>928</v>
      </c>
      <c r="D525" s="679" t="s">
        <v>2</v>
      </c>
      <c r="E525" s="830">
        <v>6</v>
      </c>
      <c r="F525" s="661">
        <v>616342.5</v>
      </c>
      <c r="G525" s="661">
        <v>3698055</v>
      </c>
      <c r="H525" s="681"/>
      <c r="I525" s="681"/>
      <c r="J525" s="650">
        <v>3698055</v>
      </c>
    </row>
    <row r="526" spans="2:10" ht="60">
      <c r="B526" s="679" t="s">
        <v>929</v>
      </c>
      <c r="C526" s="680" t="s">
        <v>930</v>
      </c>
      <c r="D526" s="679" t="s">
        <v>2</v>
      </c>
      <c r="E526" s="830">
        <v>4</v>
      </c>
      <c r="F526" s="661">
        <v>500940</v>
      </c>
      <c r="G526" s="661">
        <v>2003760</v>
      </c>
      <c r="H526" s="681"/>
      <c r="I526" s="681"/>
      <c r="J526" s="650">
        <v>2003760</v>
      </c>
    </row>
    <row r="527" spans="2:10" ht="60">
      <c r="B527" s="679" t="s">
        <v>931</v>
      </c>
      <c r="C527" s="680" t="s">
        <v>932</v>
      </c>
      <c r="D527" s="679" t="s">
        <v>2</v>
      </c>
      <c r="E527" s="830">
        <v>12</v>
      </c>
      <c r="F527" s="661">
        <v>5718375</v>
      </c>
      <c r="G527" s="661">
        <v>68620500</v>
      </c>
      <c r="H527" s="681"/>
      <c r="I527" s="681"/>
      <c r="J527" s="650">
        <v>68620500</v>
      </c>
    </row>
    <row r="528" spans="2:10" ht="60">
      <c r="B528" s="679" t="s">
        <v>933</v>
      </c>
      <c r="C528" s="680" t="s">
        <v>934</v>
      </c>
      <c r="D528" s="679" t="s">
        <v>2</v>
      </c>
      <c r="E528" s="830">
        <v>8</v>
      </c>
      <c r="F528" s="661">
        <v>667575</v>
      </c>
      <c r="G528" s="661">
        <v>5340600</v>
      </c>
      <c r="H528" s="681"/>
      <c r="I528" s="681"/>
      <c r="J528" s="650">
        <v>5340600</v>
      </c>
    </row>
    <row r="529" spans="2:10" ht="36">
      <c r="B529" s="679" t="s">
        <v>935</v>
      </c>
      <c r="C529" s="680" t="s">
        <v>936</v>
      </c>
      <c r="D529" s="679" t="s">
        <v>2</v>
      </c>
      <c r="E529" s="830">
        <v>6</v>
      </c>
      <c r="F529" s="661">
        <v>2023425</v>
      </c>
      <c r="G529" s="661">
        <v>12140550</v>
      </c>
      <c r="H529" s="681"/>
      <c r="I529" s="681"/>
      <c r="J529" s="650">
        <v>12140550</v>
      </c>
    </row>
    <row r="530" spans="2:10" ht="48">
      <c r="B530" s="679" t="s">
        <v>937</v>
      </c>
      <c r="C530" s="680" t="s">
        <v>938</v>
      </c>
      <c r="D530" s="679" t="s">
        <v>2</v>
      </c>
      <c r="E530" s="830">
        <v>6</v>
      </c>
      <c r="F530" s="661">
        <v>667575</v>
      </c>
      <c r="G530" s="661">
        <v>4005450</v>
      </c>
      <c r="H530" s="681"/>
      <c r="I530" s="681"/>
      <c r="J530" s="650">
        <v>4005450</v>
      </c>
    </row>
    <row r="531" spans="2:10" ht="36">
      <c r="B531" s="679" t="s">
        <v>939</v>
      </c>
      <c r="C531" s="680" t="s">
        <v>940</v>
      </c>
      <c r="D531" s="679" t="s">
        <v>2</v>
      </c>
      <c r="E531" s="830">
        <v>5</v>
      </c>
      <c r="F531" s="661">
        <v>688275</v>
      </c>
      <c r="G531" s="661">
        <v>3441375</v>
      </c>
      <c r="H531" s="681"/>
      <c r="I531" s="681"/>
      <c r="J531" s="650">
        <v>3441375</v>
      </c>
    </row>
    <row r="532" spans="2:10" ht="48">
      <c r="B532" s="679" t="s">
        <v>941</v>
      </c>
      <c r="C532" s="680" t="s">
        <v>942</v>
      </c>
      <c r="D532" s="679" t="s">
        <v>2</v>
      </c>
      <c r="E532" s="830">
        <v>4</v>
      </c>
      <c r="F532" s="661">
        <v>357075</v>
      </c>
      <c r="G532" s="661">
        <v>1428300</v>
      </c>
      <c r="H532" s="681"/>
      <c r="I532" s="681"/>
      <c r="J532" s="650">
        <v>1428300</v>
      </c>
    </row>
    <row r="533" spans="2:10" ht="48">
      <c r="B533" s="679" t="s">
        <v>943</v>
      </c>
      <c r="C533" s="680" t="s">
        <v>944</v>
      </c>
      <c r="D533" s="679" t="s">
        <v>2</v>
      </c>
      <c r="E533" s="830">
        <v>2</v>
      </c>
      <c r="F533" s="661">
        <v>308430</v>
      </c>
      <c r="G533" s="661">
        <v>616860</v>
      </c>
      <c r="H533" s="681"/>
      <c r="I533" s="681"/>
      <c r="J533" s="650">
        <v>616860</v>
      </c>
    </row>
    <row r="534" spans="2:10" ht="36">
      <c r="B534" s="679" t="s">
        <v>945</v>
      </c>
      <c r="C534" s="680" t="s">
        <v>946</v>
      </c>
      <c r="D534" s="679" t="s">
        <v>2</v>
      </c>
      <c r="E534" s="830">
        <v>5</v>
      </c>
      <c r="F534" s="661">
        <v>274275</v>
      </c>
      <c r="G534" s="661">
        <v>1371375</v>
      </c>
      <c r="H534" s="681"/>
      <c r="I534" s="681"/>
      <c r="J534" s="650">
        <v>1371375</v>
      </c>
    </row>
    <row r="535" spans="2:10" ht="48">
      <c r="B535" s="679" t="s">
        <v>947</v>
      </c>
      <c r="C535" s="680" t="s">
        <v>948</v>
      </c>
      <c r="D535" s="679" t="s">
        <v>2</v>
      </c>
      <c r="E535" s="830">
        <v>4</v>
      </c>
      <c r="F535" s="661">
        <v>1104345</v>
      </c>
      <c r="G535" s="661">
        <v>4417380</v>
      </c>
      <c r="H535" s="681"/>
      <c r="I535" s="681"/>
      <c r="J535" s="650">
        <v>4417380</v>
      </c>
    </row>
    <row r="536" spans="2:10" ht="36">
      <c r="B536" s="679" t="s">
        <v>949</v>
      </c>
      <c r="C536" s="680" t="s">
        <v>950</v>
      </c>
      <c r="D536" s="679" t="s">
        <v>2</v>
      </c>
      <c r="E536" s="830">
        <v>6</v>
      </c>
      <c r="F536" s="661">
        <v>419175</v>
      </c>
      <c r="G536" s="661">
        <v>2515050</v>
      </c>
      <c r="H536" s="681"/>
      <c r="I536" s="681"/>
      <c r="J536" s="650">
        <v>2515050</v>
      </c>
    </row>
    <row r="537" spans="2:10" ht="48">
      <c r="B537" s="679" t="s">
        <v>951</v>
      </c>
      <c r="C537" s="680" t="s">
        <v>952</v>
      </c>
      <c r="D537" s="679" t="s">
        <v>2</v>
      </c>
      <c r="E537" s="830">
        <v>5</v>
      </c>
      <c r="F537" s="661">
        <v>426420</v>
      </c>
      <c r="G537" s="661">
        <v>2132100</v>
      </c>
      <c r="H537" s="681"/>
      <c r="I537" s="681"/>
      <c r="J537" s="650">
        <v>2132100</v>
      </c>
    </row>
    <row r="538" spans="2:10" ht="48">
      <c r="B538" s="679" t="s">
        <v>953</v>
      </c>
      <c r="C538" s="680" t="s">
        <v>954</v>
      </c>
      <c r="D538" s="679" t="s">
        <v>2</v>
      </c>
      <c r="E538" s="830">
        <v>2</v>
      </c>
      <c r="F538" s="661">
        <v>64170</v>
      </c>
      <c r="G538" s="661">
        <v>128340</v>
      </c>
      <c r="H538" s="681"/>
      <c r="I538" s="681"/>
      <c r="J538" s="650">
        <v>128340</v>
      </c>
    </row>
    <row r="539" spans="2:10" ht="48">
      <c r="B539" s="679" t="s">
        <v>955</v>
      </c>
      <c r="C539" s="680" t="s">
        <v>956</v>
      </c>
      <c r="D539" s="679" t="s">
        <v>2</v>
      </c>
      <c r="E539" s="830">
        <v>2</v>
      </c>
      <c r="F539" s="661">
        <v>74002.5</v>
      </c>
      <c r="G539" s="661">
        <v>148005</v>
      </c>
      <c r="H539" s="681"/>
      <c r="I539" s="681"/>
      <c r="J539" s="650">
        <v>148005</v>
      </c>
    </row>
    <row r="540" spans="2:10" ht="36">
      <c r="B540" s="679" t="s">
        <v>957</v>
      </c>
      <c r="C540" s="680" t="s">
        <v>958</v>
      </c>
      <c r="D540" s="679" t="s">
        <v>2</v>
      </c>
      <c r="E540" s="830">
        <v>5</v>
      </c>
      <c r="F540" s="661">
        <v>113850</v>
      </c>
      <c r="G540" s="661">
        <v>569250</v>
      </c>
      <c r="H540" s="681"/>
      <c r="I540" s="681"/>
      <c r="J540" s="650">
        <v>569250</v>
      </c>
    </row>
    <row r="541" spans="2:10" ht="24">
      <c r="B541" s="679" t="s">
        <v>959</v>
      </c>
      <c r="C541" s="680" t="s">
        <v>960</v>
      </c>
      <c r="D541" s="679" t="s">
        <v>2</v>
      </c>
      <c r="E541" s="830">
        <v>6</v>
      </c>
      <c r="F541" s="661">
        <v>253575</v>
      </c>
      <c r="G541" s="661">
        <v>1521450</v>
      </c>
      <c r="H541" s="681"/>
      <c r="I541" s="681"/>
      <c r="J541" s="650">
        <v>1521450</v>
      </c>
    </row>
    <row r="542" spans="2:10" ht="60">
      <c r="B542" s="679" t="s">
        <v>961</v>
      </c>
      <c r="C542" s="680" t="s">
        <v>962</v>
      </c>
      <c r="D542" s="679" t="s">
        <v>2</v>
      </c>
      <c r="E542" s="830">
        <v>4.0000023370000442</v>
      </c>
      <c r="F542" s="661">
        <v>419175</v>
      </c>
      <c r="G542" s="661">
        <v>1676700.9796119935</v>
      </c>
      <c r="H542" s="681"/>
      <c r="I542" s="681"/>
      <c r="J542" s="650">
        <v>1676700.9796119935</v>
      </c>
    </row>
    <row r="543" spans="2:10" ht="60">
      <c r="B543" s="679" t="s">
        <v>963</v>
      </c>
      <c r="C543" s="680" t="s">
        <v>964</v>
      </c>
      <c r="D543" s="679" t="s">
        <v>2</v>
      </c>
      <c r="E543" s="830">
        <v>0.89995341114260619</v>
      </c>
      <c r="F543" s="661">
        <v>450225</v>
      </c>
      <c r="G543" s="661">
        <v>405181.52453167987</v>
      </c>
      <c r="H543" s="681"/>
      <c r="I543" s="681"/>
      <c r="J543" s="650">
        <v>405181.52453167987</v>
      </c>
    </row>
    <row r="544" spans="2:10" ht="60">
      <c r="B544" s="679" t="s">
        <v>965</v>
      </c>
      <c r="C544" s="680" t="s">
        <v>966</v>
      </c>
      <c r="D544" s="679" t="s">
        <v>2</v>
      </c>
      <c r="E544" s="830">
        <v>2</v>
      </c>
      <c r="F544" s="661">
        <v>548550</v>
      </c>
      <c r="G544" s="661">
        <v>1097100</v>
      </c>
      <c r="H544" s="681"/>
      <c r="I544" s="681"/>
      <c r="J544" s="650">
        <v>1097100</v>
      </c>
    </row>
    <row r="545" spans="2:10" ht="48">
      <c r="B545" s="679" t="s">
        <v>967</v>
      </c>
      <c r="C545" s="680" t="s">
        <v>968</v>
      </c>
      <c r="D545" s="679" t="s">
        <v>2</v>
      </c>
      <c r="E545" s="830">
        <v>5</v>
      </c>
      <c r="F545" s="661">
        <v>967725</v>
      </c>
      <c r="G545" s="661">
        <v>4838625</v>
      </c>
      <c r="H545" s="681"/>
      <c r="I545" s="681"/>
      <c r="J545" s="650">
        <v>4838625</v>
      </c>
    </row>
    <row r="546" spans="2:10" ht="48">
      <c r="B546" s="679" t="s">
        <v>969</v>
      </c>
      <c r="C546" s="680" t="s">
        <v>970</v>
      </c>
      <c r="D546" s="679" t="s">
        <v>2</v>
      </c>
      <c r="E546" s="830">
        <v>3</v>
      </c>
      <c r="F546" s="661">
        <v>4191750</v>
      </c>
      <c r="G546" s="661">
        <v>12575250</v>
      </c>
      <c r="H546" s="681"/>
      <c r="I546" s="681"/>
      <c r="J546" s="650">
        <v>12575250</v>
      </c>
    </row>
    <row r="547" spans="2:10" ht="48">
      <c r="B547" s="679" t="s">
        <v>971</v>
      </c>
      <c r="C547" s="680" t="s">
        <v>972</v>
      </c>
      <c r="D547" s="679" t="s">
        <v>2</v>
      </c>
      <c r="E547" s="830">
        <v>10</v>
      </c>
      <c r="F547" s="661">
        <v>3726000</v>
      </c>
      <c r="G547" s="661">
        <v>37260000</v>
      </c>
      <c r="H547" s="681"/>
      <c r="I547" s="681"/>
      <c r="J547" s="650">
        <v>37260000</v>
      </c>
    </row>
    <row r="548" spans="2:10" ht="48">
      <c r="B548" s="679" t="s">
        <v>973</v>
      </c>
      <c r="C548" s="680" t="s">
        <v>974</v>
      </c>
      <c r="D548" s="679" t="s">
        <v>2</v>
      </c>
      <c r="E548" s="830">
        <v>4</v>
      </c>
      <c r="F548" s="661">
        <v>4191750</v>
      </c>
      <c r="G548" s="661">
        <v>16767000</v>
      </c>
      <c r="H548" s="681"/>
      <c r="I548" s="681"/>
      <c r="J548" s="650">
        <v>16767000</v>
      </c>
    </row>
    <row r="549" spans="2:10" ht="48">
      <c r="B549" s="679" t="s">
        <v>975</v>
      </c>
      <c r="C549" s="680" t="s">
        <v>976</v>
      </c>
      <c r="D549" s="679" t="s">
        <v>2</v>
      </c>
      <c r="E549" s="830">
        <v>6</v>
      </c>
      <c r="F549" s="661">
        <v>688275</v>
      </c>
      <c r="G549" s="661">
        <v>4129650</v>
      </c>
      <c r="H549" s="681"/>
      <c r="I549" s="681"/>
      <c r="J549" s="650">
        <v>4129650</v>
      </c>
    </row>
    <row r="550" spans="2:10" ht="48">
      <c r="B550" s="679" t="s">
        <v>977</v>
      </c>
      <c r="C550" s="680" t="s">
        <v>978</v>
      </c>
      <c r="D550" s="679" t="s">
        <v>2</v>
      </c>
      <c r="E550" s="830">
        <v>5</v>
      </c>
      <c r="F550" s="661">
        <v>10815750</v>
      </c>
      <c r="G550" s="661">
        <v>54078750</v>
      </c>
      <c r="H550" s="681"/>
      <c r="I550" s="681"/>
      <c r="J550" s="650">
        <v>54078750</v>
      </c>
    </row>
    <row r="551" spans="2:10" ht="60">
      <c r="B551" s="679" t="s">
        <v>979</v>
      </c>
      <c r="C551" s="680" t="s">
        <v>980</v>
      </c>
      <c r="D551" s="679" t="s">
        <v>2</v>
      </c>
      <c r="E551" s="830">
        <v>25.000019123614873</v>
      </c>
      <c r="F551" s="661">
        <v>419175</v>
      </c>
      <c r="G551" s="661">
        <v>10479383.016141264</v>
      </c>
      <c r="H551" s="681"/>
      <c r="I551" s="681"/>
      <c r="J551" s="650">
        <v>10479383.016141264</v>
      </c>
    </row>
    <row r="552" spans="2:10" ht="24">
      <c r="B552" s="679" t="s">
        <v>981</v>
      </c>
      <c r="C552" s="680" t="s">
        <v>982</v>
      </c>
      <c r="D552" s="679" t="s">
        <v>2</v>
      </c>
      <c r="E552" s="830">
        <v>8</v>
      </c>
      <c r="F552" s="661">
        <v>708975</v>
      </c>
      <c r="G552" s="661">
        <v>5671800</v>
      </c>
      <c r="H552" s="681"/>
      <c r="I552" s="681"/>
      <c r="J552" s="650">
        <v>5671800</v>
      </c>
    </row>
    <row r="553" spans="2:10" ht="24">
      <c r="B553" s="679" t="s">
        <v>983</v>
      </c>
      <c r="C553" s="680" t="s">
        <v>984</v>
      </c>
      <c r="D553" s="679" t="s">
        <v>2</v>
      </c>
      <c r="E553" s="830">
        <v>5</v>
      </c>
      <c r="F553" s="661">
        <v>12978900</v>
      </c>
      <c r="G553" s="661">
        <v>64894500</v>
      </c>
      <c r="H553" s="681"/>
      <c r="I553" s="681"/>
      <c r="J553" s="650">
        <v>64894500</v>
      </c>
    </row>
    <row r="554" spans="2:10" ht="24">
      <c r="B554" s="679" t="s">
        <v>985</v>
      </c>
      <c r="C554" s="680" t="s">
        <v>986</v>
      </c>
      <c r="D554" s="679" t="s">
        <v>2</v>
      </c>
      <c r="E554" s="830">
        <v>11</v>
      </c>
      <c r="F554" s="661">
        <v>8383500</v>
      </c>
      <c r="G554" s="661">
        <v>92218500</v>
      </c>
      <c r="H554" s="681"/>
      <c r="I554" s="681"/>
      <c r="J554" s="650">
        <v>92218500</v>
      </c>
    </row>
    <row r="555" spans="2:10" ht="48">
      <c r="B555" s="698">
        <v>23.3</v>
      </c>
      <c r="C555" s="698" t="s">
        <v>987</v>
      </c>
      <c r="D555" s="698"/>
      <c r="E555" s="832"/>
      <c r="F555" s="752"/>
      <c r="G555" s="752"/>
      <c r="H555" s="752"/>
      <c r="I555" s="752"/>
      <c r="J555" s="752"/>
    </row>
    <row r="556" spans="2:10" ht="72">
      <c r="B556" s="679" t="s">
        <v>988</v>
      </c>
      <c r="C556" s="680" t="s">
        <v>989</v>
      </c>
      <c r="D556" s="679" t="s">
        <v>17</v>
      </c>
      <c r="E556" s="830">
        <v>388.29213506844115</v>
      </c>
      <c r="F556" s="661">
        <v>195615</v>
      </c>
      <c r="G556" s="661">
        <v>75955766.001413122</v>
      </c>
      <c r="H556" s="681"/>
      <c r="I556" s="681"/>
      <c r="J556" s="650">
        <v>75955766.001413122</v>
      </c>
    </row>
    <row r="557" spans="2:10" ht="72">
      <c r="B557" s="679" t="s">
        <v>990</v>
      </c>
      <c r="C557" s="680" t="s">
        <v>991</v>
      </c>
      <c r="D557" s="679" t="s">
        <v>17</v>
      </c>
      <c r="E557" s="830">
        <v>2401</v>
      </c>
      <c r="F557" s="661">
        <v>170775</v>
      </c>
      <c r="G557" s="661">
        <v>410030775</v>
      </c>
      <c r="H557" s="681"/>
      <c r="I557" s="681"/>
      <c r="J557" s="650">
        <v>410030775</v>
      </c>
    </row>
    <row r="558" spans="2:10" ht="36">
      <c r="B558" s="679" t="s">
        <v>992</v>
      </c>
      <c r="C558" s="680" t="s">
        <v>993</v>
      </c>
      <c r="D558" s="679" t="s">
        <v>17</v>
      </c>
      <c r="E558" s="830">
        <v>1420</v>
      </c>
      <c r="F558" s="661">
        <v>113850</v>
      </c>
      <c r="G558" s="661">
        <v>161667000</v>
      </c>
      <c r="H558" s="681"/>
      <c r="I558" s="681"/>
      <c r="J558" s="650">
        <v>161667000</v>
      </c>
    </row>
    <row r="559" spans="2:10" ht="72">
      <c r="B559" s="679" t="s">
        <v>994</v>
      </c>
      <c r="C559" s="680" t="s">
        <v>995</v>
      </c>
      <c r="D559" s="679" t="s">
        <v>17</v>
      </c>
      <c r="E559" s="830">
        <v>158.68135645394312</v>
      </c>
      <c r="F559" s="661">
        <v>201825</v>
      </c>
      <c r="G559" s="661">
        <v>32025864.76631707</v>
      </c>
      <c r="H559" s="681"/>
      <c r="I559" s="681"/>
      <c r="J559" s="650">
        <v>32025864.76631707</v>
      </c>
    </row>
    <row r="560" spans="2:10" ht="60">
      <c r="B560" s="679" t="s">
        <v>996</v>
      </c>
      <c r="C560" s="680" t="s">
        <v>997</v>
      </c>
      <c r="D560" s="679" t="s">
        <v>2</v>
      </c>
      <c r="E560" s="830">
        <v>40</v>
      </c>
      <c r="F560" s="661">
        <v>119025</v>
      </c>
      <c r="G560" s="661">
        <v>4761000</v>
      </c>
      <c r="H560" s="681"/>
      <c r="I560" s="681"/>
      <c r="J560" s="650">
        <v>4761000</v>
      </c>
    </row>
    <row r="561" spans="2:10" ht="36">
      <c r="B561" s="679" t="s">
        <v>998</v>
      </c>
      <c r="C561" s="680" t="s">
        <v>999</v>
      </c>
      <c r="D561" s="679" t="s">
        <v>17</v>
      </c>
      <c r="E561" s="830">
        <v>3728.7171431873558</v>
      </c>
      <c r="F561" s="661">
        <v>27427.5</v>
      </c>
      <c r="G561" s="661">
        <v>102269389.4447712</v>
      </c>
      <c r="H561" s="681"/>
      <c r="I561" s="681"/>
      <c r="J561" s="650">
        <v>102269389.4447712</v>
      </c>
    </row>
    <row r="562" spans="2:10" ht="60">
      <c r="B562" s="698">
        <v>23.4</v>
      </c>
      <c r="C562" s="698" t="s">
        <v>1000</v>
      </c>
      <c r="D562" s="698"/>
      <c r="E562" s="832"/>
      <c r="F562" s="752"/>
      <c r="G562" s="752"/>
      <c r="H562" s="752"/>
      <c r="I562" s="752"/>
      <c r="J562" s="752"/>
    </row>
    <row r="563" spans="2:10" ht="48">
      <c r="B563" s="679" t="s">
        <v>1001</v>
      </c>
      <c r="C563" s="680" t="s">
        <v>1002</v>
      </c>
      <c r="D563" s="679" t="s">
        <v>2</v>
      </c>
      <c r="E563" s="861">
        <v>22</v>
      </c>
      <c r="F563" s="661">
        <v>101947.5</v>
      </c>
      <c r="G563" s="661">
        <v>2242845</v>
      </c>
      <c r="H563" s="681"/>
      <c r="I563" s="681"/>
      <c r="J563" s="650">
        <v>2242845</v>
      </c>
    </row>
    <row r="564" spans="2:10" ht="48">
      <c r="B564" s="679" t="s">
        <v>1003</v>
      </c>
      <c r="C564" s="680" t="s">
        <v>1004</v>
      </c>
      <c r="D564" s="679" t="s">
        <v>2</v>
      </c>
      <c r="E564" s="861">
        <v>42</v>
      </c>
      <c r="F564" s="661">
        <v>139725</v>
      </c>
      <c r="G564" s="661">
        <v>5868450</v>
      </c>
      <c r="H564" s="681"/>
      <c r="I564" s="681"/>
      <c r="J564" s="650">
        <v>5868450</v>
      </c>
    </row>
    <row r="565" spans="2:10" ht="36">
      <c r="B565" s="679" t="s">
        <v>1005</v>
      </c>
      <c r="C565" s="753" t="s">
        <v>1006</v>
      </c>
      <c r="D565" s="679" t="s">
        <v>2</v>
      </c>
      <c r="E565" s="861">
        <v>54</v>
      </c>
      <c r="F565" s="661">
        <v>219937.5</v>
      </c>
      <c r="G565" s="661">
        <v>11876625</v>
      </c>
      <c r="H565" s="681"/>
      <c r="I565" s="681"/>
      <c r="J565" s="650">
        <v>11876625</v>
      </c>
    </row>
    <row r="566" spans="2:10" ht="36">
      <c r="B566" s="679" t="s">
        <v>1007</v>
      </c>
      <c r="C566" s="753" t="s">
        <v>1008</v>
      </c>
      <c r="D566" s="679" t="s">
        <v>2</v>
      </c>
      <c r="E566" s="861">
        <v>65</v>
      </c>
      <c r="F566" s="661">
        <v>274275</v>
      </c>
      <c r="G566" s="661">
        <v>17827875</v>
      </c>
      <c r="H566" s="681"/>
      <c r="I566" s="681"/>
      <c r="J566" s="650">
        <v>17827875</v>
      </c>
    </row>
    <row r="567" spans="2:10" ht="60">
      <c r="B567" s="679" t="s">
        <v>1009</v>
      </c>
      <c r="C567" s="680" t="s">
        <v>1010</v>
      </c>
      <c r="D567" s="679" t="s">
        <v>2</v>
      </c>
      <c r="E567" s="861">
        <v>36</v>
      </c>
      <c r="F567" s="661">
        <v>279450</v>
      </c>
      <c r="G567" s="661">
        <v>10060200</v>
      </c>
      <c r="H567" s="681"/>
      <c r="I567" s="681"/>
      <c r="J567" s="650">
        <v>10060200</v>
      </c>
    </row>
    <row r="568" spans="2:10" ht="60">
      <c r="B568" s="679" t="s">
        <v>1011</v>
      </c>
      <c r="C568" s="680" t="s">
        <v>1012</v>
      </c>
      <c r="D568" s="679" t="s">
        <v>2</v>
      </c>
      <c r="E568" s="861">
        <v>27</v>
      </c>
      <c r="F568" s="661">
        <v>294975</v>
      </c>
      <c r="G568" s="661">
        <v>7964325</v>
      </c>
      <c r="H568" s="681"/>
      <c r="I568" s="681"/>
      <c r="J568" s="650">
        <v>7964325</v>
      </c>
    </row>
    <row r="569" spans="2:10" ht="60">
      <c r="B569" s="679" t="s">
        <v>1013</v>
      </c>
      <c r="C569" s="680" t="s">
        <v>1014</v>
      </c>
      <c r="D569" s="679" t="s">
        <v>2</v>
      </c>
      <c r="E569" s="861">
        <v>1</v>
      </c>
      <c r="F569" s="661">
        <v>336375</v>
      </c>
      <c r="G569" s="661">
        <v>336375</v>
      </c>
      <c r="H569" s="681"/>
      <c r="I569" s="681"/>
      <c r="J569" s="650">
        <v>336375</v>
      </c>
    </row>
    <row r="570" spans="2:10" ht="72">
      <c r="B570" s="679" t="s">
        <v>1015</v>
      </c>
      <c r="C570" s="680" t="s">
        <v>1016</v>
      </c>
      <c r="D570" s="679" t="s">
        <v>2</v>
      </c>
      <c r="E570" s="861">
        <v>17</v>
      </c>
      <c r="F570" s="661">
        <v>294975</v>
      </c>
      <c r="G570" s="661">
        <v>5014575</v>
      </c>
      <c r="H570" s="681"/>
      <c r="I570" s="681"/>
      <c r="J570" s="650">
        <v>5014575</v>
      </c>
    </row>
    <row r="571" spans="2:10" ht="48">
      <c r="B571" s="679" t="s">
        <v>1017</v>
      </c>
      <c r="C571" s="680" t="s">
        <v>1018</v>
      </c>
      <c r="D571" s="679" t="s">
        <v>2</v>
      </c>
      <c r="E571" s="861">
        <v>75</v>
      </c>
      <c r="F571" s="661">
        <v>315675</v>
      </c>
      <c r="G571" s="661">
        <v>23675625</v>
      </c>
      <c r="H571" s="681"/>
      <c r="I571" s="681"/>
      <c r="J571" s="650">
        <v>23675625</v>
      </c>
    </row>
    <row r="572" spans="2:10" ht="36">
      <c r="B572" s="679" t="s">
        <v>1019</v>
      </c>
      <c r="C572" s="680" t="s">
        <v>1020</v>
      </c>
      <c r="D572" s="679" t="s">
        <v>2</v>
      </c>
      <c r="E572" s="861">
        <v>48</v>
      </c>
      <c r="F572" s="661">
        <v>160425</v>
      </c>
      <c r="G572" s="661">
        <v>7700400</v>
      </c>
      <c r="H572" s="681"/>
      <c r="I572" s="681"/>
      <c r="J572" s="650">
        <v>7700400</v>
      </c>
    </row>
    <row r="573" spans="2:10" ht="36">
      <c r="B573" s="679" t="s">
        <v>1021</v>
      </c>
      <c r="C573" s="680" t="s">
        <v>1022</v>
      </c>
      <c r="D573" s="679" t="s">
        <v>2</v>
      </c>
      <c r="E573" s="861">
        <v>6</v>
      </c>
      <c r="F573" s="661">
        <v>56407.5</v>
      </c>
      <c r="G573" s="661">
        <v>338445</v>
      </c>
      <c r="H573" s="681"/>
      <c r="I573" s="681"/>
      <c r="J573" s="650">
        <v>338445</v>
      </c>
    </row>
    <row r="574" spans="2:10" ht="36">
      <c r="B574" s="679" t="s">
        <v>1023</v>
      </c>
      <c r="C574" s="680" t="s">
        <v>1024</v>
      </c>
      <c r="D574" s="679" t="s">
        <v>2</v>
      </c>
      <c r="E574" s="861">
        <v>2</v>
      </c>
      <c r="F574" s="661">
        <v>75037.5</v>
      </c>
      <c r="G574" s="661">
        <v>150075</v>
      </c>
      <c r="H574" s="681"/>
      <c r="I574" s="681"/>
      <c r="J574" s="650">
        <v>150075</v>
      </c>
    </row>
    <row r="575" spans="2:10" ht="36">
      <c r="B575" s="679" t="s">
        <v>1025</v>
      </c>
      <c r="C575" s="680" t="s">
        <v>1026</v>
      </c>
      <c r="D575" s="679" t="s">
        <v>2</v>
      </c>
      <c r="E575" s="861">
        <v>3</v>
      </c>
      <c r="F575" s="661">
        <v>92632.5</v>
      </c>
      <c r="G575" s="661">
        <v>277897.5</v>
      </c>
      <c r="H575" s="681"/>
      <c r="I575" s="681"/>
      <c r="J575" s="650">
        <v>277897.5</v>
      </c>
    </row>
    <row r="576" spans="2:10" ht="36">
      <c r="B576" s="679" t="s">
        <v>1027</v>
      </c>
      <c r="C576" s="680" t="s">
        <v>1028</v>
      </c>
      <c r="D576" s="679" t="s">
        <v>2</v>
      </c>
      <c r="E576" s="861">
        <v>11</v>
      </c>
      <c r="F576" s="661">
        <v>105570</v>
      </c>
      <c r="G576" s="661">
        <v>1161270</v>
      </c>
      <c r="H576" s="681"/>
      <c r="I576" s="681"/>
      <c r="J576" s="650">
        <v>1161270</v>
      </c>
    </row>
    <row r="577" spans="2:10" ht="36">
      <c r="B577" s="679" t="s">
        <v>1029</v>
      </c>
      <c r="C577" s="680" t="s">
        <v>1030</v>
      </c>
      <c r="D577" s="679" t="s">
        <v>2</v>
      </c>
      <c r="E577" s="861">
        <v>5</v>
      </c>
      <c r="F577" s="661">
        <v>129375</v>
      </c>
      <c r="G577" s="661">
        <v>646875</v>
      </c>
      <c r="H577" s="681"/>
      <c r="I577" s="681"/>
      <c r="J577" s="650">
        <v>646875</v>
      </c>
    </row>
    <row r="578" spans="2:10" ht="36">
      <c r="B578" s="679" t="s">
        <v>1031</v>
      </c>
      <c r="C578" s="680" t="s">
        <v>1032</v>
      </c>
      <c r="D578" s="679" t="s">
        <v>2</v>
      </c>
      <c r="E578" s="861">
        <v>1</v>
      </c>
      <c r="F578" s="661">
        <v>89527.5</v>
      </c>
      <c r="G578" s="661">
        <v>89527.5</v>
      </c>
      <c r="H578" s="681"/>
      <c r="I578" s="681"/>
      <c r="J578" s="650">
        <v>89527.5</v>
      </c>
    </row>
    <row r="579" spans="2:10" ht="36">
      <c r="B579" s="679" t="s">
        <v>1033</v>
      </c>
      <c r="C579" s="680" t="s">
        <v>1034</v>
      </c>
      <c r="D579" s="679" t="s">
        <v>2</v>
      </c>
      <c r="E579" s="861">
        <v>20</v>
      </c>
      <c r="F579" s="661">
        <v>398475</v>
      </c>
      <c r="G579" s="661">
        <v>7969500</v>
      </c>
      <c r="H579" s="681"/>
      <c r="I579" s="681"/>
      <c r="J579" s="650">
        <v>7969500</v>
      </c>
    </row>
    <row r="580" spans="2:10" ht="36">
      <c r="B580" s="679" t="s">
        <v>1035</v>
      </c>
      <c r="C580" s="680" t="s">
        <v>1036</v>
      </c>
      <c r="D580" s="679" t="s">
        <v>2</v>
      </c>
      <c r="E580" s="861">
        <v>3</v>
      </c>
      <c r="F580" s="661">
        <v>75037.5</v>
      </c>
      <c r="G580" s="661">
        <v>225112.5</v>
      </c>
      <c r="H580" s="681"/>
      <c r="I580" s="681"/>
      <c r="J580" s="650">
        <v>225112.5</v>
      </c>
    </row>
    <row r="581" spans="2:10" ht="36">
      <c r="B581" s="679" t="s">
        <v>1037</v>
      </c>
      <c r="C581" s="680" t="s">
        <v>1038</v>
      </c>
      <c r="D581" s="679" t="s">
        <v>2</v>
      </c>
      <c r="E581" s="861">
        <v>4</v>
      </c>
      <c r="F581" s="661">
        <v>77107.5</v>
      </c>
      <c r="G581" s="661">
        <v>308430</v>
      </c>
      <c r="H581" s="681"/>
      <c r="I581" s="681"/>
      <c r="J581" s="650">
        <v>308430</v>
      </c>
    </row>
    <row r="582" spans="2:10" ht="48">
      <c r="B582" s="679" t="s">
        <v>1039</v>
      </c>
      <c r="C582" s="680" t="s">
        <v>1040</v>
      </c>
      <c r="D582" s="679" t="s">
        <v>2</v>
      </c>
      <c r="E582" s="861">
        <v>1</v>
      </c>
      <c r="F582" s="661">
        <v>91597.5</v>
      </c>
      <c r="G582" s="661">
        <v>91597.5</v>
      </c>
      <c r="H582" s="681"/>
      <c r="I582" s="681"/>
      <c r="J582" s="650">
        <v>91597.5</v>
      </c>
    </row>
    <row r="583" spans="2:10" ht="48">
      <c r="B583" s="679" t="s">
        <v>1041</v>
      </c>
      <c r="C583" s="680" t="s">
        <v>1042</v>
      </c>
      <c r="D583" s="679" t="s">
        <v>2</v>
      </c>
      <c r="E583" s="861">
        <v>1</v>
      </c>
      <c r="F583" s="661">
        <v>113850</v>
      </c>
      <c r="G583" s="661">
        <v>113850</v>
      </c>
      <c r="H583" s="681"/>
      <c r="I583" s="681"/>
      <c r="J583" s="650">
        <v>113850</v>
      </c>
    </row>
    <row r="584" spans="2:10" ht="48">
      <c r="B584" s="679" t="s">
        <v>1043</v>
      </c>
      <c r="C584" s="680" t="s">
        <v>1044</v>
      </c>
      <c r="D584" s="679" t="s">
        <v>2</v>
      </c>
      <c r="E584" s="861">
        <v>4</v>
      </c>
      <c r="F584" s="661">
        <v>144900</v>
      </c>
      <c r="G584" s="661">
        <v>579600</v>
      </c>
      <c r="H584" s="681"/>
      <c r="I584" s="681"/>
      <c r="J584" s="650">
        <v>579600</v>
      </c>
    </row>
    <row r="585" spans="2:10" ht="48">
      <c r="B585" s="679" t="s">
        <v>1045</v>
      </c>
      <c r="C585" s="680" t="s">
        <v>1046</v>
      </c>
      <c r="D585" s="679" t="s">
        <v>2</v>
      </c>
      <c r="E585" s="861">
        <v>1</v>
      </c>
      <c r="F585" s="661">
        <v>170775</v>
      </c>
      <c r="G585" s="661">
        <v>170775</v>
      </c>
      <c r="H585" s="681"/>
      <c r="I585" s="681"/>
      <c r="J585" s="650">
        <v>170775</v>
      </c>
    </row>
    <row r="586" spans="2:10" ht="48">
      <c r="B586" s="679" t="s">
        <v>1047</v>
      </c>
      <c r="C586" s="680" t="s">
        <v>1048</v>
      </c>
      <c r="D586" s="679" t="s">
        <v>2</v>
      </c>
      <c r="E586" s="861">
        <v>1</v>
      </c>
      <c r="F586" s="661">
        <v>217350</v>
      </c>
      <c r="G586" s="661">
        <v>217350</v>
      </c>
      <c r="H586" s="681"/>
      <c r="I586" s="681"/>
      <c r="J586" s="650">
        <v>217350</v>
      </c>
    </row>
    <row r="587" spans="2:10" ht="48">
      <c r="B587" s="679" t="s">
        <v>1049</v>
      </c>
      <c r="C587" s="680" t="s">
        <v>1050</v>
      </c>
      <c r="D587" s="679" t="s">
        <v>2</v>
      </c>
      <c r="E587" s="861">
        <v>1</v>
      </c>
      <c r="F587" s="661">
        <v>263925</v>
      </c>
      <c r="G587" s="661">
        <v>263925</v>
      </c>
      <c r="H587" s="681"/>
      <c r="I587" s="681"/>
      <c r="J587" s="650">
        <v>263925</v>
      </c>
    </row>
    <row r="588" spans="2:10">
      <c r="B588" s="685"/>
      <c r="C588" s="654"/>
      <c r="D588" s="685"/>
      <c r="E588" s="862"/>
      <c r="F588" s="683"/>
      <c r="G588" s="683"/>
      <c r="H588" s="683"/>
      <c r="I588" s="683"/>
      <c r="J588" s="670"/>
    </row>
    <row r="589" spans="2:10">
      <c r="B589" s="730"/>
      <c r="C589" s="738" t="s">
        <v>1051</v>
      </c>
      <c r="D589" s="730"/>
      <c r="E589" s="860"/>
      <c r="F589" s="731"/>
      <c r="G589" s="732">
        <v>1603825402.5212233</v>
      </c>
      <c r="H589" s="731"/>
      <c r="I589" s="731"/>
      <c r="J589" s="668">
        <v>1603825402.5212233</v>
      </c>
    </row>
    <row r="590" spans="2:10">
      <c r="B590" s="685"/>
      <c r="C590" s="754"/>
      <c r="D590" s="685"/>
      <c r="E590" s="828"/>
      <c r="F590" s="683"/>
      <c r="G590" s="683"/>
      <c r="H590" s="683"/>
      <c r="I590" s="683"/>
      <c r="J590" s="697"/>
    </row>
    <row r="591" spans="2:10" ht="24">
      <c r="B591" s="713">
        <v>24</v>
      </c>
      <c r="C591" s="713" t="s">
        <v>1052</v>
      </c>
      <c r="D591" s="739"/>
      <c r="E591" s="833"/>
      <c r="F591" s="740"/>
      <c r="G591" s="740"/>
      <c r="H591" s="740"/>
      <c r="I591" s="740"/>
      <c r="J591" s="674"/>
    </row>
    <row r="592" spans="2:10" ht="84">
      <c r="B592" s="698">
        <v>24.1</v>
      </c>
      <c r="C592" s="699" t="s">
        <v>1053</v>
      </c>
      <c r="D592" s="700"/>
      <c r="E592" s="851"/>
      <c r="F592" s="701"/>
      <c r="G592" s="701"/>
      <c r="H592" s="701"/>
      <c r="I592" s="701"/>
      <c r="J592" s="674"/>
    </row>
    <row r="593" spans="2:10">
      <c r="B593" s="679" t="s">
        <v>1054</v>
      </c>
      <c r="C593" s="680" t="s">
        <v>1055</v>
      </c>
      <c r="D593" s="679" t="s">
        <v>57</v>
      </c>
      <c r="E593" s="830">
        <v>1032.8616355157383</v>
      </c>
      <c r="F593" s="661">
        <v>61893</v>
      </c>
      <c r="G593" s="661">
        <v>63926905.206975587</v>
      </c>
      <c r="H593" s="681"/>
      <c r="I593" s="681"/>
      <c r="J593" s="650">
        <v>63926905.206975587</v>
      </c>
    </row>
    <row r="594" spans="2:10">
      <c r="B594" s="679" t="s">
        <v>1056</v>
      </c>
      <c r="C594" s="680" t="s">
        <v>1057</v>
      </c>
      <c r="D594" s="679" t="s">
        <v>57</v>
      </c>
      <c r="E594" s="830">
        <v>712</v>
      </c>
      <c r="F594" s="661">
        <v>67275</v>
      </c>
      <c r="G594" s="661">
        <v>47899800</v>
      </c>
      <c r="H594" s="681"/>
      <c r="I594" s="681"/>
      <c r="J594" s="650">
        <v>47899800</v>
      </c>
    </row>
    <row r="595" spans="2:10">
      <c r="B595" s="679" t="s">
        <v>1058</v>
      </c>
      <c r="C595" s="680" t="s">
        <v>1059</v>
      </c>
      <c r="D595" s="679" t="s">
        <v>57</v>
      </c>
      <c r="E595" s="830">
        <v>288</v>
      </c>
      <c r="F595" s="661">
        <v>104535</v>
      </c>
      <c r="G595" s="661">
        <v>30106080</v>
      </c>
      <c r="H595" s="681"/>
      <c r="I595" s="681"/>
      <c r="J595" s="650">
        <v>30106080</v>
      </c>
    </row>
    <row r="596" spans="2:10">
      <c r="B596" s="679" t="s">
        <v>1060</v>
      </c>
      <c r="C596" s="680" t="s">
        <v>1061</v>
      </c>
      <c r="D596" s="679" t="s">
        <v>57</v>
      </c>
      <c r="E596" s="830">
        <v>120</v>
      </c>
      <c r="F596" s="661">
        <v>111780</v>
      </c>
      <c r="G596" s="661">
        <v>13413600</v>
      </c>
      <c r="H596" s="681"/>
      <c r="I596" s="681"/>
      <c r="J596" s="650">
        <v>13413600</v>
      </c>
    </row>
    <row r="597" spans="2:10" ht="24">
      <c r="B597" s="679" t="s">
        <v>1062</v>
      </c>
      <c r="C597" s="680" t="s">
        <v>1063</v>
      </c>
      <c r="D597" s="679" t="s">
        <v>57</v>
      </c>
      <c r="E597" s="830">
        <v>30</v>
      </c>
      <c r="F597" s="661">
        <v>274275</v>
      </c>
      <c r="G597" s="661">
        <v>8228250</v>
      </c>
      <c r="H597" s="681"/>
      <c r="I597" s="681"/>
      <c r="J597" s="650">
        <v>8228250</v>
      </c>
    </row>
    <row r="598" spans="2:10" ht="36">
      <c r="B598" s="699">
        <v>24.2</v>
      </c>
      <c r="C598" s="699" t="s">
        <v>1064</v>
      </c>
      <c r="D598" s="699"/>
      <c r="E598" s="699"/>
      <c r="F598" s="699"/>
      <c r="G598" s="699"/>
      <c r="H598" s="699"/>
      <c r="I598" s="699"/>
      <c r="J598" s="699"/>
    </row>
    <row r="599" spans="2:10" ht="48">
      <c r="B599" s="679" t="s">
        <v>1065</v>
      </c>
      <c r="C599" s="680" t="s">
        <v>1066</v>
      </c>
      <c r="D599" s="679" t="s">
        <v>2</v>
      </c>
      <c r="E599" s="830">
        <v>95</v>
      </c>
      <c r="F599" s="661">
        <v>429525</v>
      </c>
      <c r="G599" s="661">
        <v>40804875</v>
      </c>
      <c r="H599" s="681"/>
      <c r="I599" s="681"/>
      <c r="J599" s="650">
        <v>40804875</v>
      </c>
    </row>
    <row r="600" spans="2:10" ht="48">
      <c r="B600" s="679" t="s">
        <v>1067</v>
      </c>
      <c r="C600" s="680" t="s">
        <v>1068</v>
      </c>
      <c r="D600" s="679" t="s">
        <v>2</v>
      </c>
      <c r="E600" s="830">
        <v>12</v>
      </c>
      <c r="F600" s="661">
        <v>432630</v>
      </c>
      <c r="G600" s="661">
        <v>5191560</v>
      </c>
      <c r="H600" s="681"/>
      <c r="I600" s="681"/>
      <c r="J600" s="650">
        <v>5191560</v>
      </c>
    </row>
    <row r="601" spans="2:10" ht="48">
      <c r="B601" s="679" t="s">
        <v>1069</v>
      </c>
      <c r="C601" s="680" t="s">
        <v>1070</v>
      </c>
      <c r="D601" s="679" t="s">
        <v>2</v>
      </c>
      <c r="E601" s="830">
        <v>56</v>
      </c>
      <c r="F601" s="661">
        <v>430560</v>
      </c>
      <c r="G601" s="661">
        <v>24111360</v>
      </c>
      <c r="H601" s="681"/>
      <c r="I601" s="681"/>
      <c r="J601" s="650">
        <v>24111360</v>
      </c>
    </row>
    <row r="602" spans="2:10" ht="60">
      <c r="B602" s="679" t="s">
        <v>1071</v>
      </c>
      <c r="C602" s="680" t="s">
        <v>1072</v>
      </c>
      <c r="D602" s="679" t="s">
        <v>2</v>
      </c>
      <c r="E602" s="830">
        <v>3</v>
      </c>
      <c r="F602" s="661">
        <v>274275</v>
      </c>
      <c r="G602" s="661">
        <v>822825</v>
      </c>
      <c r="H602" s="681"/>
      <c r="I602" s="681"/>
      <c r="J602" s="650">
        <v>822825</v>
      </c>
    </row>
    <row r="603" spans="2:10" ht="48">
      <c r="B603" s="679" t="s">
        <v>1073</v>
      </c>
      <c r="C603" s="680" t="s">
        <v>1074</v>
      </c>
      <c r="D603" s="679" t="s">
        <v>2</v>
      </c>
      <c r="E603" s="830">
        <v>3</v>
      </c>
      <c r="F603" s="661">
        <v>277380</v>
      </c>
      <c r="G603" s="661">
        <v>832140</v>
      </c>
      <c r="H603" s="681"/>
      <c r="I603" s="681"/>
      <c r="J603" s="650">
        <v>832140</v>
      </c>
    </row>
    <row r="604" spans="2:10" ht="36">
      <c r="B604" s="679" t="s">
        <v>1075</v>
      </c>
      <c r="C604" s="680" t="s">
        <v>1076</v>
      </c>
      <c r="D604" s="679" t="s">
        <v>2</v>
      </c>
      <c r="E604" s="830">
        <v>3</v>
      </c>
      <c r="F604" s="661">
        <v>278415</v>
      </c>
      <c r="G604" s="661">
        <v>835245</v>
      </c>
      <c r="H604" s="681"/>
      <c r="I604" s="681"/>
      <c r="J604" s="650">
        <v>835245</v>
      </c>
    </row>
    <row r="605" spans="2:10" ht="24">
      <c r="B605" s="721">
        <v>24.3</v>
      </c>
      <c r="C605" s="755" t="s">
        <v>1077</v>
      </c>
      <c r="D605" s="722"/>
      <c r="E605" s="856"/>
      <c r="F605" s="661">
        <v>0</v>
      </c>
      <c r="G605" s="661">
        <v>0</v>
      </c>
      <c r="H605" s="681"/>
      <c r="I605" s="681"/>
      <c r="J605" s="650">
        <v>0</v>
      </c>
    </row>
    <row r="606" spans="2:10" ht="36">
      <c r="B606" s="679" t="s">
        <v>1078</v>
      </c>
      <c r="C606" s="680" t="s">
        <v>1079</v>
      </c>
      <c r="D606" s="679" t="s">
        <v>2</v>
      </c>
      <c r="E606" s="830">
        <v>37</v>
      </c>
      <c r="F606" s="661">
        <v>170775</v>
      </c>
      <c r="G606" s="661">
        <v>6318675</v>
      </c>
      <c r="H606" s="681"/>
      <c r="I606" s="681"/>
      <c r="J606" s="650">
        <v>6318675</v>
      </c>
    </row>
    <row r="607" spans="2:10" ht="36">
      <c r="B607" s="679" t="s">
        <v>1080</v>
      </c>
      <c r="C607" s="680" t="s">
        <v>1081</v>
      </c>
      <c r="D607" s="679" t="s">
        <v>2</v>
      </c>
      <c r="E607" s="830">
        <v>2</v>
      </c>
      <c r="F607" s="661">
        <v>77625</v>
      </c>
      <c r="G607" s="661">
        <v>155250</v>
      </c>
      <c r="H607" s="681"/>
      <c r="I607" s="681"/>
      <c r="J607" s="650">
        <v>155250</v>
      </c>
    </row>
    <row r="608" spans="2:10" ht="24">
      <c r="B608" s="679" t="s">
        <v>1082</v>
      </c>
      <c r="C608" s="680" t="s">
        <v>1083</v>
      </c>
      <c r="D608" s="679" t="s">
        <v>2</v>
      </c>
      <c r="E608" s="830">
        <v>2</v>
      </c>
      <c r="F608" s="661">
        <v>84870</v>
      </c>
      <c r="G608" s="661">
        <v>169740</v>
      </c>
      <c r="H608" s="681"/>
      <c r="I608" s="681"/>
      <c r="J608" s="650">
        <v>169740</v>
      </c>
    </row>
    <row r="609" spans="2:10" ht="36">
      <c r="B609" s="679" t="s">
        <v>1084</v>
      </c>
      <c r="C609" s="680" t="s">
        <v>1085</v>
      </c>
      <c r="D609" s="679" t="s">
        <v>2</v>
      </c>
      <c r="E609" s="830">
        <v>2</v>
      </c>
      <c r="F609" s="661">
        <v>113850</v>
      </c>
      <c r="G609" s="661">
        <v>227700</v>
      </c>
      <c r="H609" s="681"/>
      <c r="I609" s="681"/>
      <c r="J609" s="650">
        <v>227700</v>
      </c>
    </row>
    <row r="610" spans="2:10" ht="24">
      <c r="B610" s="679" t="s">
        <v>1086</v>
      </c>
      <c r="C610" s="680" t="s">
        <v>1087</v>
      </c>
      <c r="D610" s="679" t="s">
        <v>2</v>
      </c>
      <c r="E610" s="830">
        <v>3</v>
      </c>
      <c r="F610" s="661">
        <v>119025</v>
      </c>
      <c r="G610" s="661">
        <v>357075</v>
      </c>
      <c r="H610" s="681"/>
      <c r="I610" s="681"/>
      <c r="J610" s="650">
        <v>357075</v>
      </c>
    </row>
    <row r="611" spans="2:10" ht="36">
      <c r="B611" s="679" t="s">
        <v>1088</v>
      </c>
      <c r="C611" s="680" t="s">
        <v>1089</v>
      </c>
      <c r="D611" s="679" t="s">
        <v>2</v>
      </c>
      <c r="E611" s="830">
        <v>1</v>
      </c>
      <c r="F611" s="661">
        <v>128340</v>
      </c>
      <c r="G611" s="661">
        <v>128340</v>
      </c>
      <c r="H611" s="681"/>
      <c r="I611" s="681"/>
      <c r="J611" s="650">
        <v>128340</v>
      </c>
    </row>
    <row r="612" spans="2:10" ht="36">
      <c r="B612" s="679" t="s">
        <v>1090</v>
      </c>
      <c r="C612" s="680" t="s">
        <v>1091</v>
      </c>
      <c r="D612" s="679" t="s">
        <v>2</v>
      </c>
      <c r="E612" s="830">
        <v>2</v>
      </c>
      <c r="F612" s="661">
        <v>377775</v>
      </c>
      <c r="G612" s="661">
        <v>755550</v>
      </c>
      <c r="H612" s="681"/>
      <c r="I612" s="681"/>
      <c r="J612" s="650">
        <v>755550</v>
      </c>
    </row>
    <row r="613" spans="2:10" ht="24">
      <c r="B613" s="679" t="s">
        <v>1092</v>
      </c>
      <c r="C613" s="680" t="s">
        <v>1093</v>
      </c>
      <c r="D613" s="679" t="s">
        <v>2</v>
      </c>
      <c r="E613" s="830">
        <v>151</v>
      </c>
      <c r="F613" s="661">
        <v>78660</v>
      </c>
      <c r="G613" s="661">
        <v>11877660</v>
      </c>
      <c r="H613" s="681"/>
      <c r="I613" s="681"/>
      <c r="J613" s="650">
        <v>11877660</v>
      </c>
    </row>
    <row r="614" spans="2:10" ht="24">
      <c r="B614" s="679" t="s">
        <v>1094</v>
      </c>
      <c r="C614" s="680" t="s">
        <v>1095</v>
      </c>
      <c r="D614" s="679" t="s">
        <v>2</v>
      </c>
      <c r="E614" s="830">
        <v>12</v>
      </c>
      <c r="F614" s="661">
        <v>84870</v>
      </c>
      <c r="G614" s="661">
        <v>1018440</v>
      </c>
      <c r="H614" s="681"/>
      <c r="I614" s="681"/>
      <c r="J614" s="650">
        <v>1018440</v>
      </c>
    </row>
    <row r="615" spans="2:10" ht="24">
      <c r="B615" s="679" t="s">
        <v>1096</v>
      </c>
      <c r="C615" s="680" t="s">
        <v>1097</v>
      </c>
      <c r="D615" s="679" t="s">
        <v>2</v>
      </c>
      <c r="E615" s="830">
        <v>12</v>
      </c>
      <c r="F615" s="661">
        <v>87975</v>
      </c>
      <c r="G615" s="661">
        <v>1055700</v>
      </c>
      <c r="H615" s="681"/>
      <c r="I615" s="681"/>
      <c r="J615" s="650">
        <v>1055700</v>
      </c>
    </row>
    <row r="616" spans="2:10" ht="72">
      <c r="B616" s="713">
        <v>24.4</v>
      </c>
      <c r="C616" s="713" t="s">
        <v>1098</v>
      </c>
      <c r="D616" s="713"/>
      <c r="E616" s="833"/>
      <c r="F616" s="756"/>
      <c r="G616" s="756"/>
      <c r="H616" s="756"/>
      <c r="I616" s="756"/>
      <c r="J616" s="756"/>
    </row>
    <row r="617" spans="2:10" ht="24">
      <c r="B617" s="679" t="s">
        <v>1099</v>
      </c>
      <c r="C617" s="680" t="s">
        <v>1100</v>
      </c>
      <c r="D617" s="679" t="s">
        <v>2</v>
      </c>
      <c r="E617" s="830">
        <v>6</v>
      </c>
      <c r="F617" s="661">
        <v>5692500</v>
      </c>
      <c r="G617" s="661">
        <v>34155000</v>
      </c>
      <c r="H617" s="681"/>
      <c r="I617" s="681"/>
      <c r="J617" s="650">
        <v>34155000</v>
      </c>
    </row>
    <row r="618" spans="2:10" ht="24">
      <c r="B618" s="679" t="s">
        <v>1101</v>
      </c>
      <c r="C618" s="680" t="s">
        <v>1102</v>
      </c>
      <c r="D618" s="679" t="s">
        <v>2</v>
      </c>
      <c r="E618" s="830">
        <v>3</v>
      </c>
      <c r="F618" s="661">
        <v>7193250</v>
      </c>
      <c r="G618" s="661">
        <v>21579750</v>
      </c>
      <c r="H618" s="681"/>
      <c r="I618" s="681"/>
      <c r="J618" s="650">
        <v>21579750</v>
      </c>
    </row>
    <row r="619" spans="2:10" ht="24">
      <c r="B619" s="679" t="s">
        <v>1103</v>
      </c>
      <c r="C619" s="680" t="s">
        <v>1104</v>
      </c>
      <c r="D619" s="679" t="s">
        <v>2</v>
      </c>
      <c r="E619" s="830">
        <v>2</v>
      </c>
      <c r="F619" s="661">
        <v>3475530</v>
      </c>
      <c r="G619" s="661">
        <v>6951060</v>
      </c>
      <c r="H619" s="681"/>
      <c r="I619" s="681"/>
      <c r="J619" s="650">
        <v>6951060</v>
      </c>
    </row>
    <row r="620" spans="2:10" ht="24">
      <c r="B620" s="721">
        <v>24.5</v>
      </c>
      <c r="C620" s="755" t="s">
        <v>1105</v>
      </c>
      <c r="D620" s="722"/>
      <c r="E620" s="856"/>
      <c r="F620" s="661">
        <v>0</v>
      </c>
      <c r="G620" s="661">
        <v>0</v>
      </c>
      <c r="H620" s="681"/>
      <c r="I620" s="681"/>
      <c r="J620" s="650">
        <v>0</v>
      </c>
    </row>
    <row r="621" spans="2:10" ht="24">
      <c r="B621" s="679" t="s">
        <v>1106</v>
      </c>
      <c r="C621" s="680" t="s">
        <v>1107</v>
      </c>
      <c r="D621" s="679" t="s">
        <v>2</v>
      </c>
      <c r="E621" s="830">
        <v>6</v>
      </c>
      <c r="F621" s="661">
        <v>1733625</v>
      </c>
      <c r="G621" s="661">
        <v>10401750</v>
      </c>
      <c r="H621" s="681"/>
      <c r="I621" s="681"/>
      <c r="J621" s="650">
        <v>10401750</v>
      </c>
    </row>
    <row r="622" spans="2:10" ht="24">
      <c r="B622" s="679" t="s">
        <v>1108</v>
      </c>
      <c r="C622" s="680" t="s">
        <v>1109</v>
      </c>
      <c r="D622" s="679" t="s">
        <v>2</v>
      </c>
      <c r="E622" s="830">
        <v>3</v>
      </c>
      <c r="F622" s="661">
        <v>2225250</v>
      </c>
      <c r="G622" s="661">
        <v>6675750</v>
      </c>
      <c r="H622" s="681"/>
      <c r="I622" s="681"/>
      <c r="J622" s="650">
        <v>6675750</v>
      </c>
    </row>
    <row r="623" spans="2:10" ht="24">
      <c r="B623" s="679" t="s">
        <v>1110</v>
      </c>
      <c r="C623" s="680" t="s">
        <v>1111</v>
      </c>
      <c r="D623" s="679" t="s">
        <v>2</v>
      </c>
      <c r="E623" s="830">
        <v>2</v>
      </c>
      <c r="F623" s="661">
        <v>1190250</v>
      </c>
      <c r="G623" s="661">
        <v>2380500</v>
      </c>
      <c r="H623" s="681"/>
      <c r="I623" s="681"/>
      <c r="J623" s="650">
        <v>2380500</v>
      </c>
    </row>
    <row r="624" spans="2:10" ht="36">
      <c r="B624" s="721">
        <v>24.6</v>
      </c>
      <c r="C624" s="755" t="s">
        <v>1112</v>
      </c>
      <c r="D624" s="722"/>
      <c r="E624" s="856"/>
      <c r="F624" s="661">
        <v>0</v>
      </c>
      <c r="G624" s="661">
        <v>0</v>
      </c>
      <c r="H624" s="681"/>
      <c r="I624" s="681"/>
      <c r="J624" s="650">
        <v>0</v>
      </c>
    </row>
    <row r="625" spans="2:10" ht="251">
      <c r="B625" s="679" t="s">
        <v>1113</v>
      </c>
      <c r="C625" s="680" t="s">
        <v>1114</v>
      </c>
      <c r="D625" s="679" t="s">
        <v>2</v>
      </c>
      <c r="E625" s="830">
        <v>1</v>
      </c>
      <c r="F625" s="661">
        <v>16042500</v>
      </c>
      <c r="G625" s="661">
        <v>16042500</v>
      </c>
      <c r="H625" s="681"/>
      <c r="I625" s="681"/>
      <c r="J625" s="650">
        <v>16042500</v>
      </c>
    </row>
    <row r="626" spans="2:10" ht="262">
      <c r="B626" s="679" t="s">
        <v>1115</v>
      </c>
      <c r="C626" s="680" t="s">
        <v>1116</v>
      </c>
      <c r="D626" s="679" t="s">
        <v>2</v>
      </c>
      <c r="E626" s="830">
        <v>1</v>
      </c>
      <c r="F626" s="661">
        <v>5692500</v>
      </c>
      <c r="G626" s="661">
        <v>5692500</v>
      </c>
      <c r="H626" s="681"/>
      <c r="I626" s="681"/>
      <c r="J626" s="650">
        <v>5692500</v>
      </c>
    </row>
    <row r="627" spans="2:10">
      <c r="B627" s="685"/>
      <c r="C627" s="654"/>
      <c r="D627" s="685"/>
      <c r="E627" s="828"/>
      <c r="F627" s="683"/>
      <c r="G627" s="683"/>
      <c r="H627" s="683"/>
      <c r="I627" s="683"/>
      <c r="J627" s="670"/>
    </row>
    <row r="628" spans="2:10" ht="36">
      <c r="B628" s="730"/>
      <c r="C628" s="700" t="s">
        <v>1117</v>
      </c>
      <c r="D628" s="730"/>
      <c r="E628" s="860"/>
      <c r="F628" s="731"/>
      <c r="G628" s="732">
        <v>362115580.20697558</v>
      </c>
      <c r="H628" s="731"/>
      <c r="I628" s="731"/>
      <c r="J628" s="668">
        <v>362115580.20697558</v>
      </c>
    </row>
    <row r="629" spans="2:10" ht="24">
      <c r="B629" s="713">
        <v>25</v>
      </c>
      <c r="C629" s="757" t="s">
        <v>1118</v>
      </c>
      <c r="D629" s="739"/>
      <c r="E629" s="833"/>
      <c r="F629" s="740"/>
      <c r="G629" s="740"/>
      <c r="H629" s="740"/>
      <c r="I629" s="740"/>
      <c r="J629" s="674"/>
    </row>
    <row r="630" spans="2:10" ht="108">
      <c r="B630" s="679" t="s">
        <v>1119</v>
      </c>
      <c r="C630" s="680" t="s">
        <v>1120</v>
      </c>
      <c r="D630" s="679" t="s">
        <v>2</v>
      </c>
      <c r="E630" s="830">
        <v>5</v>
      </c>
      <c r="F630" s="661"/>
      <c r="G630" s="661"/>
      <c r="H630" s="661">
        <v>303525</v>
      </c>
      <c r="I630" s="661">
        <v>1517625</v>
      </c>
      <c r="J630" s="650">
        <v>1517625</v>
      </c>
    </row>
    <row r="631" spans="2:10" ht="108">
      <c r="B631" s="679" t="s">
        <v>1121</v>
      </c>
      <c r="C631" s="680" t="s">
        <v>1122</v>
      </c>
      <c r="D631" s="679" t="s">
        <v>2</v>
      </c>
      <c r="E631" s="830">
        <v>0</v>
      </c>
      <c r="F631" s="729"/>
      <c r="G631" s="729"/>
      <c r="H631" s="661">
        <v>351929.25</v>
      </c>
      <c r="I631" s="661">
        <v>0</v>
      </c>
      <c r="J631" s="650">
        <v>0</v>
      </c>
    </row>
    <row r="632" spans="2:10" ht="96">
      <c r="B632" s="679" t="s">
        <v>1123</v>
      </c>
      <c r="C632" s="680" t="s">
        <v>1124</v>
      </c>
      <c r="D632" s="679" t="s">
        <v>2</v>
      </c>
      <c r="E632" s="830">
        <v>0</v>
      </c>
      <c r="F632" s="729"/>
      <c r="G632" s="729"/>
      <c r="H632" s="661">
        <v>173062.5</v>
      </c>
      <c r="I632" s="661">
        <v>0</v>
      </c>
      <c r="J632" s="650">
        <v>0</v>
      </c>
    </row>
    <row r="633" spans="2:10" ht="96">
      <c r="B633" s="679" t="s">
        <v>1125</v>
      </c>
      <c r="C633" s="680" t="s">
        <v>1126</v>
      </c>
      <c r="D633" s="679" t="s">
        <v>2</v>
      </c>
      <c r="E633" s="830">
        <v>7</v>
      </c>
      <c r="F633" s="729"/>
      <c r="G633" s="729"/>
      <c r="H633" s="661">
        <v>143775</v>
      </c>
      <c r="I633" s="661">
        <v>1006425</v>
      </c>
      <c r="J633" s="650">
        <v>1006425</v>
      </c>
    </row>
    <row r="634" spans="2:10" ht="192">
      <c r="B634" s="679" t="s">
        <v>1127</v>
      </c>
      <c r="C634" s="680" t="s">
        <v>1128</v>
      </c>
      <c r="D634" s="679" t="s">
        <v>2</v>
      </c>
      <c r="E634" s="830">
        <v>1</v>
      </c>
      <c r="F634" s="729"/>
      <c r="G634" s="729"/>
      <c r="H634" s="661">
        <v>2289750</v>
      </c>
      <c r="I634" s="661">
        <v>2289750</v>
      </c>
      <c r="J634" s="650">
        <v>2289750</v>
      </c>
    </row>
    <row r="635" spans="2:10" ht="306">
      <c r="B635" s="679" t="s">
        <v>1129</v>
      </c>
      <c r="C635" s="680" t="s">
        <v>1130</v>
      </c>
      <c r="D635" s="679" t="s">
        <v>2</v>
      </c>
      <c r="E635" s="830">
        <v>0</v>
      </c>
      <c r="F635" s="729"/>
      <c r="G635" s="729"/>
      <c r="H635" s="661">
        <v>6656250</v>
      </c>
      <c r="I635" s="661">
        <v>0</v>
      </c>
      <c r="J635" s="650">
        <v>0</v>
      </c>
    </row>
    <row r="636" spans="2:10" ht="204">
      <c r="B636" s="679" t="s">
        <v>1131</v>
      </c>
      <c r="C636" s="680" t="s">
        <v>1132</v>
      </c>
      <c r="D636" s="679" t="s">
        <v>2</v>
      </c>
      <c r="E636" s="830">
        <v>0</v>
      </c>
      <c r="F636" s="729"/>
      <c r="G636" s="729"/>
      <c r="H636" s="661">
        <v>117150</v>
      </c>
      <c r="I636" s="661">
        <v>0</v>
      </c>
      <c r="J636" s="650">
        <v>0</v>
      </c>
    </row>
    <row r="637" spans="2:10" ht="156">
      <c r="B637" s="679" t="s">
        <v>1133</v>
      </c>
      <c r="C637" s="680" t="s">
        <v>1134</v>
      </c>
      <c r="D637" s="679" t="s">
        <v>2</v>
      </c>
      <c r="E637" s="830">
        <v>0</v>
      </c>
      <c r="F637" s="729"/>
      <c r="G637" s="729"/>
      <c r="H637" s="661">
        <v>217600.8</v>
      </c>
      <c r="I637" s="661">
        <v>0</v>
      </c>
      <c r="J637" s="650">
        <v>0</v>
      </c>
    </row>
    <row r="638" spans="2:10" ht="120">
      <c r="B638" s="679" t="s">
        <v>1135</v>
      </c>
      <c r="C638" s="680" t="s">
        <v>1136</v>
      </c>
      <c r="D638" s="679" t="s">
        <v>2</v>
      </c>
      <c r="E638" s="830">
        <v>0</v>
      </c>
      <c r="F638" s="745"/>
      <c r="G638" s="745"/>
      <c r="H638" s="661">
        <v>216195</v>
      </c>
      <c r="I638" s="661">
        <v>0</v>
      </c>
      <c r="J638" s="650">
        <v>0</v>
      </c>
    </row>
    <row r="639" spans="2:10" ht="36">
      <c r="B639" s="646"/>
      <c r="C639" s="758" t="s">
        <v>1137</v>
      </c>
      <c r="D639" s="758"/>
      <c r="E639" s="863"/>
      <c r="F639" s="759"/>
      <c r="G639" s="759"/>
      <c r="H639" s="759"/>
      <c r="I639" s="759">
        <v>4813800</v>
      </c>
      <c r="J639" s="746">
        <v>4813800</v>
      </c>
    </row>
    <row r="640" spans="2:10">
      <c r="B640" s="658"/>
      <c r="C640" s="662"/>
      <c r="D640" s="662"/>
      <c r="E640" s="873"/>
      <c r="F640" s="874"/>
      <c r="G640" s="874"/>
      <c r="H640" s="874"/>
      <c r="I640" s="874"/>
      <c r="J640" s="875"/>
    </row>
    <row r="641" spans="2:10" ht="36">
      <c r="B641" s="713">
        <v>27</v>
      </c>
      <c r="C641" s="757" t="s">
        <v>2235</v>
      </c>
      <c r="D641" s="739"/>
      <c r="E641" s="833"/>
      <c r="F641" s="740"/>
      <c r="G641" s="740"/>
      <c r="H641" s="740"/>
      <c r="I641" s="740"/>
      <c r="J641" s="674"/>
    </row>
    <row r="642" spans="2:10" ht="60">
      <c r="B642" s="876" t="s">
        <v>2236</v>
      </c>
      <c r="C642" s="880" t="s">
        <v>2256</v>
      </c>
      <c r="D642" s="885" t="s">
        <v>2</v>
      </c>
      <c r="E642" s="849">
        <v>39</v>
      </c>
      <c r="F642" s="889">
        <v>28826</v>
      </c>
      <c r="G642" s="888">
        <v>1124214</v>
      </c>
      <c r="H642" s="874"/>
      <c r="I642" s="874"/>
      <c r="J642" s="650">
        <v>1124214</v>
      </c>
    </row>
    <row r="643" spans="2:10" ht="36">
      <c r="B643" s="876">
        <v>100501</v>
      </c>
      <c r="C643" s="880" t="s">
        <v>2257</v>
      </c>
      <c r="D643" s="885" t="s">
        <v>2</v>
      </c>
      <c r="E643" s="849">
        <v>28</v>
      </c>
      <c r="F643" s="889">
        <v>42807</v>
      </c>
      <c r="G643" s="888">
        <v>1198596</v>
      </c>
      <c r="H643" s="874"/>
      <c r="I643" s="874"/>
      <c r="J643" s="650">
        <v>1198596</v>
      </c>
    </row>
    <row r="644" spans="2:10" ht="36">
      <c r="B644" s="876" t="s">
        <v>2237</v>
      </c>
      <c r="C644" s="880" t="s">
        <v>2258</v>
      </c>
      <c r="D644" s="885" t="s">
        <v>2</v>
      </c>
      <c r="E644" s="849">
        <v>12</v>
      </c>
      <c r="F644" s="889">
        <v>31764</v>
      </c>
      <c r="G644" s="888">
        <v>381168</v>
      </c>
      <c r="H644" s="874"/>
      <c r="I644" s="874"/>
      <c r="J644" s="650">
        <v>381168</v>
      </c>
    </row>
    <row r="645" spans="2:10" ht="24">
      <c r="B645" s="876">
        <v>100519</v>
      </c>
      <c r="C645" s="880" t="s">
        <v>2259</v>
      </c>
      <c r="D645" s="885" t="s">
        <v>2</v>
      </c>
      <c r="E645" s="849">
        <v>12</v>
      </c>
      <c r="F645" s="889">
        <v>14843</v>
      </c>
      <c r="G645" s="888">
        <v>178116</v>
      </c>
      <c r="H645" s="874"/>
      <c r="I645" s="874"/>
      <c r="J645" s="650">
        <v>178116</v>
      </c>
    </row>
    <row r="646" spans="2:10" ht="36">
      <c r="B646" s="876" t="s">
        <v>2238</v>
      </c>
      <c r="C646" s="880" t="s">
        <v>2260</v>
      </c>
      <c r="D646" s="885" t="s">
        <v>2</v>
      </c>
      <c r="E646" s="849">
        <v>95</v>
      </c>
      <c r="F646" s="889">
        <v>33184</v>
      </c>
      <c r="G646" s="888">
        <v>3152480</v>
      </c>
      <c r="H646" s="874"/>
      <c r="I646" s="874"/>
      <c r="J646" s="650">
        <v>3152480</v>
      </c>
    </row>
    <row r="647" spans="2:10" ht="36">
      <c r="B647" s="876">
        <v>100540</v>
      </c>
      <c r="C647" s="880" t="s">
        <v>2261</v>
      </c>
      <c r="D647" s="885" t="s">
        <v>2</v>
      </c>
      <c r="E647" s="849">
        <v>28</v>
      </c>
      <c r="F647" s="889">
        <v>29054</v>
      </c>
      <c r="G647" s="888">
        <v>813512</v>
      </c>
      <c r="H647" s="874"/>
      <c r="I647" s="874"/>
      <c r="J647" s="650">
        <v>813512</v>
      </c>
    </row>
    <row r="648" spans="2:10" ht="36">
      <c r="B648" s="876" t="s">
        <v>2239</v>
      </c>
      <c r="C648" s="880" t="s">
        <v>2262</v>
      </c>
      <c r="D648" s="885" t="s">
        <v>2</v>
      </c>
      <c r="E648" s="849">
        <v>2</v>
      </c>
      <c r="F648" s="889">
        <v>14601</v>
      </c>
      <c r="G648" s="888">
        <v>29202</v>
      </c>
      <c r="H648" s="874"/>
      <c r="I648" s="874"/>
      <c r="J648" s="650">
        <v>29202</v>
      </c>
    </row>
    <row r="649" spans="2:10" ht="24">
      <c r="B649" s="876" t="s">
        <v>2240</v>
      </c>
      <c r="C649" s="880" t="s">
        <v>2263</v>
      </c>
      <c r="D649" s="885" t="s">
        <v>2</v>
      </c>
      <c r="E649" s="849">
        <v>6</v>
      </c>
      <c r="F649" s="889">
        <v>2897</v>
      </c>
      <c r="G649" s="888">
        <v>17382</v>
      </c>
      <c r="H649" s="874"/>
      <c r="I649" s="874"/>
      <c r="J649" s="650">
        <v>17382</v>
      </c>
    </row>
    <row r="650" spans="2:10" ht="36">
      <c r="B650" s="876" t="s">
        <v>2241</v>
      </c>
      <c r="C650" s="880" t="s">
        <v>2264</v>
      </c>
      <c r="D650" s="885" t="s">
        <v>2</v>
      </c>
      <c r="E650" s="849">
        <v>1</v>
      </c>
      <c r="F650" s="889">
        <v>162630</v>
      </c>
      <c r="G650" s="888">
        <v>162630</v>
      </c>
      <c r="H650" s="874"/>
      <c r="I650" s="874"/>
      <c r="J650" s="650">
        <v>162630</v>
      </c>
    </row>
    <row r="651" spans="2:10" ht="36">
      <c r="B651" s="876" t="s">
        <v>2242</v>
      </c>
      <c r="C651" s="880" t="s">
        <v>2265</v>
      </c>
      <c r="D651" s="885" t="s">
        <v>2</v>
      </c>
      <c r="E651" s="849">
        <v>51</v>
      </c>
      <c r="F651" s="889">
        <v>16430</v>
      </c>
      <c r="G651" s="888">
        <v>837930</v>
      </c>
      <c r="H651" s="874"/>
      <c r="I651" s="874"/>
      <c r="J651" s="650">
        <v>837930</v>
      </c>
    </row>
    <row r="652" spans="2:10" ht="48">
      <c r="B652" s="876" t="s">
        <v>2243</v>
      </c>
      <c r="C652" s="881" t="s">
        <v>2266</v>
      </c>
      <c r="D652" s="886" t="s">
        <v>2</v>
      </c>
      <c r="E652" s="849">
        <v>7</v>
      </c>
      <c r="F652" s="889">
        <v>20698</v>
      </c>
      <c r="G652" s="888">
        <v>144886</v>
      </c>
      <c r="H652" s="874"/>
      <c r="I652" s="874"/>
      <c r="J652" s="650">
        <v>144886</v>
      </c>
    </row>
    <row r="653" spans="2:10" ht="60">
      <c r="B653" s="877" t="s">
        <v>2244</v>
      </c>
      <c r="C653" s="881" t="s">
        <v>2267</v>
      </c>
      <c r="D653" s="886" t="s">
        <v>2</v>
      </c>
      <c r="E653" s="849">
        <v>6</v>
      </c>
      <c r="F653" s="889">
        <v>26148</v>
      </c>
      <c r="G653" s="888">
        <v>156888</v>
      </c>
      <c r="H653" s="874"/>
      <c r="I653" s="874"/>
      <c r="J653" s="650">
        <v>156888</v>
      </c>
    </row>
    <row r="654" spans="2:10">
      <c r="B654" s="878" t="s">
        <v>2245</v>
      </c>
      <c r="C654" s="882" t="s">
        <v>2268</v>
      </c>
      <c r="D654" s="887" t="s">
        <v>1475</v>
      </c>
      <c r="E654" s="849">
        <v>184488.81199999998</v>
      </c>
      <c r="F654" s="890">
        <v>3000</v>
      </c>
      <c r="G654" s="888">
        <v>553466435.99999988</v>
      </c>
      <c r="H654" s="874"/>
      <c r="I654" s="874"/>
      <c r="J654" s="650">
        <v>553466435.99999988</v>
      </c>
    </row>
    <row r="655" spans="2:10" ht="108">
      <c r="B655" s="879" t="s">
        <v>2246</v>
      </c>
      <c r="C655" s="881" t="s">
        <v>2269</v>
      </c>
      <c r="D655" s="887" t="s">
        <v>57</v>
      </c>
      <c r="E655" s="849">
        <v>21</v>
      </c>
      <c r="F655" s="890">
        <v>16511</v>
      </c>
      <c r="G655" s="888">
        <v>346731</v>
      </c>
      <c r="H655" s="874"/>
      <c r="I655" s="874"/>
      <c r="J655" s="650">
        <v>346731</v>
      </c>
    </row>
    <row r="656" spans="2:10" ht="60">
      <c r="B656" s="879" t="s">
        <v>2247</v>
      </c>
      <c r="C656" s="881" t="s">
        <v>2270</v>
      </c>
      <c r="D656" s="887" t="s">
        <v>2</v>
      </c>
      <c r="E656" s="849">
        <v>1</v>
      </c>
      <c r="F656" s="890">
        <v>48410</v>
      </c>
      <c r="G656" s="888">
        <v>48410</v>
      </c>
      <c r="H656" s="874"/>
      <c r="I656" s="874"/>
      <c r="J656" s="650">
        <v>48410</v>
      </c>
    </row>
    <row r="657" spans="2:10">
      <c r="B657" s="879" t="s">
        <v>2248</v>
      </c>
      <c r="C657" s="883" t="s">
        <v>2271</v>
      </c>
      <c r="D657" s="887" t="s">
        <v>17</v>
      </c>
      <c r="E657" s="849">
        <v>11.52</v>
      </c>
      <c r="F657" s="890">
        <v>4346</v>
      </c>
      <c r="G657" s="888">
        <v>50065.919999999998</v>
      </c>
      <c r="H657" s="874"/>
      <c r="I657" s="874"/>
      <c r="J657" s="650">
        <v>50065.919999999998</v>
      </c>
    </row>
    <row r="658" spans="2:10" ht="72">
      <c r="B658" s="879" t="s">
        <v>2249</v>
      </c>
      <c r="C658" s="884" t="s">
        <v>2272</v>
      </c>
      <c r="D658" s="887" t="s">
        <v>17</v>
      </c>
      <c r="E658" s="849">
        <v>15.01</v>
      </c>
      <c r="F658" s="890">
        <v>13332</v>
      </c>
      <c r="G658" s="888">
        <v>200113.32</v>
      </c>
      <c r="H658" s="874"/>
      <c r="I658" s="874"/>
      <c r="J658" s="650">
        <v>200113.32</v>
      </c>
    </row>
    <row r="659" spans="2:10">
      <c r="B659" s="878" t="s">
        <v>2250</v>
      </c>
      <c r="C659" s="883" t="s">
        <v>2273</v>
      </c>
      <c r="D659" s="887" t="s">
        <v>57</v>
      </c>
      <c r="E659" s="849">
        <v>109.21</v>
      </c>
      <c r="F659" s="890">
        <v>7529</v>
      </c>
      <c r="G659" s="888">
        <v>822242.09</v>
      </c>
      <c r="H659" s="874"/>
      <c r="I659" s="874"/>
      <c r="J659" s="650">
        <v>822242.09</v>
      </c>
    </row>
    <row r="660" spans="2:10">
      <c r="B660" s="879" t="s">
        <v>2251</v>
      </c>
      <c r="C660" s="883" t="s">
        <v>2274</v>
      </c>
      <c r="D660" s="887" t="s">
        <v>8</v>
      </c>
      <c r="E660" s="849">
        <v>157.88999999999999</v>
      </c>
      <c r="F660" s="889">
        <v>260560</v>
      </c>
      <c r="G660" s="888">
        <v>41139818.399999999</v>
      </c>
      <c r="H660" s="874"/>
      <c r="I660" s="874"/>
      <c r="J660" s="650">
        <v>41139818.399999999</v>
      </c>
    </row>
    <row r="661" spans="2:10" ht="132">
      <c r="B661" s="879" t="s">
        <v>2252</v>
      </c>
      <c r="C661" s="884" t="s">
        <v>2275</v>
      </c>
      <c r="D661" s="887" t="s">
        <v>8</v>
      </c>
      <c r="E661" s="849">
        <v>58.89</v>
      </c>
      <c r="F661" s="889">
        <v>218828</v>
      </c>
      <c r="G661" s="888">
        <v>12886780.92</v>
      </c>
      <c r="H661" s="874"/>
      <c r="I661" s="874"/>
      <c r="J661" s="650">
        <v>12886780.92</v>
      </c>
    </row>
    <row r="662" spans="2:10" ht="168">
      <c r="B662" s="879" t="s">
        <v>2253</v>
      </c>
      <c r="C662" s="884" t="s">
        <v>2276</v>
      </c>
      <c r="D662" s="887" t="s">
        <v>8</v>
      </c>
      <c r="E662" s="849">
        <v>7.65</v>
      </c>
      <c r="F662" s="889">
        <v>343592</v>
      </c>
      <c r="G662" s="888">
        <v>2628478.8000000003</v>
      </c>
      <c r="H662" s="874"/>
      <c r="I662" s="874"/>
      <c r="J662" s="650">
        <v>2628478.8000000003</v>
      </c>
    </row>
    <row r="663" spans="2:10" ht="84">
      <c r="B663" s="878" t="s">
        <v>2254</v>
      </c>
      <c r="C663" s="884" t="s">
        <v>2277</v>
      </c>
      <c r="D663" s="887" t="s">
        <v>8</v>
      </c>
      <c r="E663" s="849">
        <v>10.68</v>
      </c>
      <c r="F663" s="890">
        <v>229625</v>
      </c>
      <c r="G663" s="888">
        <v>2452395</v>
      </c>
      <c r="H663" s="874"/>
      <c r="I663" s="874"/>
      <c r="J663" s="650">
        <v>2452395</v>
      </c>
    </row>
    <row r="664" spans="2:10" ht="84">
      <c r="B664" s="878" t="s">
        <v>2255</v>
      </c>
      <c r="C664" s="884" t="s">
        <v>2278</v>
      </c>
      <c r="D664" s="887" t="s">
        <v>17</v>
      </c>
      <c r="E664" s="849">
        <v>352.02</v>
      </c>
      <c r="F664" s="889">
        <v>8121</v>
      </c>
      <c r="G664" s="888">
        <v>2858754.42</v>
      </c>
      <c r="H664" s="874"/>
      <c r="I664" s="874"/>
      <c r="J664" s="650">
        <v>2858754.42</v>
      </c>
    </row>
    <row r="665" spans="2:10">
      <c r="B665" s="878">
        <v>100505</v>
      </c>
      <c r="C665" s="883" t="s">
        <v>2279</v>
      </c>
      <c r="D665" s="887" t="s">
        <v>17</v>
      </c>
      <c r="E665" s="849">
        <v>1575.02</v>
      </c>
      <c r="F665" s="890">
        <v>9699</v>
      </c>
      <c r="G665" s="888">
        <v>15276118.98</v>
      </c>
      <c r="H665" s="874"/>
      <c r="I665" s="874"/>
      <c r="J665" s="650">
        <v>15276118.98</v>
      </c>
    </row>
    <row r="666" spans="2:10">
      <c r="B666" s="878">
        <v>100401</v>
      </c>
      <c r="C666" s="883" t="s">
        <v>2280</v>
      </c>
      <c r="D666" s="887" t="s">
        <v>17</v>
      </c>
      <c r="E666" s="849">
        <v>776.98</v>
      </c>
      <c r="F666" s="890">
        <v>9081</v>
      </c>
      <c r="G666" s="888">
        <v>7055755.3799999999</v>
      </c>
      <c r="H666" s="874"/>
      <c r="I666" s="874"/>
      <c r="J666" s="650">
        <v>7055755.3799999999</v>
      </c>
    </row>
    <row r="667" spans="2:10">
      <c r="B667" s="878">
        <v>100209</v>
      </c>
      <c r="C667" s="883" t="s">
        <v>2281</v>
      </c>
      <c r="D667" s="887" t="s">
        <v>17</v>
      </c>
      <c r="E667" s="849">
        <v>200.65</v>
      </c>
      <c r="F667" s="890">
        <v>50143</v>
      </c>
      <c r="G667" s="888">
        <v>10061192.950000001</v>
      </c>
      <c r="H667" s="874"/>
      <c r="I667" s="874"/>
      <c r="J667" s="650">
        <v>10061192.950000001</v>
      </c>
    </row>
    <row r="668" spans="2:10" ht="48">
      <c r="B668" s="758"/>
      <c r="C668" s="758" t="s">
        <v>2282</v>
      </c>
      <c r="D668" s="758"/>
      <c r="E668" s="863"/>
      <c r="F668" s="759"/>
      <c r="G668" s="759"/>
      <c r="H668" s="759"/>
      <c r="I668" s="759"/>
      <c r="J668" s="746">
        <v>657490297.17999983</v>
      </c>
    </row>
    <row r="669" spans="2:10">
      <c r="B669" s="646"/>
      <c r="C669" s="647"/>
      <c r="D669" s="648"/>
      <c r="E669" s="837"/>
      <c r="F669" s="649"/>
      <c r="G669" s="649"/>
      <c r="H669" s="649"/>
      <c r="I669" s="649"/>
      <c r="J669" s="697"/>
    </row>
    <row r="670" spans="2:10">
      <c r="B670" s="760" t="s">
        <v>2234</v>
      </c>
      <c r="C670" s="760"/>
      <c r="D670" s="760"/>
      <c r="E670" s="864"/>
      <c r="F670" s="761"/>
      <c r="G670" s="761"/>
      <c r="H670" s="761"/>
      <c r="I670" s="761"/>
      <c r="J670" s="746">
        <v>17017487576</v>
      </c>
    </row>
    <row r="671" spans="2:10" ht="48">
      <c r="B671" s="762"/>
      <c r="C671" s="669" t="s">
        <v>1138</v>
      </c>
      <c r="D671" s="669"/>
      <c r="E671" s="850"/>
      <c r="F671" s="763"/>
      <c r="G671" s="763"/>
      <c r="H671" s="763"/>
      <c r="I671" s="763"/>
      <c r="J671" s="670">
        <v>5275421148.5600004</v>
      </c>
    </row>
    <row r="672" spans="2:10" ht="48">
      <c r="B672" s="646"/>
      <c r="C672" s="669" t="s">
        <v>1139</v>
      </c>
      <c r="D672" s="669"/>
      <c r="E672" s="850"/>
      <c r="F672" s="763"/>
      <c r="G672" s="763"/>
      <c r="H672" s="763"/>
      <c r="I672" s="763"/>
      <c r="J672" s="746">
        <v>22292908724.560001</v>
      </c>
    </row>
    <row r="673" spans="2:10">
      <c r="B673" s="646"/>
      <c r="C673" s="696"/>
      <c r="D673" s="696"/>
      <c r="E673" s="850"/>
      <c r="F673" s="763"/>
      <c r="G673" s="763"/>
      <c r="H673" s="763"/>
      <c r="I673" s="763"/>
      <c r="J673" s="697"/>
    </row>
    <row r="674" spans="2:10">
      <c r="B674" s="764" t="s">
        <v>1140</v>
      </c>
      <c r="C674" s="764"/>
      <c r="D674" s="764"/>
      <c r="E674" s="865"/>
      <c r="F674" s="765"/>
      <c r="G674" s="765"/>
      <c r="H674" s="765"/>
      <c r="I674" s="765"/>
      <c r="J674" s="765"/>
    </row>
    <row r="675" spans="2:10">
      <c r="B675" s="713">
        <v>26</v>
      </c>
      <c r="C675" s="757" t="s">
        <v>1141</v>
      </c>
      <c r="D675" s="739"/>
      <c r="E675" s="833"/>
      <c r="F675" s="740"/>
      <c r="G675" s="740"/>
      <c r="H675" s="740"/>
      <c r="I675" s="740"/>
      <c r="J675" s="766"/>
    </row>
    <row r="676" spans="2:10" ht="24">
      <c r="B676" s="698">
        <v>26.1</v>
      </c>
      <c r="C676" s="699" t="s">
        <v>1142</v>
      </c>
      <c r="D676" s="767"/>
      <c r="E676" s="833"/>
      <c r="F676" s="740"/>
      <c r="G676" s="740"/>
      <c r="H676" s="740"/>
      <c r="I676" s="740"/>
      <c r="J676" s="768">
        <v>42500000</v>
      </c>
    </row>
    <row r="677" spans="2:10" ht="24">
      <c r="B677" s="685" t="s">
        <v>1143</v>
      </c>
      <c r="C677" s="654" t="s">
        <v>1144</v>
      </c>
      <c r="D677" s="685" t="s">
        <v>2</v>
      </c>
      <c r="E677" s="848">
        <v>1</v>
      </c>
      <c r="F677" s="681"/>
      <c r="G677" s="681"/>
      <c r="H677" s="681"/>
      <c r="I677" s="681"/>
      <c r="J677" s="650">
        <v>42500000</v>
      </c>
    </row>
    <row r="678" spans="2:10" ht="60">
      <c r="B678" s="685" t="s">
        <v>1145</v>
      </c>
      <c r="C678" s="708" t="s">
        <v>1146</v>
      </c>
      <c r="D678" s="685" t="s">
        <v>2</v>
      </c>
      <c r="E678" s="848">
        <v>0</v>
      </c>
      <c r="F678" s="681"/>
      <c r="G678" s="681"/>
      <c r="H678" s="681"/>
      <c r="I678" s="681"/>
      <c r="J678" s="650">
        <v>0</v>
      </c>
    </row>
    <row r="679" spans="2:10" ht="24">
      <c r="B679" s="685" t="s">
        <v>1147</v>
      </c>
      <c r="C679" s="654" t="s">
        <v>1148</v>
      </c>
      <c r="D679" s="685" t="s">
        <v>2</v>
      </c>
      <c r="E679" s="828">
        <v>0</v>
      </c>
      <c r="F679" s="723"/>
      <c r="G679" s="723"/>
      <c r="H679" s="723"/>
      <c r="I679" s="723"/>
      <c r="J679" s="650">
        <v>0</v>
      </c>
    </row>
    <row r="680" spans="2:10" ht="24">
      <c r="B680" s="685" t="s">
        <v>1149</v>
      </c>
      <c r="C680" s="654" t="s">
        <v>1150</v>
      </c>
      <c r="D680" s="685" t="s">
        <v>2</v>
      </c>
      <c r="E680" s="848">
        <v>0</v>
      </c>
      <c r="F680" s="681"/>
      <c r="G680" s="681"/>
      <c r="H680" s="681"/>
      <c r="I680" s="681"/>
      <c r="J680" s="650">
        <v>0</v>
      </c>
    </row>
    <row r="681" spans="2:10" ht="24">
      <c r="B681" s="698">
        <v>26.2</v>
      </c>
      <c r="C681" s="699" t="s">
        <v>1151</v>
      </c>
      <c r="D681" s="767"/>
      <c r="E681" s="833"/>
      <c r="F681" s="740"/>
      <c r="G681" s="740"/>
      <c r="H681" s="740"/>
      <c r="I681" s="740"/>
      <c r="J681" s="768">
        <v>120250000</v>
      </c>
    </row>
    <row r="682" spans="2:10" ht="48">
      <c r="B682" s="685" t="s">
        <v>1152</v>
      </c>
      <c r="C682" s="654" t="s">
        <v>1153</v>
      </c>
      <c r="D682" s="685" t="s">
        <v>2</v>
      </c>
      <c r="E682" s="828">
        <v>1</v>
      </c>
      <c r="F682" s="723"/>
      <c r="G682" s="723"/>
      <c r="H682" s="723"/>
      <c r="I682" s="723"/>
      <c r="J682" s="650">
        <v>55000000</v>
      </c>
    </row>
    <row r="683" spans="2:10" ht="48">
      <c r="B683" s="685" t="s">
        <v>1154</v>
      </c>
      <c r="C683" s="654" t="s">
        <v>1155</v>
      </c>
      <c r="D683" s="685" t="s">
        <v>2</v>
      </c>
      <c r="E683" s="828">
        <v>1</v>
      </c>
      <c r="F683" s="723"/>
      <c r="G683" s="723"/>
      <c r="H683" s="723"/>
      <c r="I683" s="723"/>
      <c r="J683" s="650">
        <v>3750000</v>
      </c>
    </row>
    <row r="684" spans="2:10" ht="60">
      <c r="B684" s="685" t="s">
        <v>1156</v>
      </c>
      <c r="C684" s="654" t="s">
        <v>1157</v>
      </c>
      <c r="D684" s="685" t="s">
        <v>2</v>
      </c>
      <c r="E684" s="828">
        <v>1</v>
      </c>
      <c r="F684" s="723"/>
      <c r="G684" s="723"/>
      <c r="H684" s="723"/>
      <c r="I684" s="723"/>
      <c r="J684" s="650">
        <v>5850000</v>
      </c>
    </row>
    <row r="685" spans="2:10" ht="48">
      <c r="B685" s="685" t="s">
        <v>1158</v>
      </c>
      <c r="C685" s="654" t="s">
        <v>1159</v>
      </c>
      <c r="D685" s="685" t="s">
        <v>2</v>
      </c>
      <c r="E685" s="828">
        <v>1</v>
      </c>
      <c r="F685" s="723"/>
      <c r="G685" s="723"/>
      <c r="H685" s="723"/>
      <c r="I685" s="723"/>
      <c r="J685" s="650">
        <v>3250000</v>
      </c>
    </row>
    <row r="686" spans="2:10" ht="48">
      <c r="B686" s="685" t="s">
        <v>1160</v>
      </c>
      <c r="C686" s="654" t="s">
        <v>1161</v>
      </c>
      <c r="D686" s="685" t="s">
        <v>2</v>
      </c>
      <c r="E686" s="828">
        <v>1</v>
      </c>
      <c r="F686" s="723"/>
      <c r="G686" s="723"/>
      <c r="H686" s="723"/>
      <c r="I686" s="723"/>
      <c r="J686" s="650">
        <v>40250000</v>
      </c>
    </row>
    <row r="687" spans="2:10" ht="72">
      <c r="B687" s="685" t="s">
        <v>1162</v>
      </c>
      <c r="C687" s="654" t="s">
        <v>1163</v>
      </c>
      <c r="D687" s="685" t="s">
        <v>2</v>
      </c>
      <c r="E687" s="828">
        <v>1</v>
      </c>
      <c r="F687" s="723"/>
      <c r="G687" s="723"/>
      <c r="H687" s="723"/>
      <c r="I687" s="723"/>
      <c r="J687" s="650">
        <v>6950000</v>
      </c>
    </row>
    <row r="688" spans="2:10" ht="60">
      <c r="B688" s="685" t="s">
        <v>1164</v>
      </c>
      <c r="C688" s="654" t="s">
        <v>1165</v>
      </c>
      <c r="D688" s="685" t="s">
        <v>2</v>
      </c>
      <c r="E688" s="828">
        <v>3</v>
      </c>
      <c r="F688" s="723"/>
      <c r="G688" s="723"/>
      <c r="H688" s="723"/>
      <c r="I688" s="723"/>
      <c r="J688" s="650">
        <v>3750000</v>
      </c>
    </row>
    <row r="689" spans="2:10" ht="96">
      <c r="B689" s="685" t="s">
        <v>1166</v>
      </c>
      <c r="C689" s="654" t="s">
        <v>1167</v>
      </c>
      <c r="D689" s="685" t="s">
        <v>2</v>
      </c>
      <c r="E689" s="828">
        <v>1</v>
      </c>
      <c r="F689" s="723"/>
      <c r="G689" s="723"/>
      <c r="H689" s="723"/>
      <c r="I689" s="723"/>
      <c r="J689" s="650">
        <v>1450000</v>
      </c>
    </row>
    <row r="690" spans="2:10" ht="72">
      <c r="B690" s="698">
        <v>26.3</v>
      </c>
      <c r="C690" s="698" t="s">
        <v>1168</v>
      </c>
      <c r="D690" s="767"/>
      <c r="E690" s="833"/>
      <c r="F690" s="740"/>
      <c r="G690" s="740"/>
      <c r="H690" s="740"/>
      <c r="I690" s="740"/>
      <c r="J690" s="768">
        <v>57765000</v>
      </c>
    </row>
    <row r="691" spans="2:10" ht="60">
      <c r="B691" s="685" t="s">
        <v>1169</v>
      </c>
      <c r="C691" s="654" t="s">
        <v>1170</v>
      </c>
      <c r="D691" s="685" t="s">
        <v>2</v>
      </c>
      <c r="E691" s="828">
        <v>1</v>
      </c>
      <c r="F691" s="723"/>
      <c r="G691" s="723"/>
      <c r="H691" s="723"/>
      <c r="I691" s="723"/>
      <c r="J691" s="650">
        <v>8650000</v>
      </c>
    </row>
    <row r="692" spans="2:10" ht="96">
      <c r="B692" s="685" t="s">
        <v>1171</v>
      </c>
      <c r="C692" s="654" t="s">
        <v>1172</v>
      </c>
      <c r="D692" s="685" t="s">
        <v>2</v>
      </c>
      <c r="E692" s="828">
        <v>1</v>
      </c>
      <c r="F692" s="723"/>
      <c r="G692" s="723"/>
      <c r="H692" s="723"/>
      <c r="I692" s="723"/>
      <c r="J692" s="650">
        <v>2150000</v>
      </c>
    </row>
    <row r="693" spans="2:10" ht="120">
      <c r="B693" s="685" t="s">
        <v>1173</v>
      </c>
      <c r="C693" s="654" t="s">
        <v>1174</v>
      </c>
      <c r="D693" s="685" t="s">
        <v>2</v>
      </c>
      <c r="E693" s="828">
        <v>2</v>
      </c>
      <c r="F693" s="723"/>
      <c r="G693" s="723"/>
      <c r="H693" s="723"/>
      <c r="I693" s="723"/>
      <c r="J693" s="650">
        <v>30000000</v>
      </c>
    </row>
    <row r="694" spans="2:10" ht="84">
      <c r="B694" s="685" t="s">
        <v>1175</v>
      </c>
      <c r="C694" s="654" t="s">
        <v>1176</v>
      </c>
      <c r="D694" s="685" t="s">
        <v>2</v>
      </c>
      <c r="E694" s="828">
        <v>3</v>
      </c>
      <c r="F694" s="723"/>
      <c r="G694" s="723"/>
      <c r="H694" s="723"/>
      <c r="I694" s="723"/>
      <c r="J694" s="650">
        <v>7455000</v>
      </c>
    </row>
    <row r="695" spans="2:10" ht="108">
      <c r="B695" s="685" t="s">
        <v>1177</v>
      </c>
      <c r="C695" s="654" t="s">
        <v>1178</v>
      </c>
      <c r="D695" s="685" t="s">
        <v>2</v>
      </c>
      <c r="E695" s="828">
        <v>2</v>
      </c>
      <c r="F695" s="723"/>
      <c r="G695" s="723"/>
      <c r="H695" s="723"/>
      <c r="I695" s="723"/>
      <c r="J695" s="650">
        <v>2710000</v>
      </c>
    </row>
    <row r="696" spans="2:10" ht="84">
      <c r="B696" s="685" t="s">
        <v>1179</v>
      </c>
      <c r="C696" s="654" t="s">
        <v>1180</v>
      </c>
      <c r="D696" s="685" t="s">
        <v>2</v>
      </c>
      <c r="E696" s="828">
        <v>2</v>
      </c>
      <c r="F696" s="723"/>
      <c r="G696" s="723"/>
      <c r="H696" s="723"/>
      <c r="I696" s="723"/>
      <c r="J696" s="650">
        <v>2650000</v>
      </c>
    </row>
    <row r="697" spans="2:10" ht="60">
      <c r="B697" s="685" t="s">
        <v>1181</v>
      </c>
      <c r="C697" s="654" t="s">
        <v>1182</v>
      </c>
      <c r="D697" s="685" t="s">
        <v>2</v>
      </c>
      <c r="E697" s="828">
        <v>1</v>
      </c>
      <c r="F697" s="723"/>
      <c r="G697" s="723"/>
      <c r="H697" s="723"/>
      <c r="I697" s="723"/>
      <c r="J697" s="650">
        <v>4150000</v>
      </c>
    </row>
    <row r="698" spans="2:10" ht="48">
      <c r="B698" s="698">
        <v>26.4</v>
      </c>
      <c r="C698" s="698" t="s">
        <v>1183</v>
      </c>
      <c r="D698" s="730"/>
      <c r="E698" s="860"/>
      <c r="F698" s="750"/>
      <c r="G698" s="750"/>
      <c r="H698" s="750"/>
      <c r="I698" s="750"/>
      <c r="J698" s="768">
        <v>958500000</v>
      </c>
    </row>
    <row r="699" spans="2:10" ht="24">
      <c r="B699" s="685" t="s">
        <v>1184</v>
      </c>
      <c r="C699" s="654" t="s">
        <v>1185</v>
      </c>
      <c r="D699" s="685" t="s">
        <v>2</v>
      </c>
      <c r="E699" s="828">
        <v>9</v>
      </c>
      <c r="F699" s="723"/>
      <c r="G699" s="723"/>
      <c r="H699" s="723"/>
      <c r="I699" s="723"/>
      <c r="J699" s="650">
        <v>382500000</v>
      </c>
    </row>
    <row r="700" spans="2:10" ht="24">
      <c r="B700" s="685" t="s">
        <v>1186</v>
      </c>
      <c r="C700" s="654" t="s">
        <v>1187</v>
      </c>
      <c r="D700" s="685" t="s">
        <v>2</v>
      </c>
      <c r="E700" s="828">
        <v>2</v>
      </c>
      <c r="F700" s="723"/>
      <c r="G700" s="723"/>
      <c r="H700" s="723"/>
      <c r="I700" s="723"/>
      <c r="J700" s="650">
        <v>77000000</v>
      </c>
    </row>
    <row r="701" spans="2:10" ht="60">
      <c r="B701" s="685" t="s">
        <v>1188</v>
      </c>
      <c r="C701" s="654" t="s">
        <v>1189</v>
      </c>
      <c r="D701" s="685" t="s">
        <v>2</v>
      </c>
      <c r="E701" s="828">
        <v>2</v>
      </c>
      <c r="F701" s="683"/>
      <c r="G701" s="683"/>
      <c r="H701" s="683"/>
      <c r="I701" s="683"/>
      <c r="J701" s="650">
        <v>344000000</v>
      </c>
    </row>
    <row r="702" spans="2:10" ht="60">
      <c r="B702" s="685" t="s">
        <v>1190</v>
      </c>
      <c r="C702" s="654" t="s">
        <v>1191</v>
      </c>
      <c r="D702" s="685" t="s">
        <v>2</v>
      </c>
      <c r="E702" s="828">
        <v>1</v>
      </c>
      <c r="F702" s="683"/>
      <c r="G702" s="683"/>
      <c r="H702" s="683"/>
      <c r="I702" s="683"/>
      <c r="J702" s="650">
        <v>155000000</v>
      </c>
    </row>
    <row r="703" spans="2:10" ht="48">
      <c r="B703" s="698">
        <v>26.5</v>
      </c>
      <c r="C703" s="698" t="s">
        <v>1192</v>
      </c>
      <c r="D703" s="730"/>
      <c r="E703" s="860"/>
      <c r="F703" s="731"/>
      <c r="G703" s="731"/>
      <c r="H703" s="731"/>
      <c r="I703" s="731"/>
      <c r="J703" s="768">
        <v>113948000</v>
      </c>
    </row>
    <row r="704" spans="2:10" ht="72">
      <c r="B704" s="685" t="s">
        <v>1193</v>
      </c>
      <c r="C704" s="654" t="s">
        <v>1194</v>
      </c>
      <c r="D704" s="685" t="s">
        <v>2</v>
      </c>
      <c r="E704" s="828">
        <v>1</v>
      </c>
      <c r="F704" s="683"/>
      <c r="G704" s="683"/>
      <c r="H704" s="683"/>
      <c r="I704" s="683"/>
      <c r="J704" s="650">
        <v>71548000</v>
      </c>
    </row>
    <row r="705" spans="2:10" ht="84">
      <c r="B705" s="685" t="s">
        <v>1195</v>
      </c>
      <c r="C705" s="654" t="s">
        <v>1196</v>
      </c>
      <c r="D705" s="685" t="s">
        <v>2</v>
      </c>
      <c r="E705" s="828">
        <v>1</v>
      </c>
      <c r="F705" s="683"/>
      <c r="G705" s="683"/>
      <c r="H705" s="683"/>
      <c r="I705" s="683"/>
      <c r="J705" s="650">
        <v>35450000</v>
      </c>
    </row>
    <row r="706" spans="2:10" ht="96">
      <c r="B706" s="685" t="s">
        <v>1197</v>
      </c>
      <c r="C706" s="654" t="s">
        <v>1198</v>
      </c>
      <c r="D706" s="685" t="s">
        <v>2</v>
      </c>
      <c r="E706" s="828">
        <v>1</v>
      </c>
      <c r="F706" s="683"/>
      <c r="G706" s="683"/>
      <c r="H706" s="683"/>
      <c r="I706" s="683"/>
      <c r="J706" s="650">
        <v>6950000</v>
      </c>
    </row>
    <row r="707" spans="2:10">
      <c r="B707" s="685"/>
      <c r="C707" s="654"/>
      <c r="D707" s="685"/>
      <c r="E707" s="828"/>
      <c r="F707" s="723"/>
      <c r="G707" s="723"/>
      <c r="H707" s="723"/>
      <c r="I707" s="723"/>
      <c r="J707" s="769"/>
    </row>
    <row r="708" spans="2:10" ht="24">
      <c r="B708" s="698">
        <v>26.6</v>
      </c>
      <c r="C708" s="699" t="s">
        <v>1199</v>
      </c>
      <c r="D708" s="767"/>
      <c r="E708" s="833"/>
      <c r="F708" s="740"/>
      <c r="G708" s="740"/>
      <c r="H708" s="740"/>
      <c r="I708" s="740"/>
      <c r="J708" s="768">
        <v>1851886400</v>
      </c>
    </row>
    <row r="709" spans="2:10" ht="60">
      <c r="B709" s="685" t="s">
        <v>1200</v>
      </c>
      <c r="C709" s="654" t="s">
        <v>1201</v>
      </c>
      <c r="D709" s="685" t="s">
        <v>2</v>
      </c>
      <c r="E709" s="828">
        <v>23</v>
      </c>
      <c r="F709" s="683"/>
      <c r="G709" s="683"/>
      <c r="H709" s="683"/>
      <c r="I709" s="683"/>
      <c r="J709" s="650">
        <v>65550000</v>
      </c>
    </row>
    <row r="710" spans="2:10" ht="72">
      <c r="B710" s="685" t="s">
        <v>1202</v>
      </c>
      <c r="C710" s="654" t="s">
        <v>1203</v>
      </c>
      <c r="D710" s="685" t="s">
        <v>2</v>
      </c>
      <c r="E710" s="828">
        <v>18</v>
      </c>
      <c r="F710" s="683"/>
      <c r="G710" s="683"/>
      <c r="H710" s="683"/>
      <c r="I710" s="683"/>
      <c r="J710" s="650">
        <v>1184400000</v>
      </c>
    </row>
    <row r="711" spans="2:10" ht="60">
      <c r="B711" s="685" t="s">
        <v>1204</v>
      </c>
      <c r="C711" s="654" t="s">
        <v>1205</v>
      </c>
      <c r="D711" s="685" t="s">
        <v>2</v>
      </c>
      <c r="E711" s="828">
        <v>1</v>
      </c>
      <c r="F711" s="683"/>
      <c r="G711" s="683"/>
      <c r="H711" s="683"/>
      <c r="I711" s="683"/>
      <c r="J711" s="650">
        <v>21450000</v>
      </c>
    </row>
    <row r="712" spans="2:10" ht="60">
      <c r="B712" s="685" t="s">
        <v>1206</v>
      </c>
      <c r="C712" s="654" t="s">
        <v>1207</v>
      </c>
      <c r="D712" s="685" t="s">
        <v>2</v>
      </c>
      <c r="E712" s="828">
        <v>1</v>
      </c>
      <c r="F712" s="683"/>
      <c r="G712" s="683"/>
      <c r="H712" s="683"/>
      <c r="I712" s="683"/>
      <c r="J712" s="650">
        <v>8564000</v>
      </c>
    </row>
    <row r="713" spans="2:10" ht="60">
      <c r="B713" s="685" t="s">
        <v>1208</v>
      </c>
      <c r="C713" s="654" t="s">
        <v>1209</v>
      </c>
      <c r="D713" s="685" t="s">
        <v>2</v>
      </c>
      <c r="E713" s="828">
        <v>1</v>
      </c>
      <c r="F713" s="683"/>
      <c r="G713" s="683"/>
      <c r="H713" s="683"/>
      <c r="I713" s="683"/>
      <c r="J713" s="650">
        <v>20250000</v>
      </c>
    </row>
    <row r="714" spans="2:10" ht="60">
      <c r="B714" s="685" t="s">
        <v>1210</v>
      </c>
      <c r="C714" s="654" t="s">
        <v>1211</v>
      </c>
      <c r="D714" s="685" t="s">
        <v>2</v>
      </c>
      <c r="E714" s="828">
        <v>1</v>
      </c>
      <c r="F714" s="683"/>
      <c r="G714" s="683"/>
      <c r="H714" s="683"/>
      <c r="I714" s="683"/>
      <c r="J714" s="650">
        <v>10150000</v>
      </c>
    </row>
    <row r="715" spans="2:10" ht="60">
      <c r="B715" s="685" t="s">
        <v>1212</v>
      </c>
      <c r="C715" s="654" t="s">
        <v>1213</v>
      </c>
      <c r="D715" s="685" t="s">
        <v>2</v>
      </c>
      <c r="E715" s="828">
        <v>1</v>
      </c>
      <c r="F715" s="683"/>
      <c r="G715" s="683"/>
      <c r="H715" s="683"/>
      <c r="I715" s="683"/>
      <c r="J715" s="650">
        <v>1125000</v>
      </c>
    </row>
    <row r="716" spans="2:10" ht="48">
      <c r="B716" s="685" t="s">
        <v>1214</v>
      </c>
      <c r="C716" s="654" t="s">
        <v>1215</v>
      </c>
      <c r="D716" s="685" t="s">
        <v>2</v>
      </c>
      <c r="E716" s="828">
        <v>1</v>
      </c>
      <c r="F716" s="683"/>
      <c r="G716" s="683"/>
      <c r="H716" s="683"/>
      <c r="I716" s="683"/>
      <c r="J716" s="650">
        <v>985000</v>
      </c>
    </row>
    <row r="717" spans="2:10" ht="60">
      <c r="B717" s="685" t="s">
        <v>1216</v>
      </c>
      <c r="C717" s="654" t="s">
        <v>1217</v>
      </c>
      <c r="D717" s="685" t="s">
        <v>2</v>
      </c>
      <c r="E717" s="828">
        <v>1</v>
      </c>
      <c r="F717" s="683"/>
      <c r="G717" s="683"/>
      <c r="H717" s="683"/>
      <c r="I717" s="683"/>
      <c r="J717" s="650">
        <v>9105000</v>
      </c>
    </row>
    <row r="718" spans="2:10" ht="48">
      <c r="B718" s="685" t="s">
        <v>1218</v>
      </c>
      <c r="C718" s="654" t="s">
        <v>1219</v>
      </c>
      <c r="D718" s="685" t="s">
        <v>2</v>
      </c>
      <c r="E718" s="828">
        <v>1</v>
      </c>
      <c r="F718" s="683"/>
      <c r="G718" s="683"/>
      <c r="H718" s="683"/>
      <c r="I718" s="683"/>
      <c r="J718" s="650">
        <v>12150000</v>
      </c>
    </row>
    <row r="719" spans="2:10" ht="60">
      <c r="B719" s="685" t="s">
        <v>1220</v>
      </c>
      <c r="C719" s="654" t="s">
        <v>1221</v>
      </c>
      <c r="D719" s="685" t="s">
        <v>2</v>
      </c>
      <c r="E719" s="828">
        <v>1</v>
      </c>
      <c r="F719" s="683"/>
      <c r="G719" s="683"/>
      <c r="H719" s="683"/>
      <c r="I719" s="683"/>
      <c r="J719" s="650">
        <v>9850000</v>
      </c>
    </row>
    <row r="720" spans="2:10" ht="48">
      <c r="B720" s="685" t="s">
        <v>1222</v>
      </c>
      <c r="C720" s="654" t="s">
        <v>1223</v>
      </c>
      <c r="D720" s="685" t="s">
        <v>2</v>
      </c>
      <c r="E720" s="828">
        <v>1</v>
      </c>
      <c r="F720" s="683"/>
      <c r="G720" s="683"/>
      <c r="H720" s="683"/>
      <c r="I720" s="683"/>
      <c r="J720" s="650">
        <v>9850000</v>
      </c>
    </row>
    <row r="721" spans="2:10" ht="48">
      <c r="B721" s="685" t="s">
        <v>1224</v>
      </c>
      <c r="C721" s="654" t="s">
        <v>1225</v>
      </c>
      <c r="D721" s="685" t="s">
        <v>2</v>
      </c>
      <c r="E721" s="828">
        <v>1</v>
      </c>
      <c r="F721" s="683"/>
      <c r="G721" s="683"/>
      <c r="H721" s="683"/>
      <c r="I721" s="683"/>
      <c r="J721" s="650">
        <v>21545000</v>
      </c>
    </row>
    <row r="722" spans="2:10" ht="24">
      <c r="B722" s="685" t="s">
        <v>1226</v>
      </c>
      <c r="C722" s="654" t="s">
        <v>1227</v>
      </c>
      <c r="D722" s="685" t="s">
        <v>2</v>
      </c>
      <c r="E722" s="862">
        <v>40</v>
      </c>
      <c r="F722" s="683"/>
      <c r="G722" s="683"/>
      <c r="H722" s="683"/>
      <c r="I722" s="683"/>
      <c r="J722" s="650">
        <v>261600000</v>
      </c>
    </row>
    <row r="723" spans="2:10" ht="48">
      <c r="B723" s="685" t="s">
        <v>1228</v>
      </c>
      <c r="C723" s="654" t="s">
        <v>1229</v>
      </c>
      <c r="D723" s="685" t="s">
        <v>2</v>
      </c>
      <c r="E723" s="862">
        <v>6</v>
      </c>
      <c r="F723" s="683"/>
      <c r="G723" s="683"/>
      <c r="H723" s="683"/>
      <c r="I723" s="683"/>
      <c r="J723" s="650">
        <v>176700000</v>
      </c>
    </row>
    <row r="724" spans="2:10" ht="36">
      <c r="B724" s="685" t="s">
        <v>1230</v>
      </c>
      <c r="C724" s="654" t="s">
        <v>1231</v>
      </c>
      <c r="D724" s="685" t="s">
        <v>2</v>
      </c>
      <c r="E724" s="862">
        <v>12</v>
      </c>
      <c r="F724" s="683"/>
      <c r="G724" s="683"/>
      <c r="H724" s="683"/>
      <c r="I724" s="683"/>
      <c r="J724" s="650">
        <v>28200000</v>
      </c>
    </row>
    <row r="725" spans="2:10" ht="60">
      <c r="B725" s="685" t="s">
        <v>1232</v>
      </c>
      <c r="C725" s="654" t="s">
        <v>1233</v>
      </c>
      <c r="D725" s="685" t="s">
        <v>2</v>
      </c>
      <c r="E725" s="828">
        <v>6</v>
      </c>
      <c r="F725" s="683"/>
      <c r="G725" s="683"/>
      <c r="H725" s="683"/>
      <c r="I725" s="683"/>
      <c r="J725" s="650">
        <v>3512400</v>
      </c>
    </row>
    <row r="726" spans="2:10" ht="36">
      <c r="B726" s="685" t="s">
        <v>1234</v>
      </c>
      <c r="C726" s="654" t="s">
        <v>1235</v>
      </c>
      <c r="D726" s="685" t="s">
        <v>2</v>
      </c>
      <c r="E726" s="828">
        <v>6</v>
      </c>
      <c r="F726" s="683"/>
      <c r="G726" s="683"/>
      <c r="H726" s="683"/>
      <c r="I726" s="683"/>
      <c r="J726" s="650">
        <v>6900000</v>
      </c>
    </row>
    <row r="727" spans="2:10">
      <c r="B727" s="770" t="s">
        <v>1236</v>
      </c>
      <c r="C727" s="770"/>
      <c r="D727" s="770"/>
      <c r="E727" s="866"/>
      <c r="F727" s="732"/>
      <c r="G727" s="732"/>
      <c r="H727" s="732"/>
      <c r="I727" s="732"/>
      <c r="J727" s="771">
        <v>3144849400</v>
      </c>
    </row>
    <row r="728" spans="2:10">
      <c r="B728" s="772"/>
      <c r="C728" s="773"/>
      <c r="D728" s="773"/>
      <c r="E728" s="867"/>
      <c r="F728" s="774"/>
      <c r="G728" s="774"/>
      <c r="H728" s="774"/>
      <c r="I728" s="774"/>
      <c r="J728" s="775"/>
    </row>
    <row r="729" spans="2:10" ht="16" thickBot="1">
      <c r="B729" s="776"/>
      <c r="C729" s="777"/>
      <c r="D729" s="777"/>
      <c r="E729" s="868"/>
      <c r="F729" s="695"/>
      <c r="G729" s="695"/>
      <c r="H729" s="695"/>
      <c r="I729" s="695"/>
      <c r="J729" s="778"/>
    </row>
    <row r="730" spans="2:10">
      <c r="B730" s="779" t="s">
        <v>1237</v>
      </c>
      <c r="C730" s="780"/>
      <c r="D730" s="780"/>
      <c r="E730" s="869"/>
      <c r="F730" s="781"/>
      <c r="G730" s="781"/>
      <c r="H730" s="781"/>
      <c r="I730" s="781"/>
      <c r="J730" s="782">
        <v>22292908724.560001</v>
      </c>
    </row>
    <row r="731" spans="2:10">
      <c r="B731" s="783" t="s">
        <v>1238</v>
      </c>
      <c r="C731" s="784"/>
      <c r="D731" s="784"/>
      <c r="E731" s="870"/>
      <c r="F731" s="785"/>
      <c r="G731" s="785"/>
      <c r="H731" s="785"/>
      <c r="I731" s="785"/>
      <c r="J731" s="786">
        <v>3144849400</v>
      </c>
    </row>
    <row r="732" spans="2:10" ht="16" thickBot="1">
      <c r="B732" s="787" t="s">
        <v>1239</v>
      </c>
      <c r="C732" s="788"/>
      <c r="D732" s="788"/>
      <c r="E732" s="871"/>
      <c r="F732" s="789"/>
      <c r="G732" s="789"/>
      <c r="H732" s="789"/>
      <c r="I732" s="789"/>
      <c r="J732" s="790">
        <v>25437758124.560001</v>
      </c>
    </row>
    <row r="733" spans="2:10" ht="18">
      <c r="B733" s="153"/>
      <c r="C733" s="154"/>
      <c r="D733" s="154"/>
      <c r="E733" s="872"/>
      <c r="F733" s="630"/>
      <c r="G733" s="630"/>
      <c r="H733" s="630"/>
      <c r="I733" s="630"/>
      <c r="J733" s="629"/>
    </row>
  </sheetData>
  <mergeCells count="1">
    <mergeCell ref="B1:J1"/>
  </mergeCells>
  <conditionalFormatting sqref="B4:C4 B12:C12 B14:C14 B49:C49 B62:C62 B77:C77 B85:C86 B94:C94 C111 B121:C121 B136:C136 B146:C146 B163:C163 B170:C170 B184:C184 B204:C204 B246:C246 B269:C269 B295:C295 B342:C342 B350:C350 B376:C377 C382 B407:C408 B426:C430 B25:J25">
    <cfRule type="cellIs" dxfId="4" priority="2" operator="equal">
      <formula>"ESCRIBA AQUÍ EL NOMBRE DEL CAPITULO"</formula>
    </cfRule>
  </conditionalFormatting>
  <conditionalFormatting sqref="J675">
    <cfRule type="cellIs" dxfId="3" priority="3" stopIfTrue="1" operator="equal">
      <formula>1</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S7016"/>
  <sheetViews>
    <sheetView topLeftCell="C4" workbookViewId="0"/>
  </sheetViews>
  <sheetFormatPr baseColWidth="10" defaultColWidth="11.33203125" defaultRowHeight="15"/>
  <cols>
    <col min="1" max="2" width="0" hidden="1" customWidth="1"/>
    <col min="3" max="3" width="41.6640625" customWidth="1"/>
    <col min="4" max="4" width="11" customWidth="1"/>
    <col min="5" max="5" width="7" customWidth="1"/>
    <col min="6" max="6" width="10.33203125" customWidth="1"/>
    <col min="7" max="7" width="15.33203125" customWidth="1"/>
    <col min="8" max="8" width="19.1640625" customWidth="1"/>
    <col min="9" max="18" width="0" hidden="1" customWidth="1"/>
    <col min="19" max="19" width="13.1640625" customWidth="1"/>
    <col min="20" max="20" width="14.83203125" customWidth="1"/>
    <col min="22" max="22" width="12.1640625" customWidth="1"/>
    <col min="24" max="24" width="18.6640625" customWidth="1"/>
    <col min="25" max="25" width="14.83203125" customWidth="1"/>
    <col min="26" max="26" width="16.83203125" customWidth="1"/>
    <col min="28" max="818" width="0" hidden="1" customWidth="1"/>
  </cols>
  <sheetData>
    <row r="1" spans="1:18" hidden="1">
      <c r="A1" s="4"/>
      <c r="B1" s="5"/>
      <c r="C1" s="791"/>
      <c r="D1" s="791" t="s">
        <v>1240</v>
      </c>
      <c r="E1" s="792"/>
      <c r="F1" s="794" t="e">
        <f>"Duración" &amp;#REF! &amp; " Días"</f>
        <v>#REF!</v>
      </c>
      <c r="G1" s="796" t="s">
        <v>1241</v>
      </c>
      <c r="H1" s="798" t="e">
        <f>#REF!</f>
        <v>#REF!</v>
      </c>
      <c r="I1" s="6"/>
      <c r="J1" s="7"/>
      <c r="O1">
        <v>1.68</v>
      </c>
      <c r="P1" t="s">
        <v>1242</v>
      </c>
      <c r="Q1" t="s">
        <v>1243</v>
      </c>
    </row>
    <row r="2" spans="1:18" hidden="1">
      <c r="A2" s="152" t="e">
        <f>#REF!</f>
        <v>#REF!</v>
      </c>
      <c r="B2" s="4"/>
      <c r="C2" s="791"/>
      <c r="D2" s="793"/>
      <c r="E2" s="793"/>
      <c r="F2" s="795"/>
      <c r="G2" s="797"/>
      <c r="H2" s="799"/>
      <c r="I2" s="9">
        <v>1</v>
      </c>
      <c r="J2" s="10"/>
      <c r="O2">
        <v>0.05</v>
      </c>
      <c r="P2" t="s">
        <v>1244</v>
      </c>
      <c r="Q2" t="s">
        <v>1243</v>
      </c>
      <c r="R2">
        <v>0.1</v>
      </c>
    </row>
    <row r="3" spans="1:18" ht="16" hidden="1" thickBot="1">
      <c r="A3" s="8">
        <v>1</v>
      </c>
      <c r="B3" s="4"/>
      <c r="C3" s="11"/>
      <c r="D3" s="12"/>
      <c r="E3" s="13"/>
      <c r="F3" s="14"/>
      <c r="G3" s="15"/>
      <c r="H3" s="15"/>
      <c r="I3" s="16" t="e">
        <f>#REF!</f>
        <v>#REF!</v>
      </c>
      <c r="J3" s="17" t="s">
        <v>1245</v>
      </c>
    </row>
    <row r="4" spans="1:18" ht="19" thickTop="1">
      <c r="A4" s="18"/>
      <c r="B4" s="18"/>
      <c r="C4" s="800" t="e">
        <f>#REF!</f>
        <v>#REF!</v>
      </c>
      <c r="D4" s="801"/>
      <c r="E4" s="802"/>
      <c r="F4" s="806" t="s">
        <v>1246</v>
      </c>
      <c r="G4" s="807"/>
      <c r="H4" s="808"/>
      <c r="I4" s="19"/>
      <c r="J4" s="20"/>
    </row>
    <row r="5" spans="1:18" ht="18">
      <c r="A5" s="18"/>
      <c r="B5" s="21"/>
      <c r="C5" s="803"/>
      <c r="D5" s="804"/>
      <c r="E5" s="805"/>
      <c r="F5" s="809"/>
      <c r="G5" s="810"/>
      <c r="H5" s="811"/>
      <c r="I5" s="19"/>
      <c r="J5" s="20"/>
    </row>
    <row r="6" spans="1:18">
      <c r="A6" s="18"/>
      <c r="B6" s="22"/>
      <c r="C6" s="816" t="e">
        <f>#REF!</f>
        <v>#REF!</v>
      </c>
      <c r="D6" s="817"/>
      <c r="E6" s="817"/>
      <c r="F6" s="818"/>
      <c r="G6" s="23" t="s">
        <v>1247</v>
      </c>
      <c r="H6" s="24" t="e">
        <f>#REF!</f>
        <v>#REF!</v>
      </c>
      <c r="I6" s="25"/>
      <c r="J6" s="26"/>
    </row>
    <row r="7" spans="1:18" ht="16" thickBot="1">
      <c r="A7" s="18"/>
      <c r="B7" s="22"/>
      <c r="C7" s="819"/>
      <c r="D7" s="820"/>
      <c r="E7" s="820"/>
      <c r="F7" s="821"/>
      <c r="G7" s="822"/>
      <c r="H7" s="823"/>
      <c r="I7" s="27"/>
      <c r="J7" s="28"/>
    </row>
    <row r="8" spans="1:18" ht="16" thickTop="1">
      <c r="C8" s="1"/>
      <c r="D8" s="2"/>
      <c r="E8" s="1"/>
      <c r="F8" s="1"/>
      <c r="G8" s="1"/>
      <c r="H8" s="1"/>
      <c r="I8" s="29"/>
      <c r="J8" s="30"/>
    </row>
    <row r="9" spans="1:18" ht="16" thickBot="1">
      <c r="C9" s="1"/>
      <c r="D9" s="2"/>
      <c r="E9" s="1"/>
      <c r="F9" s="1"/>
      <c r="G9" s="1"/>
      <c r="H9" s="1"/>
      <c r="I9" s="29"/>
      <c r="J9" s="30"/>
    </row>
    <row r="10" spans="1:18" ht="16" thickTop="1">
      <c r="A10" s="18" t="s">
        <v>1248</v>
      </c>
      <c r="B10" s="31"/>
      <c r="C10" s="812" t="s">
        <v>1249</v>
      </c>
      <c r="D10" s="813"/>
      <c r="E10" s="813"/>
      <c r="F10" s="813"/>
      <c r="G10" s="32"/>
      <c r="H10" s="33" t="s">
        <v>1250</v>
      </c>
      <c r="I10" s="34" t="s">
        <v>1251</v>
      </c>
      <c r="J10" s="35" t="s">
        <v>4</v>
      </c>
    </row>
    <row r="11" spans="1:18">
      <c r="A11" s="18"/>
      <c r="B11" s="31"/>
      <c r="C11" s="814"/>
      <c r="D11" s="815"/>
      <c r="E11" s="815"/>
      <c r="F11" s="815"/>
      <c r="G11" s="36"/>
      <c r="H11" s="37" t="s">
        <v>1252</v>
      </c>
      <c r="I11" s="38" t="e">
        <f>I2984</f>
        <v>#REF!</v>
      </c>
      <c r="J11" s="39"/>
    </row>
    <row r="12" spans="1:18">
      <c r="A12" s="40" t="s">
        <v>1253</v>
      </c>
      <c r="B12" s="31"/>
      <c r="C12" s="147" t="s">
        <v>1</v>
      </c>
      <c r="D12" s="155" t="s">
        <v>2</v>
      </c>
      <c r="E12" s="156" t="s">
        <v>3</v>
      </c>
      <c r="F12" s="156" t="s">
        <v>1254</v>
      </c>
      <c r="G12" s="157" t="s">
        <v>1255</v>
      </c>
      <c r="H12" s="148" t="s">
        <v>1256</v>
      </c>
      <c r="I12" s="158"/>
      <c r="J12" s="149" t="s">
        <v>1256</v>
      </c>
    </row>
    <row r="13" spans="1:18">
      <c r="A13" s="40"/>
      <c r="B13" s="31"/>
      <c r="C13" s="41"/>
      <c r="D13" s="18"/>
      <c r="E13" s="42"/>
      <c r="F13" s="42"/>
      <c r="G13" s="43"/>
      <c r="H13" s="44"/>
      <c r="I13" s="45"/>
      <c r="J13" s="46"/>
    </row>
    <row r="14" spans="1:18">
      <c r="A14" s="40" t="s">
        <v>1257</v>
      </c>
      <c r="B14" s="31"/>
      <c r="C14" s="47" t="s">
        <v>1258</v>
      </c>
      <c r="D14" s="18"/>
      <c r="E14" s="42"/>
      <c r="F14" s="42"/>
      <c r="G14" s="43"/>
      <c r="H14" s="44"/>
      <c r="I14" s="45"/>
      <c r="J14" s="46"/>
    </row>
    <row r="15" spans="1:18">
      <c r="A15" s="40">
        <v>106015</v>
      </c>
      <c r="B15" s="31" t="s">
        <v>1259</v>
      </c>
      <c r="C15" s="147" t="s">
        <v>1260</v>
      </c>
      <c r="D15" s="155" t="s">
        <v>2</v>
      </c>
      <c r="E15" s="156">
        <v>0.05</v>
      </c>
      <c r="F15" s="156">
        <v>1</v>
      </c>
      <c r="G15" s="157">
        <v>70746</v>
      </c>
      <c r="H15" s="148">
        <f>TRUNC(E15* (1 + F15 / 100) * G15,2)</f>
        <v>3572.67</v>
      </c>
      <c r="I15" s="158" t="e">
        <f>I11 * (E15 * (1+F15/100))</f>
        <v>#REF!</v>
      </c>
      <c r="J15" s="149" t="e">
        <f>H15 * I11</f>
        <v>#REF!</v>
      </c>
    </row>
    <row r="16" spans="1:18">
      <c r="A16" s="40">
        <v>101010</v>
      </c>
      <c r="B16" s="31" t="s">
        <v>1261</v>
      </c>
      <c r="C16" s="147" t="s">
        <v>1262</v>
      </c>
      <c r="D16" s="155" t="s">
        <v>85</v>
      </c>
      <c r="E16" s="156">
        <v>0.8</v>
      </c>
      <c r="F16" s="156"/>
      <c r="G16" s="157">
        <v>5827</v>
      </c>
      <c r="H16" s="148">
        <f>TRUNC(E16* (1 + F16 / 100) * G16,2)</f>
        <v>4661.6000000000004</v>
      </c>
      <c r="I16" s="158" t="e">
        <f>I11 * (E16 * (1+F16/100))</f>
        <v>#REF!</v>
      </c>
      <c r="J16" s="149" t="e">
        <f>H16 * I11</f>
        <v>#REF!</v>
      </c>
    </row>
    <row r="17" spans="1:10">
      <c r="A17" s="40">
        <v>105024</v>
      </c>
      <c r="B17" s="31" t="s">
        <v>1263</v>
      </c>
      <c r="C17" s="147" t="s">
        <v>1264</v>
      </c>
      <c r="D17" s="155" t="s">
        <v>2</v>
      </c>
      <c r="E17" s="156">
        <v>6.0000000000000001E-3</v>
      </c>
      <c r="F17" s="156"/>
      <c r="G17" s="157">
        <v>340233</v>
      </c>
      <c r="H17" s="148">
        <f>TRUNC(E17* (1 + F17 / 100) * G17,2)</f>
        <v>2041.39</v>
      </c>
      <c r="I17" s="158" t="e">
        <f>I11 * (E17 * (1+F17/100))</f>
        <v>#REF!</v>
      </c>
      <c r="J17" s="149" t="e">
        <f>H17 * I11</f>
        <v>#REF!</v>
      </c>
    </row>
    <row r="18" spans="1:10">
      <c r="A18" s="18" t="s">
        <v>1265</v>
      </c>
      <c r="B18" s="31"/>
      <c r="C18" s="41"/>
      <c r="D18" s="18"/>
      <c r="E18" s="42"/>
      <c r="F18" s="42"/>
      <c r="G18" s="43" t="s">
        <v>1266</v>
      </c>
      <c r="H18" s="48">
        <f>SUM(H14:H17)</f>
        <v>10275.66</v>
      </c>
      <c r="I18" s="45"/>
      <c r="J18" s="49" t="e">
        <f>SUM(J14:J17)</f>
        <v>#REF!</v>
      </c>
    </row>
    <row r="19" spans="1:10">
      <c r="A19" s="40" t="s">
        <v>1267</v>
      </c>
      <c r="B19" s="31"/>
      <c r="C19" s="50" t="s">
        <v>1268</v>
      </c>
      <c r="D19" s="18" t="s">
        <v>1269</v>
      </c>
      <c r="E19" s="18" t="s">
        <v>1270</v>
      </c>
      <c r="F19" s="18" t="s">
        <v>1271</v>
      </c>
      <c r="G19" s="51" t="s">
        <v>1272</v>
      </c>
      <c r="H19" s="52" t="s">
        <v>1273</v>
      </c>
      <c r="I19" s="45"/>
      <c r="J19" s="46"/>
    </row>
    <row r="20" spans="1:10">
      <c r="A20" s="40">
        <v>200007</v>
      </c>
      <c r="B20" s="31" t="s">
        <v>1268</v>
      </c>
      <c r="C20" s="147" t="s">
        <v>1274</v>
      </c>
      <c r="D20" s="159">
        <v>109195</v>
      </c>
      <c r="E20" s="160">
        <f>$O$1</f>
        <v>1.68</v>
      </c>
      <c r="F20" s="146">
        <f>IF(D20&lt;&gt;"",TRUNC(D20*E20,0),"")</f>
        <v>183447</v>
      </c>
      <c r="G20" s="161">
        <v>52.705800000000004</v>
      </c>
      <c r="H20" s="148">
        <f>TRUNC(F20/G20,2)</f>
        <v>3480.58</v>
      </c>
      <c r="I20" s="162" t="e">
        <f>I11 / G20</f>
        <v>#REF!</v>
      </c>
      <c r="J20" s="149" t="e">
        <f>H20 * I11</f>
        <v>#REF!</v>
      </c>
    </row>
    <row r="21" spans="1:10">
      <c r="A21" s="40">
        <v>200017</v>
      </c>
      <c r="B21" s="31" t="s">
        <v>1268</v>
      </c>
      <c r="C21" s="147" t="s">
        <v>1275</v>
      </c>
      <c r="D21" s="159">
        <v>108240</v>
      </c>
      <c r="E21" s="160">
        <f>$O$1</f>
        <v>1.68</v>
      </c>
      <c r="F21" s="146">
        <f>IF(D21&lt;&gt;"",TRUNC(D21*E21,0),"")</f>
        <v>181843</v>
      </c>
      <c r="G21" s="161">
        <v>49.411799999999999</v>
      </c>
      <c r="H21" s="148">
        <f>TRUNC(F21/G21,2)</f>
        <v>3680.15</v>
      </c>
      <c r="I21" s="158" t="e">
        <f>I11 / G21</f>
        <v>#REF!</v>
      </c>
      <c r="J21" s="149" t="e">
        <f>H21 * I11</f>
        <v>#REF!</v>
      </c>
    </row>
    <row r="22" spans="1:10">
      <c r="A22" s="18" t="s">
        <v>1276</v>
      </c>
      <c r="B22" s="31"/>
      <c r="C22" s="41"/>
      <c r="D22" s="18"/>
      <c r="E22" s="42"/>
      <c r="F22" s="42"/>
      <c r="G22" s="43" t="s">
        <v>1277</v>
      </c>
      <c r="H22" s="48">
        <f>SUM(H19:H21)</f>
        <v>7160.73</v>
      </c>
      <c r="I22" s="45"/>
      <c r="J22" s="49" t="e">
        <f>SUM(J19:J21)</f>
        <v>#REF!</v>
      </c>
    </row>
    <row r="23" spans="1:10">
      <c r="A23" s="40" t="s">
        <v>1278</v>
      </c>
      <c r="B23" s="31"/>
      <c r="C23" s="53" t="s">
        <v>1279</v>
      </c>
      <c r="D23" s="18"/>
      <c r="E23" s="42"/>
      <c r="F23" s="42"/>
      <c r="G23" s="43"/>
      <c r="H23" s="44"/>
      <c r="I23" s="45"/>
      <c r="J23" s="46"/>
    </row>
    <row r="24" spans="1:10">
      <c r="A24" s="40">
        <v>301008</v>
      </c>
      <c r="B24" s="31" t="s">
        <v>1279</v>
      </c>
      <c r="C24" s="147" t="s">
        <v>1280</v>
      </c>
      <c r="D24" s="155" t="s">
        <v>629</v>
      </c>
      <c r="E24" s="156">
        <v>0.06</v>
      </c>
      <c r="F24" s="156"/>
      <c r="G24" s="157">
        <v>50000</v>
      </c>
      <c r="H24" s="148">
        <f>TRUNC(E24* (1 + F24 / 100) * G24,2)</f>
        <v>3000</v>
      </c>
      <c r="I24" s="158" t="e">
        <f>I11 * (E24 * (1+F24/100))</f>
        <v>#REF!</v>
      </c>
      <c r="J24" s="149" t="e">
        <f>H24 * I11</f>
        <v>#REF!</v>
      </c>
    </row>
    <row r="25" spans="1:10">
      <c r="A25" s="40">
        <v>300026</v>
      </c>
      <c r="B25" s="31" t="s">
        <v>1279</v>
      </c>
      <c r="C25" s="147" t="s">
        <v>1281</v>
      </c>
      <c r="D25" s="155" t="s">
        <v>1282</v>
      </c>
      <c r="E25" s="163">
        <f>$O$2</f>
        <v>0.05</v>
      </c>
      <c r="F25" s="156"/>
      <c r="G25" s="157">
        <f>H22</f>
        <v>7160.73</v>
      </c>
      <c r="H25" s="148">
        <f>TRUNC(E25* (1 + F25 / 100) * G25,2)</f>
        <v>358.03</v>
      </c>
      <c r="I25" s="158" t="e">
        <f>I11 * H25</f>
        <v>#REF!</v>
      </c>
      <c r="J25" s="149" t="e">
        <f>H25 * I11</f>
        <v>#REF!</v>
      </c>
    </row>
    <row r="26" spans="1:10">
      <c r="A26" s="18" t="s">
        <v>1283</v>
      </c>
      <c r="B26" s="31"/>
      <c r="C26" s="41"/>
      <c r="D26" s="18"/>
      <c r="E26" s="42"/>
      <c r="F26" s="42"/>
      <c r="G26" s="43" t="s">
        <v>1284</v>
      </c>
      <c r="H26" s="48">
        <f>SUM(H23:H25)</f>
        <v>3358.0299999999997</v>
      </c>
      <c r="I26" s="45"/>
      <c r="J26" s="49" t="e">
        <f>SUM(J23:J25)</f>
        <v>#REF!</v>
      </c>
    </row>
    <row r="27" spans="1:10">
      <c r="A27" s="18" t="s">
        <v>1285</v>
      </c>
      <c r="B27" s="1"/>
      <c r="C27" s="47" t="s">
        <v>1286</v>
      </c>
      <c r="D27" s="18"/>
      <c r="E27" s="42"/>
      <c r="F27" s="42"/>
      <c r="G27" s="43"/>
      <c r="H27" s="44"/>
      <c r="I27" s="45"/>
      <c r="J27" s="46"/>
    </row>
    <row r="28" spans="1:10">
      <c r="A28" s="40"/>
      <c r="B28" s="31"/>
      <c r="C28" s="147"/>
      <c r="D28" s="155"/>
      <c r="E28" s="156"/>
      <c r="F28" s="156"/>
      <c r="G28" s="157"/>
      <c r="H28" s="148"/>
      <c r="I28" s="158"/>
      <c r="J28" s="149"/>
    </row>
    <row r="29" spans="1:10">
      <c r="A29" s="54" t="s">
        <v>1287</v>
      </c>
      <c r="B29" s="1"/>
      <c r="C29" s="41"/>
      <c r="D29" s="18"/>
      <c r="E29" s="42"/>
      <c r="F29" s="42"/>
      <c r="G29" s="43" t="s">
        <v>1288</v>
      </c>
      <c r="H29" s="148">
        <f>SUM(H27:H28)</f>
        <v>0</v>
      </c>
      <c r="I29" s="45"/>
      <c r="J29" s="149">
        <f>SUM(J27:J28)</f>
        <v>0</v>
      </c>
    </row>
    <row r="30" spans="1:10">
      <c r="A30" s="18"/>
      <c r="B30" s="55"/>
      <c r="C30" s="41"/>
      <c r="D30" s="18"/>
      <c r="E30" s="42"/>
      <c r="F30" s="42"/>
      <c r="G30" s="43"/>
      <c r="H30" s="44"/>
      <c r="I30" s="45"/>
      <c r="J30" s="46"/>
    </row>
    <row r="31" spans="1:10" ht="16" thickBot="1">
      <c r="A31" s="18" t="s">
        <v>1289</v>
      </c>
      <c r="B31" s="55"/>
      <c r="C31" s="56"/>
      <c r="D31" s="119"/>
      <c r="E31" s="120"/>
      <c r="F31" s="121" t="s">
        <v>1290</v>
      </c>
      <c r="G31" s="122">
        <f>SUM(H12:H30)/2</f>
        <v>20794.419999999998</v>
      </c>
      <c r="H31" s="123" t="e">
        <f>IF($A$2="CD",IF($A$3=1,ROUND(SUM(H12:H30)/2,0),IF($A$3=3,ROUND(SUM(H12:H30)/2,-1),SUM(H12:H30)/2)),SUM(H12:H30)/2)</f>
        <v>#REF!</v>
      </c>
      <c r="I31" s="57" t="e">
        <f>SUM(J12:J30)/2</f>
        <v>#REF!</v>
      </c>
      <c r="J31" s="124" t="e">
        <f>IF($A$2="CD",IF($A$3=1,ROUND(SUM(J12:J30)/2,0),IF($A$3=3,ROUND(SUM(J12:J30)/2,-1),SUM(J12:J30)/2)),SUM(J12:J30)/2)</f>
        <v>#REF!</v>
      </c>
    </row>
    <row r="32" spans="1:10" ht="16" thickTop="1">
      <c r="C32" s="1"/>
      <c r="D32" s="2"/>
      <c r="E32" s="1"/>
      <c r="F32" s="1"/>
      <c r="G32" s="1"/>
      <c r="H32" s="1"/>
      <c r="I32" s="29"/>
      <c r="J32" s="30"/>
    </row>
    <row r="33" spans="1:10">
      <c r="C33" s="1"/>
      <c r="D33" s="2"/>
      <c r="E33" s="1"/>
      <c r="F33" s="1"/>
      <c r="G33" s="1"/>
      <c r="H33" s="1"/>
      <c r="I33" s="29"/>
      <c r="J33" s="30"/>
    </row>
    <row r="34" spans="1:10" ht="16" thickBot="1">
      <c r="C34" s="1"/>
      <c r="D34" s="2"/>
      <c r="E34" s="1"/>
      <c r="F34" s="1"/>
      <c r="G34" s="1"/>
      <c r="H34" s="1"/>
      <c r="I34" s="29"/>
      <c r="J34" s="30"/>
    </row>
    <row r="35" spans="1:10" ht="16" thickTop="1">
      <c r="A35" s="18" t="s">
        <v>1291</v>
      </c>
      <c r="B35" s="31"/>
      <c r="C35" s="812" t="s">
        <v>1292</v>
      </c>
      <c r="D35" s="813"/>
      <c r="E35" s="813"/>
      <c r="F35" s="813"/>
      <c r="G35" s="58"/>
      <c r="H35" s="33" t="s">
        <v>1293</v>
      </c>
      <c r="I35" s="34" t="s">
        <v>1251</v>
      </c>
      <c r="J35" s="35" t="s">
        <v>4</v>
      </c>
    </row>
    <row r="36" spans="1:10">
      <c r="A36" s="18"/>
      <c r="B36" s="31"/>
      <c r="C36" s="814"/>
      <c r="D36" s="815"/>
      <c r="E36" s="815"/>
      <c r="F36" s="815"/>
      <c r="G36" s="59"/>
      <c r="H36" s="37" t="s">
        <v>1294</v>
      </c>
      <c r="I36" s="38" t="e">
        <f>I6414</f>
        <v>#REF!</v>
      </c>
      <c r="J36" s="39"/>
    </row>
    <row r="37" spans="1:10">
      <c r="A37" s="40" t="s">
        <v>1253</v>
      </c>
      <c r="B37" s="31"/>
      <c r="C37" s="147" t="s">
        <v>1</v>
      </c>
      <c r="D37" s="155" t="s">
        <v>2</v>
      </c>
      <c r="E37" s="156" t="s">
        <v>3</v>
      </c>
      <c r="F37" s="164" t="s">
        <v>1254</v>
      </c>
      <c r="G37" s="157" t="s">
        <v>1255</v>
      </c>
      <c r="H37" s="148" t="s">
        <v>1256</v>
      </c>
      <c r="I37" s="158"/>
      <c r="J37" s="149" t="s">
        <v>1256</v>
      </c>
    </row>
    <row r="38" spans="1:10">
      <c r="A38" s="40"/>
      <c r="B38" s="31"/>
      <c r="C38" s="41"/>
      <c r="D38" s="18"/>
      <c r="E38" s="42"/>
      <c r="F38" s="60"/>
      <c r="G38" s="43"/>
      <c r="H38" s="44"/>
      <c r="I38" s="45"/>
      <c r="J38" s="46"/>
    </row>
    <row r="39" spans="1:10">
      <c r="A39" s="40" t="s">
        <v>1257</v>
      </c>
      <c r="B39" s="31"/>
      <c r="C39" s="47" t="s">
        <v>1258</v>
      </c>
      <c r="D39" s="18"/>
      <c r="E39" s="42"/>
      <c r="F39" s="60"/>
      <c r="G39" s="43"/>
      <c r="H39" s="44"/>
      <c r="I39" s="45"/>
      <c r="J39" s="46"/>
    </row>
    <row r="40" spans="1:10">
      <c r="A40" s="40">
        <v>100053</v>
      </c>
      <c r="B40" s="31" t="s">
        <v>1263</v>
      </c>
      <c r="C40" s="147" t="s">
        <v>1295</v>
      </c>
      <c r="D40" s="155" t="s">
        <v>1296</v>
      </c>
      <c r="E40" s="156">
        <v>160</v>
      </c>
      <c r="F40" s="164">
        <v>0.03</v>
      </c>
      <c r="G40" s="157">
        <v>30</v>
      </c>
      <c r="H40" s="148">
        <f t="shared" ref="H40:H45" si="0">TRUNC(E40* (1 + F40 / 100) * G40,2)</f>
        <v>4801.4399999999996</v>
      </c>
      <c r="I40" s="158" t="e">
        <f>I36 * (E40 * (1+F40/100))</f>
        <v>#REF!</v>
      </c>
      <c r="J40" s="149" t="e">
        <f>H40 * I36</f>
        <v>#REF!</v>
      </c>
    </row>
    <row r="41" spans="1:10">
      <c r="A41" s="40">
        <v>100123</v>
      </c>
      <c r="B41" s="31" t="s">
        <v>1297</v>
      </c>
      <c r="C41" s="147" t="s">
        <v>1298</v>
      </c>
      <c r="D41" s="155" t="s">
        <v>8</v>
      </c>
      <c r="E41" s="156">
        <v>0.52</v>
      </c>
      <c r="F41" s="164">
        <v>0.03</v>
      </c>
      <c r="G41" s="157">
        <v>63800</v>
      </c>
      <c r="H41" s="148">
        <f t="shared" si="0"/>
        <v>33185.949999999997</v>
      </c>
      <c r="I41" s="158" t="e">
        <f>I36 * (E41 * (1+F41/100))</f>
        <v>#REF!</v>
      </c>
      <c r="J41" s="149" t="e">
        <f>H41 * I36</f>
        <v>#REF!</v>
      </c>
    </row>
    <row r="42" spans="1:10">
      <c r="A42" s="40">
        <v>100962</v>
      </c>
      <c r="B42" s="31" t="s">
        <v>1297</v>
      </c>
      <c r="C42" s="147" t="s">
        <v>1299</v>
      </c>
      <c r="D42" s="155" t="s">
        <v>8</v>
      </c>
      <c r="E42" s="156">
        <v>0.94</v>
      </c>
      <c r="F42" s="164">
        <v>0.03</v>
      </c>
      <c r="G42" s="157">
        <v>52420</v>
      </c>
      <c r="H42" s="148">
        <f t="shared" si="0"/>
        <v>49289.58</v>
      </c>
      <c r="I42" s="158" t="e">
        <f>I36 * (E42 * (1+F42/100))</f>
        <v>#REF!</v>
      </c>
      <c r="J42" s="149" t="e">
        <f>H42 * I36</f>
        <v>#REF!</v>
      </c>
    </row>
    <row r="43" spans="1:10">
      <c r="A43" s="40">
        <v>100932</v>
      </c>
      <c r="B43" s="31" t="s">
        <v>1259</v>
      </c>
      <c r="C43" s="147" t="s">
        <v>1300</v>
      </c>
      <c r="D43" s="155" t="s">
        <v>1301</v>
      </c>
      <c r="E43" s="156">
        <v>0.1</v>
      </c>
      <c r="F43" s="164"/>
      <c r="G43" s="157">
        <v>9100</v>
      </c>
      <c r="H43" s="148">
        <f t="shared" si="0"/>
        <v>910</v>
      </c>
      <c r="I43" s="158" t="e">
        <f>I36 * (E43 * (1+F43/100))</f>
        <v>#REF!</v>
      </c>
      <c r="J43" s="149" t="e">
        <f>H43 * I36</f>
        <v>#REF!</v>
      </c>
    </row>
    <row r="44" spans="1:10">
      <c r="A44" s="40">
        <v>100558</v>
      </c>
      <c r="B44" s="31" t="s">
        <v>1302</v>
      </c>
      <c r="C44" s="147" t="s">
        <v>1303</v>
      </c>
      <c r="D44" s="155" t="s">
        <v>1304</v>
      </c>
      <c r="E44" s="156">
        <v>260</v>
      </c>
      <c r="F44" s="164"/>
      <c r="G44" s="157">
        <v>600</v>
      </c>
      <c r="H44" s="148">
        <f t="shared" si="0"/>
        <v>156000</v>
      </c>
      <c r="I44" s="158" t="e">
        <f>I36 * (E44 * (1+F44/100))</f>
        <v>#REF!</v>
      </c>
      <c r="J44" s="149" t="e">
        <f>H44 * I36</f>
        <v>#REF!</v>
      </c>
    </row>
    <row r="45" spans="1:10">
      <c r="A45" s="40">
        <v>100011</v>
      </c>
      <c r="B45" s="31" t="s">
        <v>1259</v>
      </c>
      <c r="C45" s="147" t="s">
        <v>1305</v>
      </c>
      <c r="D45" s="155" t="s">
        <v>1301</v>
      </c>
      <c r="E45" s="156">
        <v>6.0000000000000001E-3</v>
      </c>
      <c r="F45" s="164"/>
      <c r="G45" s="157">
        <v>76000</v>
      </c>
      <c r="H45" s="148">
        <f t="shared" si="0"/>
        <v>456</v>
      </c>
      <c r="I45" s="158" t="e">
        <f>I36 * (E45 * (1+F45/100))</f>
        <v>#REF!</v>
      </c>
      <c r="J45" s="149" t="e">
        <f>H45 * I36</f>
        <v>#REF!</v>
      </c>
    </row>
    <row r="46" spans="1:10">
      <c r="A46" s="54" t="s">
        <v>1265</v>
      </c>
      <c r="B46" s="31"/>
      <c r="C46" s="41"/>
      <c r="D46" s="18"/>
      <c r="E46" s="42"/>
      <c r="F46" s="60"/>
      <c r="G46" s="43" t="s">
        <v>1266</v>
      </c>
      <c r="H46" s="48">
        <f>SUM(H39:H45)</f>
        <v>244642.97</v>
      </c>
      <c r="I46" s="45"/>
      <c r="J46" s="49" t="e">
        <f>SUM(J39:J45)</f>
        <v>#REF!</v>
      </c>
    </row>
    <row r="47" spans="1:10">
      <c r="A47" s="40" t="s">
        <v>1267</v>
      </c>
      <c r="B47" s="31"/>
      <c r="C47" s="50" t="s">
        <v>1268</v>
      </c>
      <c r="D47" s="18" t="s">
        <v>1269</v>
      </c>
      <c r="E47" s="18" t="s">
        <v>1270</v>
      </c>
      <c r="F47" s="18" t="s">
        <v>1271</v>
      </c>
      <c r="G47" s="51" t="s">
        <v>1272</v>
      </c>
      <c r="H47" s="52" t="s">
        <v>1273</v>
      </c>
      <c r="I47" s="45"/>
      <c r="J47" s="46"/>
    </row>
    <row r="48" spans="1:10">
      <c r="A48" s="40">
        <v>200010</v>
      </c>
      <c r="B48" s="31" t="s">
        <v>1268</v>
      </c>
      <c r="C48" s="147" t="s">
        <v>1306</v>
      </c>
      <c r="D48" s="159">
        <v>114480</v>
      </c>
      <c r="E48" s="160">
        <f>$O$1</f>
        <v>1.68</v>
      </c>
      <c r="F48" s="146">
        <f>IF(D48&lt;&gt;"",TRUNC(D48*E48,0),"")</f>
        <v>192326</v>
      </c>
      <c r="G48" s="161">
        <v>7.2728000000000002</v>
      </c>
      <c r="H48" s="148">
        <f>TRUNC(F48/G48,2)</f>
        <v>26444.560000000001</v>
      </c>
      <c r="I48" s="158" t="e">
        <f>I36 / G48</f>
        <v>#REF!</v>
      </c>
      <c r="J48" s="46" t="e">
        <f>H48 * I36</f>
        <v>#REF!</v>
      </c>
    </row>
    <row r="49" spans="1:10">
      <c r="A49" s="40">
        <v>207500</v>
      </c>
      <c r="B49" s="31" t="s">
        <v>1268</v>
      </c>
      <c r="C49" s="147" t="s">
        <v>1307</v>
      </c>
      <c r="D49" s="159">
        <v>42174</v>
      </c>
      <c r="E49" s="160">
        <f>$O$1</f>
        <v>1.68</v>
      </c>
      <c r="F49" s="146">
        <f>IF(D49&lt;&gt;"",TRUNC(D49*E49,0),"")</f>
        <v>70852</v>
      </c>
      <c r="G49" s="161">
        <v>16</v>
      </c>
      <c r="H49" s="148">
        <f>TRUNC(F49/G49,2)</f>
        <v>4428.25</v>
      </c>
      <c r="I49" s="158" t="e">
        <f>I36 / G49</f>
        <v>#REF!</v>
      </c>
      <c r="J49" s="46" t="e">
        <f>H49 * I36</f>
        <v>#REF!</v>
      </c>
    </row>
    <row r="50" spans="1:10">
      <c r="A50" s="54" t="s">
        <v>1276</v>
      </c>
      <c r="B50" s="31"/>
      <c r="C50" s="41"/>
      <c r="D50" s="18"/>
      <c r="E50" s="42"/>
      <c r="F50" s="60"/>
      <c r="G50" s="43" t="s">
        <v>1277</v>
      </c>
      <c r="H50" s="48">
        <f>SUM(H47:H49)</f>
        <v>30872.81</v>
      </c>
      <c r="I50" s="45"/>
      <c r="J50" s="48" t="e">
        <f>SUM(J47:J49)</f>
        <v>#REF!</v>
      </c>
    </row>
    <row r="51" spans="1:10">
      <c r="A51" s="40" t="s">
        <v>1278</v>
      </c>
      <c r="B51" s="31"/>
      <c r="C51" s="53" t="s">
        <v>1279</v>
      </c>
      <c r="D51" s="18"/>
      <c r="E51" s="42"/>
      <c r="F51" s="60"/>
      <c r="G51" s="43"/>
      <c r="H51" s="44"/>
      <c r="I51" s="45"/>
      <c r="J51" s="46"/>
    </row>
    <row r="52" spans="1:10">
      <c r="A52" s="40">
        <v>308003</v>
      </c>
      <c r="B52" s="31" t="s">
        <v>1279</v>
      </c>
      <c r="C52" s="147" t="s">
        <v>1308</v>
      </c>
      <c r="D52" s="155" t="s">
        <v>629</v>
      </c>
      <c r="E52" s="156">
        <v>0.06</v>
      </c>
      <c r="F52" s="164"/>
      <c r="G52" s="157">
        <v>38800</v>
      </c>
      <c r="H52" s="148">
        <f>TRUNC(E52* (1 + F52 / 100) * G52,2)</f>
        <v>2328</v>
      </c>
      <c r="I52" s="158" t="e">
        <f>I36 * (E52 * (1+F52/100))</f>
        <v>#REF!</v>
      </c>
      <c r="J52" s="149" t="e">
        <f>H52 * I36</f>
        <v>#REF!</v>
      </c>
    </row>
    <row r="53" spans="1:10">
      <c r="A53" s="40">
        <v>300026</v>
      </c>
      <c r="B53" s="31" t="s">
        <v>1279</v>
      </c>
      <c r="C53" s="147" t="s">
        <v>1281</v>
      </c>
      <c r="D53" s="155" t="s">
        <v>1282</v>
      </c>
      <c r="E53" s="163">
        <f>$O$2</f>
        <v>0.05</v>
      </c>
      <c r="F53" s="164"/>
      <c r="G53" s="157">
        <f>H50</f>
        <v>30872.81</v>
      </c>
      <c r="H53" s="148">
        <f>TRUNC(E53* (1 + F53 / 100) * G53,2)</f>
        <v>1543.64</v>
      </c>
      <c r="I53" s="158" t="e">
        <f>I36 * H53</f>
        <v>#REF!</v>
      </c>
      <c r="J53" s="149" t="e">
        <f>H53 * I36</f>
        <v>#REF!</v>
      </c>
    </row>
    <row r="54" spans="1:10">
      <c r="A54" s="54" t="s">
        <v>1283</v>
      </c>
      <c r="B54" s="31"/>
      <c r="C54" s="41"/>
      <c r="D54" s="18"/>
      <c r="E54" s="42"/>
      <c r="F54" s="60"/>
      <c r="G54" s="43" t="s">
        <v>1284</v>
      </c>
      <c r="H54" s="48">
        <f>SUM(H51:H53)</f>
        <v>3871.6400000000003</v>
      </c>
      <c r="I54" s="45"/>
      <c r="J54" s="49" t="e">
        <f>SUM(J51:J53)</f>
        <v>#REF!</v>
      </c>
    </row>
    <row r="55" spans="1:10">
      <c r="A55" s="18" t="s">
        <v>1285</v>
      </c>
      <c r="B55" s="61"/>
      <c r="C55" s="47" t="s">
        <v>1286</v>
      </c>
      <c r="D55" s="18"/>
      <c r="E55" s="42"/>
      <c r="F55" s="60"/>
      <c r="G55" s="43"/>
      <c r="H55" s="44"/>
      <c r="I55" s="45"/>
      <c r="J55" s="46"/>
    </row>
    <row r="56" spans="1:10">
      <c r="A56" s="40"/>
      <c r="B56" s="31"/>
      <c r="C56" s="147"/>
      <c r="D56" s="155"/>
      <c r="E56" s="156"/>
      <c r="F56" s="164"/>
      <c r="G56" s="157"/>
      <c r="H56" s="148"/>
      <c r="I56" s="158"/>
      <c r="J56" s="149"/>
    </row>
    <row r="57" spans="1:10">
      <c r="A57" s="54" t="s">
        <v>1287</v>
      </c>
      <c r="B57" s="61"/>
      <c r="C57" s="41"/>
      <c r="D57" s="18"/>
      <c r="E57" s="42"/>
      <c r="F57" s="60"/>
      <c r="G57" s="43" t="s">
        <v>1288</v>
      </c>
      <c r="H57" s="148">
        <f>SUM(H55:H56)</f>
        <v>0</v>
      </c>
      <c r="I57" s="45"/>
      <c r="J57" s="149">
        <f>SUM(J55:J56)</f>
        <v>0</v>
      </c>
    </row>
    <row r="58" spans="1:10">
      <c r="A58" s="18"/>
      <c r="B58" s="55"/>
      <c r="C58" s="41"/>
      <c r="D58" s="18"/>
      <c r="E58" s="42"/>
      <c r="F58" s="60"/>
      <c r="G58" s="43"/>
      <c r="H58" s="44"/>
      <c r="I58" s="62" t="e">
        <f>I59-H59</f>
        <v>#REF!</v>
      </c>
      <c r="J58" s="46" t="e">
        <f>I36*H58</f>
        <v>#REF!</v>
      </c>
    </row>
    <row r="59" spans="1:10" ht="16" thickBot="1">
      <c r="A59" s="18" t="s">
        <v>1289</v>
      </c>
      <c r="B59" s="55"/>
      <c r="C59" s="56"/>
      <c r="D59" s="119"/>
      <c r="E59" s="120"/>
      <c r="F59" s="121" t="s">
        <v>1290</v>
      </c>
      <c r="G59" s="122">
        <f>SUM(H37:H58)/2</f>
        <v>279387.42000000004</v>
      </c>
      <c r="H59" s="123" t="e">
        <f>IF($A$2="CD",IF($A$3=1,ROUND(SUM(H37:H58)/2,0),IF($A$3=3,ROUND(SUM(H37:H58)/2,0),SUM(H37:H58)/2)),SUM(H37:H58)/2)</f>
        <v>#REF!</v>
      </c>
      <c r="I59" s="57" t="e">
        <f>SUM(J37:J58)/2</f>
        <v>#REF!</v>
      </c>
      <c r="J59" s="124" t="e">
        <f>IF($A$2="CD",IF($A$3=1,ROUND(SUM(J37:J58)/2,0),IF($A$3=3,ROUND(SUM(J37:J58)/2,0),SUM(J37:J58)/2)),SUM(J37:J58)/2)</f>
        <v>#REF!</v>
      </c>
    </row>
    <row r="60" spans="1:10" ht="16" thickTop="1">
      <c r="C60" s="1"/>
      <c r="D60" s="2"/>
      <c r="E60" s="1"/>
      <c r="F60" s="1"/>
      <c r="G60" s="1"/>
      <c r="H60" s="1"/>
      <c r="I60" s="29"/>
      <c r="J60" s="30"/>
    </row>
    <row r="61" spans="1:10">
      <c r="C61" s="1"/>
      <c r="D61" s="2"/>
      <c r="E61" s="1"/>
      <c r="F61" s="1"/>
      <c r="G61" s="1"/>
      <c r="H61" s="1"/>
      <c r="I61" s="29"/>
      <c r="J61" s="30"/>
    </row>
    <row r="62" spans="1:10" ht="16" thickBot="1">
      <c r="C62" s="1"/>
      <c r="D62" s="2"/>
      <c r="E62" s="1"/>
      <c r="F62" s="1"/>
      <c r="G62" s="1"/>
      <c r="H62" s="1"/>
      <c r="I62" s="29"/>
      <c r="J62" s="30"/>
    </row>
    <row r="63" spans="1:10" ht="16" thickTop="1">
      <c r="A63" s="18" t="s">
        <v>1309</v>
      </c>
      <c r="B63" s="31"/>
      <c r="C63" s="812" t="s">
        <v>1310</v>
      </c>
      <c r="D63" s="813"/>
      <c r="E63" s="813"/>
      <c r="F63" s="813"/>
      <c r="G63" s="58"/>
      <c r="H63" s="33" t="s">
        <v>1293</v>
      </c>
      <c r="I63" s="34" t="s">
        <v>1251</v>
      </c>
      <c r="J63" s="35" t="s">
        <v>4</v>
      </c>
    </row>
    <row r="64" spans="1:10">
      <c r="A64" s="18"/>
      <c r="B64" s="31"/>
      <c r="C64" s="814"/>
      <c r="D64" s="815"/>
      <c r="E64" s="815"/>
      <c r="F64" s="815"/>
      <c r="G64" s="59"/>
      <c r="H64" s="37" t="s">
        <v>1294</v>
      </c>
      <c r="I64" s="38" t="e">
        <f>I6534</f>
        <v>#REF!</v>
      </c>
      <c r="J64" s="39"/>
    </row>
    <row r="65" spans="1:10">
      <c r="A65" s="40" t="s">
        <v>1253</v>
      </c>
      <c r="B65" s="31"/>
      <c r="C65" s="147" t="s">
        <v>1</v>
      </c>
      <c r="D65" s="155" t="s">
        <v>2</v>
      </c>
      <c r="E65" s="156" t="s">
        <v>3</v>
      </c>
      <c r="F65" s="164" t="s">
        <v>1254</v>
      </c>
      <c r="G65" s="157" t="s">
        <v>1255</v>
      </c>
      <c r="H65" s="148" t="s">
        <v>1256</v>
      </c>
      <c r="I65" s="158"/>
      <c r="J65" s="149" t="s">
        <v>1256</v>
      </c>
    </row>
    <row r="66" spans="1:10">
      <c r="A66" s="40"/>
      <c r="B66" s="31"/>
      <c r="C66" s="41"/>
      <c r="D66" s="18"/>
      <c r="E66" s="42"/>
      <c r="F66" s="60"/>
      <c r="G66" s="43"/>
      <c r="H66" s="44"/>
      <c r="I66" s="45"/>
      <c r="J66" s="46"/>
    </row>
    <row r="67" spans="1:10">
      <c r="A67" s="40" t="s">
        <v>1257</v>
      </c>
      <c r="B67" s="31"/>
      <c r="C67" s="47" t="s">
        <v>1258</v>
      </c>
      <c r="D67" s="18"/>
      <c r="E67" s="42"/>
      <c r="F67" s="60"/>
      <c r="G67" s="43"/>
      <c r="H67" s="44"/>
      <c r="I67" s="45"/>
      <c r="J67" s="46"/>
    </row>
    <row r="68" spans="1:10">
      <c r="A68" s="40">
        <v>100053</v>
      </c>
      <c r="B68" s="31" t="s">
        <v>1263</v>
      </c>
      <c r="C68" s="147" t="s">
        <v>1295</v>
      </c>
      <c r="D68" s="155" t="s">
        <v>1296</v>
      </c>
      <c r="E68" s="156">
        <v>180</v>
      </c>
      <c r="F68" s="164">
        <v>0.03</v>
      </c>
      <c r="G68" s="157">
        <v>30</v>
      </c>
      <c r="H68" s="148">
        <f t="shared" ref="H68:H73" si="1">TRUNC(E68* (1 + F68 / 100) * G68,2)</f>
        <v>5401.62</v>
      </c>
      <c r="I68" s="158" t="e">
        <f>I64 * (E68 * (1+F68/100))</f>
        <v>#REF!</v>
      </c>
      <c r="J68" s="149" t="e">
        <f>H68 * I64</f>
        <v>#REF!</v>
      </c>
    </row>
    <row r="69" spans="1:10">
      <c r="A69" s="40">
        <v>100123</v>
      </c>
      <c r="B69" s="31" t="s">
        <v>1297</v>
      </c>
      <c r="C69" s="147" t="s">
        <v>1298</v>
      </c>
      <c r="D69" s="155" t="s">
        <v>8</v>
      </c>
      <c r="E69" s="156">
        <v>0.48</v>
      </c>
      <c r="F69" s="164">
        <v>0.03</v>
      </c>
      <c r="G69" s="157">
        <v>63800</v>
      </c>
      <c r="H69" s="148">
        <f t="shared" si="1"/>
        <v>30633.18</v>
      </c>
      <c r="I69" s="158" t="e">
        <f>I64 * (E69 * (1+F69/100))</f>
        <v>#REF!</v>
      </c>
      <c r="J69" s="149" t="e">
        <f>H69 * I64</f>
        <v>#REF!</v>
      </c>
    </row>
    <row r="70" spans="1:10">
      <c r="A70" s="40">
        <v>100962</v>
      </c>
      <c r="B70" s="31" t="s">
        <v>1297</v>
      </c>
      <c r="C70" s="147" t="s">
        <v>1299</v>
      </c>
      <c r="D70" s="155" t="s">
        <v>8</v>
      </c>
      <c r="E70" s="156">
        <v>0.95</v>
      </c>
      <c r="F70" s="164">
        <v>0.03</v>
      </c>
      <c r="G70" s="157">
        <v>52420</v>
      </c>
      <c r="H70" s="148">
        <f t="shared" si="1"/>
        <v>49813.93</v>
      </c>
      <c r="I70" s="158" t="e">
        <f>I64 * (E70 * (1+F70/100))</f>
        <v>#REF!</v>
      </c>
      <c r="J70" s="149" t="e">
        <f>H70 * I64</f>
        <v>#REF!</v>
      </c>
    </row>
    <row r="71" spans="1:10">
      <c r="A71" s="40">
        <v>100932</v>
      </c>
      <c r="B71" s="31" t="s">
        <v>1259</v>
      </c>
      <c r="C71" s="147" t="s">
        <v>1300</v>
      </c>
      <c r="D71" s="155" t="s">
        <v>1301</v>
      </c>
      <c r="E71" s="156">
        <v>0.1</v>
      </c>
      <c r="F71" s="164"/>
      <c r="G71" s="157">
        <v>9100</v>
      </c>
      <c r="H71" s="148">
        <f t="shared" si="1"/>
        <v>910</v>
      </c>
      <c r="I71" s="158" t="e">
        <f>I64 * (E71 * (1+F71/100))</f>
        <v>#REF!</v>
      </c>
      <c r="J71" s="149" t="e">
        <f>H71 * I64</f>
        <v>#REF!</v>
      </c>
    </row>
    <row r="72" spans="1:10">
      <c r="A72" s="40">
        <v>100558</v>
      </c>
      <c r="B72" s="31" t="s">
        <v>1302</v>
      </c>
      <c r="C72" s="147" t="s">
        <v>1303</v>
      </c>
      <c r="D72" s="155" t="s">
        <v>1304</v>
      </c>
      <c r="E72" s="156">
        <v>300</v>
      </c>
      <c r="F72" s="164"/>
      <c r="G72" s="157">
        <v>600</v>
      </c>
      <c r="H72" s="148">
        <f t="shared" si="1"/>
        <v>180000</v>
      </c>
      <c r="I72" s="158" t="e">
        <f>I64 * (E72 * (1+F72/100))</f>
        <v>#REF!</v>
      </c>
      <c r="J72" s="149" t="e">
        <f>H72 * I64</f>
        <v>#REF!</v>
      </c>
    </row>
    <row r="73" spans="1:10">
      <c r="A73" s="40">
        <v>100011</v>
      </c>
      <c r="B73" s="31" t="s">
        <v>1259</v>
      </c>
      <c r="C73" s="147" t="s">
        <v>1305</v>
      </c>
      <c r="D73" s="155" t="s">
        <v>1301</v>
      </c>
      <c r="E73" s="156">
        <v>6.0000000000000001E-3</v>
      </c>
      <c r="F73" s="164"/>
      <c r="G73" s="157">
        <v>76000</v>
      </c>
      <c r="H73" s="148">
        <f t="shared" si="1"/>
        <v>456</v>
      </c>
      <c r="I73" s="158" t="e">
        <f>I64 * (E73 * (1+F73/100))</f>
        <v>#REF!</v>
      </c>
      <c r="J73" s="149" t="e">
        <f>H73 * I64</f>
        <v>#REF!</v>
      </c>
    </row>
    <row r="74" spans="1:10">
      <c r="A74" s="54" t="s">
        <v>1265</v>
      </c>
      <c r="B74" s="31"/>
      <c r="C74" s="41"/>
      <c r="D74" s="18"/>
      <c r="E74" s="42"/>
      <c r="F74" s="60"/>
      <c r="G74" s="43" t="s">
        <v>1266</v>
      </c>
      <c r="H74" s="48">
        <f>SUM(H67:H73)</f>
        <v>267214.73</v>
      </c>
      <c r="I74" s="45"/>
      <c r="J74" s="49" t="e">
        <f>SUM(J67:J73)</f>
        <v>#REF!</v>
      </c>
    </row>
    <row r="75" spans="1:10">
      <c r="A75" s="40" t="s">
        <v>1267</v>
      </c>
      <c r="B75" s="31"/>
      <c r="C75" s="50" t="s">
        <v>1268</v>
      </c>
      <c r="D75" s="18" t="s">
        <v>1269</v>
      </c>
      <c r="E75" s="18" t="s">
        <v>1270</v>
      </c>
      <c r="F75" s="18" t="s">
        <v>1271</v>
      </c>
      <c r="G75" s="51" t="s">
        <v>1272</v>
      </c>
      <c r="H75" s="52" t="s">
        <v>1273</v>
      </c>
      <c r="I75" s="45"/>
      <c r="J75" s="46"/>
    </row>
    <row r="76" spans="1:10">
      <c r="A76" s="40">
        <v>200010</v>
      </c>
      <c r="B76" s="31" t="s">
        <v>1268</v>
      </c>
      <c r="C76" s="147" t="s">
        <v>1306</v>
      </c>
      <c r="D76" s="159">
        <v>114480</v>
      </c>
      <c r="E76" s="160">
        <f>$O$1</f>
        <v>1.68</v>
      </c>
      <c r="F76" s="146">
        <f>IF(D76&lt;&gt;"",TRUNC(D76*E76,0),"")</f>
        <v>192326</v>
      </c>
      <c r="G76" s="161">
        <v>7.2728000000000002</v>
      </c>
      <c r="H76" s="148">
        <f>TRUNC(F76/G76,2)</f>
        <v>26444.560000000001</v>
      </c>
      <c r="I76" s="158" t="e">
        <f>I64 / G76</f>
        <v>#REF!</v>
      </c>
      <c r="J76" s="46" t="e">
        <f>H76 * I64</f>
        <v>#REF!</v>
      </c>
    </row>
    <row r="77" spans="1:10">
      <c r="A77" s="40">
        <v>207500</v>
      </c>
      <c r="B77" s="31" t="s">
        <v>1268</v>
      </c>
      <c r="C77" s="147" t="s">
        <v>1307</v>
      </c>
      <c r="D77" s="159">
        <v>42174</v>
      </c>
      <c r="E77" s="160">
        <f>$O$1</f>
        <v>1.68</v>
      </c>
      <c r="F77" s="146">
        <f>IF(D77&lt;&gt;"",TRUNC(D77*E77,0),"")</f>
        <v>70852</v>
      </c>
      <c r="G77" s="161">
        <v>16</v>
      </c>
      <c r="H77" s="148">
        <f>TRUNC(F77/G77,2)</f>
        <v>4428.25</v>
      </c>
      <c r="I77" s="158" t="e">
        <f>I64 / G77</f>
        <v>#REF!</v>
      </c>
      <c r="J77" s="46" t="e">
        <f>H77 * I64</f>
        <v>#REF!</v>
      </c>
    </row>
    <row r="78" spans="1:10">
      <c r="A78" s="54" t="s">
        <v>1276</v>
      </c>
      <c r="B78" s="31"/>
      <c r="C78" s="41"/>
      <c r="D78" s="18"/>
      <c r="E78" s="42"/>
      <c r="F78" s="60"/>
      <c r="G78" s="43" t="s">
        <v>1277</v>
      </c>
      <c r="H78" s="48">
        <f>SUM(H75:H77)</f>
        <v>30872.81</v>
      </c>
      <c r="I78" s="45"/>
      <c r="J78" s="48" t="e">
        <f>SUM(J75:J77)</f>
        <v>#REF!</v>
      </c>
    </row>
    <row r="79" spans="1:10">
      <c r="A79" s="40" t="s">
        <v>1278</v>
      </c>
      <c r="B79" s="31"/>
      <c r="C79" s="53" t="s">
        <v>1279</v>
      </c>
      <c r="D79" s="18"/>
      <c r="E79" s="42"/>
      <c r="F79" s="60"/>
      <c r="G79" s="43"/>
      <c r="H79" s="44"/>
      <c r="I79" s="45"/>
      <c r="J79" s="46"/>
    </row>
    <row r="80" spans="1:10">
      <c r="A80" s="40">
        <v>308003</v>
      </c>
      <c r="B80" s="31" t="s">
        <v>1279</v>
      </c>
      <c r="C80" s="147" t="s">
        <v>1308</v>
      </c>
      <c r="D80" s="155" t="s">
        <v>629</v>
      </c>
      <c r="E80" s="156">
        <v>0.06</v>
      </c>
      <c r="F80" s="164"/>
      <c r="G80" s="157">
        <v>38800</v>
      </c>
      <c r="H80" s="148">
        <f>TRUNC(E80* (1 + F80 / 100) * G80,2)</f>
        <v>2328</v>
      </c>
      <c r="I80" s="158" t="e">
        <f>I64 * (E80 * (1+F80/100))</f>
        <v>#REF!</v>
      </c>
      <c r="J80" s="149" t="e">
        <f>H80 * I64</f>
        <v>#REF!</v>
      </c>
    </row>
    <row r="81" spans="1:10">
      <c r="A81" s="40">
        <v>300026</v>
      </c>
      <c r="B81" s="31" t="s">
        <v>1279</v>
      </c>
      <c r="C81" s="147" t="s">
        <v>1281</v>
      </c>
      <c r="D81" s="155" t="s">
        <v>1282</v>
      </c>
      <c r="E81" s="163">
        <f>$O$2</f>
        <v>0.05</v>
      </c>
      <c r="F81" s="164"/>
      <c r="G81" s="157">
        <f>H78</f>
        <v>30872.81</v>
      </c>
      <c r="H81" s="148">
        <f>TRUNC(E81* (1 + F81 / 100) * G81,2)</f>
        <v>1543.64</v>
      </c>
      <c r="I81" s="158" t="e">
        <f>I64 * H81</f>
        <v>#REF!</v>
      </c>
      <c r="J81" s="149" t="e">
        <f>H81 * I64</f>
        <v>#REF!</v>
      </c>
    </row>
    <row r="82" spans="1:10">
      <c r="A82" s="54" t="s">
        <v>1283</v>
      </c>
      <c r="B82" s="31"/>
      <c r="C82" s="41"/>
      <c r="D82" s="18"/>
      <c r="E82" s="42"/>
      <c r="F82" s="60"/>
      <c r="G82" s="43" t="s">
        <v>1284</v>
      </c>
      <c r="H82" s="48">
        <f>SUM(H79:H81)</f>
        <v>3871.6400000000003</v>
      </c>
      <c r="I82" s="45"/>
      <c r="J82" s="49" t="e">
        <f>SUM(J79:J81)</f>
        <v>#REF!</v>
      </c>
    </row>
    <row r="83" spans="1:10">
      <c r="A83" s="18" t="s">
        <v>1285</v>
      </c>
      <c r="B83" s="61"/>
      <c r="C83" s="47" t="s">
        <v>1286</v>
      </c>
      <c r="D83" s="18"/>
      <c r="E83" s="42"/>
      <c r="F83" s="60"/>
      <c r="G83" s="43"/>
      <c r="H83" s="44"/>
      <c r="I83" s="45"/>
      <c r="J83" s="46"/>
    </row>
    <row r="84" spans="1:10">
      <c r="A84" s="40"/>
      <c r="B84" s="31"/>
      <c r="C84" s="147"/>
      <c r="D84" s="155"/>
      <c r="E84" s="156"/>
      <c r="F84" s="164"/>
      <c r="G84" s="157"/>
      <c r="H84" s="148"/>
      <c r="I84" s="158"/>
      <c r="J84" s="149"/>
    </row>
    <row r="85" spans="1:10">
      <c r="A85" s="54" t="s">
        <v>1287</v>
      </c>
      <c r="B85" s="61"/>
      <c r="C85" s="41"/>
      <c r="D85" s="18"/>
      <c r="E85" s="42"/>
      <c r="F85" s="60"/>
      <c r="G85" s="43" t="s">
        <v>1288</v>
      </c>
      <c r="H85" s="148">
        <f>SUM(H83:H84)</f>
        <v>0</v>
      </c>
      <c r="I85" s="45"/>
      <c r="J85" s="149">
        <f>SUM(J83:J84)</f>
        <v>0</v>
      </c>
    </row>
    <row r="86" spans="1:10">
      <c r="A86" s="18"/>
      <c r="B86" s="55"/>
      <c r="C86" s="41"/>
      <c r="D86" s="18"/>
      <c r="E86" s="42"/>
      <c r="F86" s="60"/>
      <c r="G86" s="43"/>
      <c r="H86" s="44"/>
      <c r="I86" s="62" t="e">
        <f>I87-H87</f>
        <v>#REF!</v>
      </c>
      <c r="J86" s="46" t="e">
        <f>I64*H86</f>
        <v>#REF!</v>
      </c>
    </row>
    <row r="87" spans="1:10" ht="16" thickBot="1">
      <c r="A87" s="18" t="s">
        <v>1289</v>
      </c>
      <c r="B87" s="55"/>
      <c r="C87" s="56"/>
      <c r="D87" s="119"/>
      <c r="E87" s="120"/>
      <c r="F87" s="121" t="s">
        <v>1290</v>
      </c>
      <c r="G87" s="122">
        <f>SUM(H65:H86)/2</f>
        <v>301959.18000000005</v>
      </c>
      <c r="H87" s="123" t="e">
        <f>IF($A$2="CD",IF($A$3=1,ROUND(SUM(H65:H86)/2,0),IF($A$3=3,ROUND(SUM(H65:H86)/2,0),SUM(H65:H86)/2)),SUM(H65:H86)/2)</f>
        <v>#REF!</v>
      </c>
      <c r="I87" s="57" t="e">
        <f>SUM(J65:J86)/2</f>
        <v>#REF!</v>
      </c>
      <c r="J87" s="124" t="e">
        <f>IF($A$2="CD",IF($A$3=1,ROUND(SUM(J65:J86)/2,0),IF($A$3=3,ROUND(SUM(J65:J86)/2,0),SUM(J65:J86)/2)),SUM(J65:J86)/2)</f>
        <v>#REF!</v>
      </c>
    </row>
    <row r="88" spans="1:10" ht="16" thickTop="1">
      <c r="C88" s="1"/>
      <c r="D88" s="2"/>
      <c r="E88" s="1"/>
      <c r="F88" s="1"/>
      <c r="G88" s="1"/>
      <c r="H88" s="1"/>
      <c r="I88" s="29"/>
      <c r="J88" s="30"/>
    </row>
    <row r="89" spans="1:10">
      <c r="C89" s="1"/>
      <c r="D89" s="2"/>
      <c r="E89" s="1"/>
      <c r="F89" s="1"/>
      <c r="G89" s="1"/>
      <c r="H89" s="1"/>
      <c r="I89" s="29"/>
      <c r="J89" s="30"/>
    </row>
    <row r="90" spans="1:10" ht="16" thickBot="1">
      <c r="C90" s="1"/>
      <c r="D90" s="2"/>
      <c r="E90" s="1"/>
      <c r="F90" s="1"/>
      <c r="G90" s="1"/>
      <c r="H90" s="1"/>
      <c r="I90" s="29"/>
      <c r="J90" s="30"/>
    </row>
    <row r="91" spans="1:10" ht="16" thickTop="1">
      <c r="A91" s="18" t="s">
        <v>1311</v>
      </c>
      <c r="B91" s="31"/>
      <c r="C91" s="812" t="s">
        <v>1312</v>
      </c>
      <c r="D91" s="813"/>
      <c r="E91" s="813"/>
      <c r="F91" s="813"/>
      <c r="G91" s="58"/>
      <c r="H91" s="33" t="s">
        <v>1293</v>
      </c>
      <c r="I91" s="34" t="s">
        <v>1251</v>
      </c>
      <c r="J91" s="35" t="s">
        <v>4</v>
      </c>
    </row>
    <row r="92" spans="1:10">
      <c r="A92" s="18"/>
      <c r="B92" s="31"/>
      <c r="C92" s="814"/>
      <c r="D92" s="815"/>
      <c r="E92" s="815"/>
      <c r="F92" s="815"/>
      <c r="G92" s="59"/>
      <c r="H92" s="37" t="s">
        <v>1294</v>
      </c>
      <c r="I92" s="63" t="e">
        <f>I4484+I6350</f>
        <v>#REF!</v>
      </c>
      <c r="J92" s="39"/>
    </row>
    <row r="93" spans="1:10">
      <c r="A93" s="40" t="s">
        <v>1253</v>
      </c>
      <c r="B93" s="31"/>
      <c r="C93" s="147" t="s">
        <v>1</v>
      </c>
      <c r="D93" s="155" t="s">
        <v>2</v>
      </c>
      <c r="E93" s="156" t="s">
        <v>3</v>
      </c>
      <c r="F93" s="164" t="s">
        <v>1254</v>
      </c>
      <c r="G93" s="157" t="s">
        <v>1255</v>
      </c>
      <c r="H93" s="148" t="s">
        <v>1256</v>
      </c>
      <c r="I93" s="158"/>
      <c r="J93" s="149" t="s">
        <v>1256</v>
      </c>
    </row>
    <row r="94" spans="1:10">
      <c r="A94" s="40"/>
      <c r="B94" s="31"/>
      <c r="C94" s="41"/>
      <c r="D94" s="18"/>
      <c r="E94" s="42"/>
      <c r="F94" s="60"/>
      <c r="G94" s="43"/>
      <c r="H94" s="44"/>
      <c r="I94" s="45"/>
      <c r="J94" s="46"/>
    </row>
    <row r="95" spans="1:10">
      <c r="A95" s="40" t="s">
        <v>1257</v>
      </c>
      <c r="B95" s="31"/>
      <c r="C95" s="47" t="s">
        <v>1258</v>
      </c>
      <c r="D95" s="18"/>
      <c r="E95" s="42"/>
      <c r="F95" s="60"/>
      <c r="G95" s="43"/>
      <c r="H95" s="44"/>
      <c r="I95" s="45"/>
      <c r="J95" s="46"/>
    </row>
    <row r="96" spans="1:10">
      <c r="A96" s="40">
        <v>100053</v>
      </c>
      <c r="B96" s="31" t="s">
        <v>1263</v>
      </c>
      <c r="C96" s="147" t="s">
        <v>1295</v>
      </c>
      <c r="D96" s="155" t="s">
        <v>1296</v>
      </c>
      <c r="E96" s="156">
        <v>200</v>
      </c>
      <c r="F96" s="164">
        <v>0.03</v>
      </c>
      <c r="G96" s="157">
        <v>30</v>
      </c>
      <c r="H96" s="148">
        <f t="shared" ref="H96:H101" si="2">TRUNC(E96* (1 + F96 / 100) * G96,2)</f>
        <v>6001.8</v>
      </c>
      <c r="I96" s="158" t="e">
        <f>I92 * (E96 * (1+F96/100))</f>
        <v>#REF!</v>
      </c>
      <c r="J96" s="149" t="e">
        <f>H96 * I92</f>
        <v>#REF!</v>
      </c>
    </row>
    <row r="97" spans="1:10">
      <c r="A97" s="40">
        <v>100123</v>
      </c>
      <c r="B97" s="31" t="s">
        <v>1297</v>
      </c>
      <c r="C97" s="147" t="s">
        <v>1298</v>
      </c>
      <c r="D97" s="155" t="s">
        <v>8</v>
      </c>
      <c r="E97" s="156">
        <v>0.67</v>
      </c>
      <c r="F97" s="164">
        <v>0.03</v>
      </c>
      <c r="G97" s="157">
        <v>63800</v>
      </c>
      <c r="H97" s="148">
        <f t="shared" si="2"/>
        <v>42758.82</v>
      </c>
      <c r="I97" s="158" t="e">
        <f>I92 * (E97 * (1+F97/100))</f>
        <v>#REF!</v>
      </c>
      <c r="J97" s="149" t="e">
        <f>H97 * I92</f>
        <v>#REF!</v>
      </c>
    </row>
    <row r="98" spans="1:10">
      <c r="A98" s="40">
        <v>100962</v>
      </c>
      <c r="B98" s="31" t="s">
        <v>1297</v>
      </c>
      <c r="C98" s="147" t="s">
        <v>1299</v>
      </c>
      <c r="D98" s="155" t="s">
        <v>8</v>
      </c>
      <c r="E98" s="156">
        <v>0.67</v>
      </c>
      <c r="F98" s="164">
        <v>0.03</v>
      </c>
      <c r="G98" s="157">
        <v>52420</v>
      </c>
      <c r="H98" s="148">
        <f t="shared" si="2"/>
        <v>35131.93</v>
      </c>
      <c r="I98" s="158" t="e">
        <f>I92 * (E98 * (1+F98/100))</f>
        <v>#REF!</v>
      </c>
      <c r="J98" s="149" t="e">
        <f>H98 * I92</f>
        <v>#REF!</v>
      </c>
    </row>
    <row r="99" spans="1:10">
      <c r="A99" s="40">
        <v>100932</v>
      </c>
      <c r="B99" s="31" t="s">
        <v>1259</v>
      </c>
      <c r="C99" s="147" t="s">
        <v>1300</v>
      </c>
      <c r="D99" s="155" t="s">
        <v>1301</v>
      </c>
      <c r="E99" s="156">
        <v>0.1</v>
      </c>
      <c r="F99" s="164"/>
      <c r="G99" s="157">
        <v>9100</v>
      </c>
      <c r="H99" s="148">
        <f t="shared" si="2"/>
        <v>910</v>
      </c>
      <c r="I99" s="158" t="e">
        <f>I92 * (E99 * (1+F99/100))</f>
        <v>#REF!</v>
      </c>
      <c r="J99" s="149" t="e">
        <f>H99 * I92</f>
        <v>#REF!</v>
      </c>
    </row>
    <row r="100" spans="1:10">
      <c r="A100" s="40">
        <v>100558</v>
      </c>
      <c r="B100" s="31" t="s">
        <v>1302</v>
      </c>
      <c r="C100" s="147" t="s">
        <v>1303</v>
      </c>
      <c r="D100" s="155" t="s">
        <v>1304</v>
      </c>
      <c r="E100" s="156">
        <v>420</v>
      </c>
      <c r="F100" s="164"/>
      <c r="G100" s="157">
        <v>600</v>
      </c>
      <c r="H100" s="148">
        <f t="shared" si="2"/>
        <v>252000</v>
      </c>
      <c r="I100" s="158" t="e">
        <f>I92 * (E100 * (1+F100/100))</f>
        <v>#REF!</v>
      </c>
      <c r="J100" s="149" t="e">
        <f>H100 * I92</f>
        <v>#REF!</v>
      </c>
    </row>
    <row r="101" spans="1:10">
      <c r="A101" s="40">
        <v>100011</v>
      </c>
      <c r="B101" s="31" t="s">
        <v>1259</v>
      </c>
      <c r="C101" s="147" t="s">
        <v>1305</v>
      </c>
      <c r="D101" s="155" t="s">
        <v>1301</v>
      </c>
      <c r="E101" s="156">
        <v>6.0000000000000001E-3</v>
      </c>
      <c r="F101" s="164"/>
      <c r="G101" s="157">
        <v>76000</v>
      </c>
      <c r="H101" s="148">
        <f t="shared" si="2"/>
        <v>456</v>
      </c>
      <c r="I101" s="158" t="e">
        <f>I92 * (E101 * (1+F101/100))</f>
        <v>#REF!</v>
      </c>
      <c r="J101" s="149" t="e">
        <f>H101 * I92</f>
        <v>#REF!</v>
      </c>
    </row>
    <row r="102" spans="1:10">
      <c r="A102" s="54" t="s">
        <v>1265</v>
      </c>
      <c r="B102" s="31"/>
      <c r="C102" s="41"/>
      <c r="D102" s="18"/>
      <c r="E102" s="42"/>
      <c r="F102" s="60"/>
      <c r="G102" s="43" t="s">
        <v>1266</v>
      </c>
      <c r="H102" s="48">
        <f>SUM(H95:H101)</f>
        <v>337258.55</v>
      </c>
      <c r="I102" s="45"/>
      <c r="J102" s="49" t="e">
        <f>SUM(J95:J101)</f>
        <v>#REF!</v>
      </c>
    </row>
    <row r="103" spans="1:10">
      <c r="A103" s="40" t="s">
        <v>1267</v>
      </c>
      <c r="B103" s="31"/>
      <c r="C103" s="50" t="s">
        <v>1268</v>
      </c>
      <c r="D103" s="18" t="s">
        <v>1269</v>
      </c>
      <c r="E103" s="18" t="s">
        <v>1270</v>
      </c>
      <c r="F103" s="18" t="s">
        <v>1271</v>
      </c>
      <c r="G103" s="51" t="s">
        <v>1272</v>
      </c>
      <c r="H103" s="52" t="s">
        <v>1273</v>
      </c>
      <c r="I103" s="45"/>
      <c r="J103" s="46"/>
    </row>
    <row r="104" spans="1:10">
      <c r="A104" s="40">
        <v>200010</v>
      </c>
      <c r="B104" s="31" t="s">
        <v>1268</v>
      </c>
      <c r="C104" s="147" t="s">
        <v>1306</v>
      </c>
      <c r="D104" s="159">
        <v>114480</v>
      </c>
      <c r="E104" s="160">
        <f>$O$1</f>
        <v>1.68</v>
      </c>
      <c r="F104" s="146">
        <f>IF(D104&lt;&gt;"",TRUNC(D104*E104,0),"")</f>
        <v>192326</v>
      </c>
      <c r="G104" s="161">
        <v>7.2728000000000002</v>
      </c>
      <c r="H104" s="148">
        <f>TRUNC(F104/G104,2)</f>
        <v>26444.560000000001</v>
      </c>
      <c r="I104" s="158" t="e">
        <f>I92 / G104</f>
        <v>#REF!</v>
      </c>
      <c r="J104" s="46" t="e">
        <f>H104 * I92</f>
        <v>#REF!</v>
      </c>
    </row>
    <row r="105" spans="1:10">
      <c r="A105" s="40">
        <v>207500</v>
      </c>
      <c r="B105" s="31" t="s">
        <v>1268</v>
      </c>
      <c r="C105" s="147" t="s">
        <v>1307</v>
      </c>
      <c r="D105" s="159">
        <v>42174</v>
      </c>
      <c r="E105" s="160">
        <f>$O$1</f>
        <v>1.68</v>
      </c>
      <c r="F105" s="146">
        <f>IF(D105&lt;&gt;"",TRUNC(D105*E105,0),"")</f>
        <v>70852</v>
      </c>
      <c r="G105" s="161">
        <v>16</v>
      </c>
      <c r="H105" s="148">
        <f>TRUNC(F105/G105,2)</f>
        <v>4428.25</v>
      </c>
      <c r="I105" s="158" t="e">
        <f>I92 / G105</f>
        <v>#REF!</v>
      </c>
      <c r="J105" s="46" t="e">
        <f>H105 * I92</f>
        <v>#REF!</v>
      </c>
    </row>
    <row r="106" spans="1:10">
      <c r="A106" s="54" t="s">
        <v>1276</v>
      </c>
      <c r="B106" s="31"/>
      <c r="C106" s="41"/>
      <c r="D106" s="18"/>
      <c r="E106" s="42"/>
      <c r="F106" s="60"/>
      <c r="G106" s="43" t="s">
        <v>1277</v>
      </c>
      <c r="H106" s="48">
        <f>SUM(H103:H105)</f>
        <v>30872.81</v>
      </c>
      <c r="I106" s="45"/>
      <c r="J106" s="48" t="e">
        <f>SUM(J103:J105)</f>
        <v>#REF!</v>
      </c>
    </row>
    <row r="107" spans="1:10">
      <c r="A107" s="40" t="s">
        <v>1278</v>
      </c>
      <c r="B107" s="31"/>
      <c r="C107" s="53" t="s">
        <v>1279</v>
      </c>
      <c r="D107" s="18"/>
      <c r="E107" s="42"/>
      <c r="F107" s="60"/>
      <c r="G107" s="43"/>
      <c r="H107" s="44"/>
      <c r="I107" s="45"/>
      <c r="J107" s="46"/>
    </row>
    <row r="108" spans="1:10">
      <c r="A108" s="40">
        <v>308003</v>
      </c>
      <c r="B108" s="31" t="s">
        <v>1279</v>
      </c>
      <c r="C108" s="147" t="s">
        <v>1308</v>
      </c>
      <c r="D108" s="155" t="s">
        <v>629</v>
      </c>
      <c r="E108" s="156">
        <v>0.06</v>
      </c>
      <c r="F108" s="164"/>
      <c r="G108" s="157">
        <v>38800</v>
      </c>
      <c r="H108" s="148">
        <f>TRUNC(E108* (1 + F108 / 100) * G108,2)</f>
        <v>2328</v>
      </c>
      <c r="I108" s="158" t="e">
        <f>I92 * (E108 * (1+F108/100))</f>
        <v>#REF!</v>
      </c>
      <c r="J108" s="149" t="e">
        <f>H108 * I92</f>
        <v>#REF!</v>
      </c>
    </row>
    <row r="109" spans="1:10">
      <c r="A109" s="40">
        <v>300026</v>
      </c>
      <c r="B109" s="31" t="s">
        <v>1279</v>
      </c>
      <c r="C109" s="147" t="s">
        <v>1281</v>
      </c>
      <c r="D109" s="155" t="s">
        <v>1282</v>
      </c>
      <c r="E109" s="163">
        <f>$O$2</f>
        <v>0.05</v>
      </c>
      <c r="F109" s="164"/>
      <c r="G109" s="157">
        <f>H106</f>
        <v>30872.81</v>
      </c>
      <c r="H109" s="148">
        <f>TRUNC(E109* (1 + F109 / 100) * G109,2)</f>
        <v>1543.64</v>
      </c>
      <c r="I109" s="158" t="e">
        <f>I92 * H109</f>
        <v>#REF!</v>
      </c>
      <c r="J109" s="149" t="e">
        <f>H109 * I92</f>
        <v>#REF!</v>
      </c>
    </row>
    <row r="110" spans="1:10">
      <c r="A110" s="54" t="s">
        <v>1283</v>
      </c>
      <c r="B110" s="31"/>
      <c r="C110" s="41"/>
      <c r="D110" s="18"/>
      <c r="E110" s="42"/>
      <c r="F110" s="60"/>
      <c r="G110" s="43" t="s">
        <v>1284</v>
      </c>
      <c r="H110" s="48">
        <f>SUM(H107:H109)</f>
        <v>3871.6400000000003</v>
      </c>
      <c r="I110" s="45"/>
      <c r="J110" s="49" t="e">
        <f>SUM(J107:J109)</f>
        <v>#REF!</v>
      </c>
    </row>
    <row r="111" spans="1:10">
      <c r="A111" s="18" t="s">
        <v>1285</v>
      </c>
      <c r="B111" s="61"/>
      <c r="C111" s="47" t="s">
        <v>1286</v>
      </c>
      <c r="D111" s="18"/>
      <c r="E111" s="42"/>
      <c r="F111" s="60"/>
      <c r="G111" s="43"/>
      <c r="H111" s="44"/>
      <c r="I111" s="45"/>
      <c r="J111" s="46"/>
    </row>
    <row r="112" spans="1:10">
      <c r="A112" s="40"/>
      <c r="B112" s="31"/>
      <c r="C112" s="147"/>
      <c r="D112" s="155"/>
      <c r="E112" s="156"/>
      <c r="F112" s="164"/>
      <c r="G112" s="157"/>
      <c r="H112" s="148"/>
      <c r="I112" s="158"/>
      <c r="J112" s="149"/>
    </row>
    <row r="113" spans="1:10">
      <c r="A113" s="54" t="s">
        <v>1287</v>
      </c>
      <c r="B113" s="61"/>
      <c r="C113" s="41"/>
      <c r="D113" s="18"/>
      <c r="E113" s="42"/>
      <c r="F113" s="60"/>
      <c r="G113" s="43" t="s">
        <v>1288</v>
      </c>
      <c r="H113" s="148">
        <f>SUM(H111:H112)</f>
        <v>0</v>
      </c>
      <c r="I113" s="45"/>
      <c r="J113" s="149">
        <f>SUM(J111:J112)</f>
        <v>0</v>
      </c>
    </row>
    <row r="114" spans="1:10">
      <c r="A114" s="18"/>
      <c r="B114" s="55"/>
      <c r="C114" s="41"/>
      <c r="D114" s="18"/>
      <c r="E114" s="42"/>
      <c r="F114" s="60"/>
      <c r="G114" s="43"/>
      <c r="H114" s="44"/>
      <c r="I114" s="62" t="e">
        <f>I115-H115</f>
        <v>#REF!</v>
      </c>
      <c r="J114" s="46" t="e">
        <f>I92*H114</f>
        <v>#REF!</v>
      </c>
    </row>
    <row r="115" spans="1:10" ht="16" thickBot="1">
      <c r="A115" s="18" t="s">
        <v>1289</v>
      </c>
      <c r="B115" s="55"/>
      <c r="C115" s="56"/>
      <c r="D115" s="119"/>
      <c r="E115" s="120"/>
      <c r="F115" s="121" t="s">
        <v>1290</v>
      </c>
      <c r="G115" s="122">
        <f>SUM(H93:H114)/2</f>
        <v>372003.00000000006</v>
      </c>
      <c r="H115" s="123" t="e">
        <f>IF($A$2="CD",IF($A$3=1,ROUND(SUM(H93:H114)/2,0),IF($A$3=3,ROUND(SUM(H93:H114)/2,0),SUM(H93:H114)/2)),SUM(H93:H114)/2)</f>
        <v>#REF!</v>
      </c>
      <c r="I115" s="57" t="e">
        <f>SUM(J93:J114)/2</f>
        <v>#REF!</v>
      </c>
      <c r="J115" s="124" t="e">
        <f>IF($A$2="CD",IF($A$3=1,ROUND(SUM(J93:J114)/2,0),IF($A$3=3,ROUND(SUM(J93:J114)/2,0),SUM(J93:J114)/2)),SUM(J93:J114)/2)</f>
        <v>#REF!</v>
      </c>
    </row>
    <row r="116" spans="1:10" ht="16" thickTop="1">
      <c r="C116" s="1"/>
      <c r="D116" s="2"/>
      <c r="E116" s="1"/>
      <c r="F116" s="1"/>
      <c r="G116" s="1"/>
      <c r="H116" s="1"/>
      <c r="I116" s="29"/>
      <c r="J116" s="30"/>
    </row>
    <row r="117" spans="1:10">
      <c r="C117" s="1"/>
      <c r="D117" s="2"/>
      <c r="E117" s="1"/>
      <c r="F117" s="1"/>
      <c r="G117" s="1"/>
      <c r="H117" s="1"/>
      <c r="I117" s="29"/>
      <c r="J117" s="30"/>
    </row>
    <row r="118" spans="1:10" ht="16" thickBot="1">
      <c r="C118" s="1"/>
      <c r="D118" s="2"/>
      <c r="E118" s="1"/>
      <c r="F118" s="1"/>
      <c r="G118" s="1"/>
      <c r="H118" s="1"/>
      <c r="I118" s="29"/>
      <c r="J118" s="30"/>
    </row>
    <row r="119" spans="1:10" ht="16" thickTop="1">
      <c r="A119" s="18" t="s">
        <v>1313</v>
      </c>
      <c r="B119" s="31"/>
      <c r="C119" s="812" t="s">
        <v>1314</v>
      </c>
      <c r="D119" s="813"/>
      <c r="E119" s="813"/>
      <c r="F119" s="813"/>
      <c r="G119" s="58"/>
      <c r="H119" s="33" t="s">
        <v>1293</v>
      </c>
      <c r="I119" s="34" t="s">
        <v>1251</v>
      </c>
      <c r="J119" s="35" t="s">
        <v>4</v>
      </c>
    </row>
    <row r="120" spans="1:10">
      <c r="A120" s="18"/>
      <c r="B120" s="31"/>
      <c r="C120" s="814"/>
      <c r="D120" s="815"/>
      <c r="E120" s="815"/>
      <c r="F120" s="815"/>
      <c r="G120" s="59"/>
      <c r="H120" s="37" t="s">
        <v>1294</v>
      </c>
      <c r="I120" s="63" t="e">
        <f>I2988+I3018+I3047</f>
        <v>#REF!</v>
      </c>
      <c r="J120" s="39"/>
    </row>
    <row r="121" spans="1:10">
      <c r="A121" s="40" t="s">
        <v>1253</v>
      </c>
      <c r="B121" s="31"/>
      <c r="C121" s="147" t="s">
        <v>1</v>
      </c>
      <c r="D121" s="155" t="s">
        <v>2</v>
      </c>
      <c r="E121" s="156" t="s">
        <v>3</v>
      </c>
      <c r="F121" s="164" t="s">
        <v>1254</v>
      </c>
      <c r="G121" s="157" t="s">
        <v>1255</v>
      </c>
      <c r="H121" s="148" t="s">
        <v>1256</v>
      </c>
      <c r="I121" s="158"/>
      <c r="J121" s="149" t="s">
        <v>1256</v>
      </c>
    </row>
    <row r="122" spans="1:10">
      <c r="A122" s="40"/>
      <c r="B122" s="31"/>
      <c r="C122" s="41"/>
      <c r="D122" s="18"/>
      <c r="E122" s="42"/>
      <c r="F122" s="60"/>
      <c r="G122" s="43"/>
      <c r="H122" s="44"/>
      <c r="I122" s="45"/>
      <c r="J122" s="46"/>
    </row>
    <row r="123" spans="1:10">
      <c r="A123" s="40" t="s">
        <v>1257</v>
      </c>
      <c r="B123" s="31"/>
      <c r="C123" s="47" t="s">
        <v>1258</v>
      </c>
      <c r="D123" s="18"/>
      <c r="E123" s="42"/>
      <c r="F123" s="60"/>
      <c r="G123" s="43"/>
      <c r="H123" s="44"/>
      <c r="I123" s="45"/>
      <c r="J123" s="46"/>
    </row>
    <row r="124" spans="1:10">
      <c r="A124" s="40">
        <v>100124</v>
      </c>
      <c r="B124" s="31" t="s">
        <v>1297</v>
      </c>
      <c r="C124" s="147" t="s">
        <v>1315</v>
      </c>
      <c r="D124" s="155" t="s">
        <v>8</v>
      </c>
      <c r="E124" s="156">
        <v>1.1000000000000001</v>
      </c>
      <c r="F124" s="164">
        <v>1</v>
      </c>
      <c r="G124" s="157">
        <v>63800</v>
      </c>
      <c r="H124" s="148">
        <f>TRUNC(E124* (1 + F124 / 100) * G124,2)</f>
        <v>70881.8</v>
      </c>
      <c r="I124" s="158" t="e">
        <f>I120 * (E124 * (1+F124/100))</f>
        <v>#REF!</v>
      </c>
      <c r="J124" s="149" t="e">
        <f>H124 * I120</f>
        <v>#REF!</v>
      </c>
    </row>
    <row r="125" spans="1:10">
      <c r="A125" s="40">
        <v>100558</v>
      </c>
      <c r="B125" s="31" t="s">
        <v>1302</v>
      </c>
      <c r="C125" s="147" t="s">
        <v>1303</v>
      </c>
      <c r="D125" s="155" t="s">
        <v>1304</v>
      </c>
      <c r="E125" s="156">
        <v>359</v>
      </c>
      <c r="F125" s="164">
        <v>1</v>
      </c>
      <c r="G125" s="157">
        <v>600</v>
      </c>
      <c r="H125" s="148">
        <f>TRUNC(E125* (1 + F125 / 100) * G125,2)</f>
        <v>217554</v>
      </c>
      <c r="I125" s="158" t="e">
        <f>I120 * (E125 * (1+F125/100))</f>
        <v>#REF!</v>
      </c>
      <c r="J125" s="149" t="e">
        <f>H125 * I120</f>
        <v>#REF!</v>
      </c>
    </row>
    <row r="126" spans="1:10">
      <c r="A126" s="40">
        <v>106149</v>
      </c>
      <c r="B126" s="31" t="s">
        <v>1297</v>
      </c>
      <c r="C126" s="147" t="s">
        <v>1316</v>
      </c>
      <c r="D126" s="155" t="s">
        <v>1304</v>
      </c>
      <c r="E126" s="156">
        <v>78</v>
      </c>
      <c r="F126" s="164">
        <v>1</v>
      </c>
      <c r="G126" s="157">
        <v>1100</v>
      </c>
      <c r="H126" s="148">
        <f>TRUNC(E126* (1 + F126 / 100) * G126,2)</f>
        <v>86658</v>
      </c>
      <c r="I126" s="158" t="e">
        <f>I120 * (E126 * (1+F126/100))</f>
        <v>#REF!</v>
      </c>
      <c r="J126" s="149" t="e">
        <f>H126 * I120</f>
        <v>#REF!</v>
      </c>
    </row>
    <row r="127" spans="1:10">
      <c r="A127" s="54" t="s">
        <v>1265</v>
      </c>
      <c r="B127" s="31"/>
      <c r="C127" s="41"/>
      <c r="D127" s="18"/>
      <c r="E127" s="42"/>
      <c r="F127" s="60"/>
      <c r="G127" s="43" t="s">
        <v>1266</v>
      </c>
      <c r="H127" s="48">
        <f>SUM(H123:H126)</f>
        <v>375093.8</v>
      </c>
      <c r="I127" s="45"/>
      <c r="J127" s="49" t="e">
        <f>SUM(J123:J126)</f>
        <v>#REF!</v>
      </c>
    </row>
    <row r="128" spans="1:10">
      <c r="A128" s="40" t="s">
        <v>1267</v>
      </c>
      <c r="B128" s="31"/>
      <c r="C128" s="50" t="s">
        <v>1268</v>
      </c>
      <c r="D128" s="18" t="s">
        <v>1269</v>
      </c>
      <c r="E128" s="18" t="s">
        <v>1270</v>
      </c>
      <c r="F128" s="18" t="s">
        <v>1271</v>
      </c>
      <c r="G128" s="51" t="s">
        <v>1272</v>
      </c>
      <c r="H128" s="52" t="s">
        <v>1273</v>
      </c>
      <c r="I128" s="45"/>
      <c r="J128" s="46"/>
    </row>
    <row r="129" spans="1:10">
      <c r="A129" s="40">
        <v>200008</v>
      </c>
      <c r="B129" s="31" t="s">
        <v>1268</v>
      </c>
      <c r="C129" s="147" t="s">
        <v>1317</v>
      </c>
      <c r="D129" s="159">
        <v>92752</v>
      </c>
      <c r="E129" s="160">
        <f>$O$1</f>
        <v>1.68</v>
      </c>
      <c r="F129" s="146">
        <f>IF(D129&lt;&gt;"",TRUNC(D129*E129,0),"")</f>
        <v>155823</v>
      </c>
      <c r="G129" s="161">
        <v>5.3334000000000001</v>
      </c>
      <c r="H129" s="148">
        <f>TRUNC(F129/G129,2)</f>
        <v>29216.44</v>
      </c>
      <c r="I129" s="158" t="e">
        <f>I120 / G129</f>
        <v>#REF!</v>
      </c>
      <c r="J129" s="149" t="e">
        <f>H129 * I120</f>
        <v>#REF!</v>
      </c>
    </row>
    <row r="130" spans="1:10">
      <c r="A130" s="54" t="s">
        <v>1276</v>
      </c>
      <c r="B130" s="31"/>
      <c r="C130" s="41"/>
      <c r="D130" s="18"/>
      <c r="E130" s="42"/>
      <c r="F130" s="60"/>
      <c r="G130" s="43" t="s">
        <v>1277</v>
      </c>
      <c r="H130" s="48">
        <f>SUM(H128:H129)</f>
        <v>29216.44</v>
      </c>
      <c r="I130" s="45"/>
      <c r="J130" s="49" t="e">
        <f>SUM(J128:J129)</f>
        <v>#REF!</v>
      </c>
    </row>
    <row r="131" spans="1:10">
      <c r="A131" s="40" t="s">
        <v>1278</v>
      </c>
      <c r="B131" s="31"/>
      <c r="C131" s="53" t="s">
        <v>1279</v>
      </c>
      <c r="D131" s="18"/>
      <c r="E131" s="42"/>
      <c r="F131" s="60"/>
      <c r="G131" s="43"/>
      <c r="H131" s="44"/>
      <c r="I131" s="45"/>
      <c r="J131" s="46"/>
    </row>
    <row r="132" spans="1:10">
      <c r="A132" s="40">
        <v>300026</v>
      </c>
      <c r="B132" s="31" t="s">
        <v>1279</v>
      </c>
      <c r="C132" s="147" t="s">
        <v>1281</v>
      </c>
      <c r="D132" s="155" t="s">
        <v>1282</v>
      </c>
      <c r="E132" s="163">
        <f>$O$2</f>
        <v>0.05</v>
      </c>
      <c r="F132" s="164"/>
      <c r="G132" s="157">
        <f>H130</f>
        <v>29216.44</v>
      </c>
      <c r="H132" s="148">
        <f>TRUNC(E132* (1 + F132 / 100) * G132,2)</f>
        <v>1460.82</v>
      </c>
      <c r="I132" s="158" t="e">
        <f>I120 * H132</f>
        <v>#REF!</v>
      </c>
      <c r="J132" s="149" t="e">
        <f>H132 * I120</f>
        <v>#REF!</v>
      </c>
    </row>
    <row r="133" spans="1:10">
      <c r="A133" s="54" t="s">
        <v>1283</v>
      </c>
      <c r="B133" s="31"/>
      <c r="C133" s="41"/>
      <c r="D133" s="18"/>
      <c r="E133" s="42"/>
      <c r="F133" s="60"/>
      <c r="G133" s="43" t="s">
        <v>1284</v>
      </c>
      <c r="H133" s="48">
        <f>SUM(H131:H132)</f>
        <v>1460.82</v>
      </c>
      <c r="I133" s="45"/>
      <c r="J133" s="49" t="e">
        <f>SUM(J131:J132)</f>
        <v>#REF!</v>
      </c>
    </row>
    <row r="134" spans="1:10">
      <c r="A134" s="18" t="s">
        <v>1285</v>
      </c>
      <c r="B134" s="61"/>
      <c r="C134" s="47" t="s">
        <v>1286</v>
      </c>
      <c r="D134" s="18"/>
      <c r="E134" s="42"/>
      <c r="F134" s="60"/>
      <c r="G134" s="43"/>
      <c r="H134" s="44"/>
      <c r="I134" s="45"/>
      <c r="J134" s="46"/>
    </row>
    <row r="135" spans="1:10">
      <c r="A135" s="40"/>
      <c r="B135" s="31"/>
      <c r="C135" s="147"/>
      <c r="D135" s="155"/>
      <c r="E135" s="156"/>
      <c r="F135" s="164"/>
      <c r="G135" s="157"/>
      <c r="H135" s="148"/>
      <c r="I135" s="158"/>
      <c r="J135" s="149"/>
    </row>
    <row r="136" spans="1:10">
      <c r="A136" s="54" t="s">
        <v>1287</v>
      </c>
      <c r="B136" s="61"/>
      <c r="C136" s="41"/>
      <c r="D136" s="18"/>
      <c r="E136" s="42"/>
      <c r="F136" s="60"/>
      <c r="G136" s="43" t="s">
        <v>1288</v>
      </c>
      <c r="H136" s="148">
        <f>SUM(H134:H135)</f>
        <v>0</v>
      </c>
      <c r="I136" s="45"/>
      <c r="J136" s="149">
        <f>SUM(J134:J135)</f>
        <v>0</v>
      </c>
    </row>
    <row r="137" spans="1:10">
      <c r="A137" s="18"/>
      <c r="B137" s="55"/>
      <c r="C137" s="41"/>
      <c r="D137" s="18"/>
      <c r="E137" s="42"/>
      <c r="F137" s="60"/>
      <c r="G137" s="43"/>
      <c r="H137" s="44"/>
      <c r="I137" s="62" t="e">
        <f>I138-H138</f>
        <v>#REF!</v>
      </c>
      <c r="J137" s="46" t="e">
        <f>I120*H137</f>
        <v>#REF!</v>
      </c>
    </row>
    <row r="138" spans="1:10" ht="16" thickBot="1">
      <c r="A138" s="18" t="s">
        <v>1289</v>
      </c>
      <c r="B138" s="55"/>
      <c r="C138" s="56"/>
      <c r="D138" s="119"/>
      <c r="E138" s="120"/>
      <c r="F138" s="121" t="s">
        <v>1290</v>
      </c>
      <c r="G138" s="122">
        <f>SUM(H121:H137)/2</f>
        <v>405771.05999999988</v>
      </c>
      <c r="H138" s="123" t="e">
        <f>IF($A$2="CD",IF($A$3=1,ROUND(SUM(H121:H137)/2,0),IF($A$3=3,ROUND(SUM(H121:H137)/2,0),SUM(H121:H137)/2)),SUM(H121:H137)/2)</f>
        <v>#REF!</v>
      </c>
      <c r="I138" s="57" t="e">
        <f>SUM(J121:J137)/2</f>
        <v>#REF!</v>
      </c>
      <c r="J138" s="124" t="e">
        <f>IF($A$2="CD",IF($A$3=1,ROUND(SUM(J121:J137)/2,0),IF($A$3=3,ROUND(SUM(J121:J137)/2,0),SUM(J121:J137)/2)),SUM(J121:J137)/2)</f>
        <v>#REF!</v>
      </c>
    </row>
    <row r="139" spans="1:10" ht="16" thickTop="1">
      <c r="C139" s="1"/>
      <c r="D139" s="2"/>
      <c r="E139" s="1"/>
      <c r="F139" s="1"/>
      <c r="G139" s="1"/>
      <c r="H139" s="1"/>
      <c r="I139" s="29"/>
      <c r="J139" s="30"/>
    </row>
    <row r="140" spans="1:10">
      <c r="C140" s="1"/>
      <c r="D140" s="2"/>
      <c r="E140" s="1"/>
      <c r="F140" s="1"/>
      <c r="G140" s="1"/>
      <c r="H140" s="1"/>
      <c r="I140" s="29"/>
      <c r="J140" s="30"/>
    </row>
    <row r="141" spans="1:10" ht="16" thickBot="1">
      <c r="C141" s="1"/>
      <c r="D141" s="2"/>
      <c r="E141" s="1"/>
      <c r="F141" s="1"/>
      <c r="G141" s="1"/>
      <c r="H141" s="1"/>
      <c r="I141" s="29"/>
      <c r="J141" s="30"/>
    </row>
    <row r="142" spans="1:10" ht="16" thickTop="1">
      <c r="A142" s="18" t="s">
        <v>1318</v>
      </c>
      <c r="B142" s="31"/>
      <c r="C142" s="812" t="s">
        <v>1319</v>
      </c>
      <c r="D142" s="813"/>
      <c r="E142" s="813"/>
      <c r="F142" s="813"/>
      <c r="G142" s="58"/>
      <c r="H142" s="33" t="s">
        <v>1293</v>
      </c>
      <c r="I142" s="34" t="s">
        <v>1251</v>
      </c>
      <c r="J142" s="35" t="s">
        <v>4</v>
      </c>
    </row>
    <row r="143" spans="1:10">
      <c r="A143" s="18"/>
      <c r="B143" s="31"/>
      <c r="C143" s="814"/>
      <c r="D143" s="815"/>
      <c r="E143" s="815"/>
      <c r="F143" s="815"/>
      <c r="G143" s="59"/>
      <c r="H143" s="37" t="s">
        <v>1294</v>
      </c>
      <c r="I143" s="38" t="e">
        <f>I3347+I3376+I3620+I3653</f>
        <v>#REF!</v>
      </c>
      <c r="J143" s="39"/>
    </row>
    <row r="144" spans="1:10">
      <c r="A144" s="40" t="s">
        <v>1253</v>
      </c>
      <c r="B144" s="31"/>
      <c r="C144" s="147" t="s">
        <v>1</v>
      </c>
      <c r="D144" s="155" t="s">
        <v>2</v>
      </c>
      <c r="E144" s="156" t="s">
        <v>3</v>
      </c>
      <c r="F144" s="164" t="s">
        <v>1254</v>
      </c>
      <c r="G144" s="157" t="s">
        <v>1255</v>
      </c>
      <c r="H144" s="148" t="s">
        <v>1256</v>
      </c>
      <c r="I144" s="158"/>
      <c r="J144" s="149" t="s">
        <v>1256</v>
      </c>
    </row>
    <row r="145" spans="1:10">
      <c r="A145" s="40"/>
      <c r="B145" s="31"/>
      <c r="C145" s="41"/>
      <c r="D145" s="18"/>
      <c r="E145" s="42"/>
      <c r="F145" s="60"/>
      <c r="G145" s="43"/>
      <c r="H145" s="44"/>
      <c r="I145" s="45"/>
      <c r="J145" s="46"/>
    </row>
    <row r="146" spans="1:10">
      <c r="A146" s="40" t="s">
        <v>1257</v>
      </c>
      <c r="B146" s="31"/>
      <c r="C146" s="47" t="s">
        <v>1258</v>
      </c>
      <c r="D146" s="18"/>
      <c r="E146" s="42"/>
      <c r="F146" s="60"/>
      <c r="G146" s="43"/>
      <c r="H146" s="44"/>
      <c r="I146" s="45"/>
      <c r="J146" s="46"/>
    </row>
    <row r="147" spans="1:10">
      <c r="A147" s="40">
        <v>100053</v>
      </c>
      <c r="B147" s="31" t="s">
        <v>1263</v>
      </c>
      <c r="C147" s="147" t="s">
        <v>1295</v>
      </c>
      <c r="D147" s="155" t="s">
        <v>1296</v>
      </c>
      <c r="E147" s="156">
        <v>220</v>
      </c>
      <c r="F147" s="164"/>
      <c r="G147" s="157">
        <v>30</v>
      </c>
      <c r="H147" s="148">
        <f>TRUNC(E147* (1 + F147 / 100) * G147,2)</f>
        <v>6600</v>
      </c>
      <c r="I147" s="158" t="e">
        <f>I143 * (E147 * (1+F147/100))</f>
        <v>#REF!</v>
      </c>
      <c r="J147" s="149" t="e">
        <f>H147 * I143</f>
        <v>#REF!</v>
      </c>
    </row>
    <row r="148" spans="1:10">
      <c r="A148" s="40">
        <v>100124</v>
      </c>
      <c r="B148" s="31" t="s">
        <v>1297</v>
      </c>
      <c r="C148" s="147" t="s">
        <v>1315</v>
      </c>
      <c r="D148" s="155" t="s">
        <v>8</v>
      </c>
      <c r="E148" s="156">
        <v>1.0900000000000001</v>
      </c>
      <c r="F148" s="164"/>
      <c r="G148" s="157">
        <v>63800</v>
      </c>
      <c r="H148" s="148">
        <f>TRUNC(E148* (1 + F148 / 100) * G148,2)</f>
        <v>69542</v>
      </c>
      <c r="I148" s="158" t="e">
        <f>I143 * (E148 * (1+F148/100))</f>
        <v>#REF!</v>
      </c>
      <c r="J148" s="149" t="e">
        <f>H148 * I143</f>
        <v>#REF!</v>
      </c>
    </row>
    <row r="149" spans="1:10">
      <c r="A149" s="40">
        <v>100558</v>
      </c>
      <c r="B149" s="31" t="s">
        <v>1302</v>
      </c>
      <c r="C149" s="147" t="s">
        <v>1303</v>
      </c>
      <c r="D149" s="155" t="s">
        <v>1304</v>
      </c>
      <c r="E149" s="156">
        <v>454</v>
      </c>
      <c r="F149" s="164"/>
      <c r="G149" s="157">
        <v>600</v>
      </c>
      <c r="H149" s="148">
        <f>TRUNC(E149* (1 + F149 / 100) * G149,2)</f>
        <v>272400</v>
      </c>
      <c r="I149" s="158" t="e">
        <f>I143 * (E149 * (1+F149/100))</f>
        <v>#REF!</v>
      </c>
      <c r="J149" s="149" t="e">
        <f>H149 * I143</f>
        <v>#REF!</v>
      </c>
    </row>
    <row r="150" spans="1:10">
      <c r="A150" s="54" t="s">
        <v>1265</v>
      </c>
      <c r="B150" s="31"/>
      <c r="C150" s="41"/>
      <c r="D150" s="18"/>
      <c r="E150" s="42"/>
      <c r="F150" s="60"/>
      <c r="G150" s="43" t="s">
        <v>1266</v>
      </c>
      <c r="H150" s="48">
        <f>SUM(H146:H149)</f>
        <v>348542</v>
      </c>
      <c r="I150" s="45"/>
      <c r="J150" s="49" t="e">
        <f>SUM(J146:J149)</f>
        <v>#REF!</v>
      </c>
    </row>
    <row r="151" spans="1:10">
      <c r="A151" s="40" t="s">
        <v>1267</v>
      </c>
      <c r="B151" s="31"/>
      <c r="C151" s="50" t="s">
        <v>1268</v>
      </c>
      <c r="D151" s="18" t="s">
        <v>1269</v>
      </c>
      <c r="E151" s="18" t="s">
        <v>1270</v>
      </c>
      <c r="F151" s="18" t="s">
        <v>1271</v>
      </c>
      <c r="G151" s="51" t="s">
        <v>1272</v>
      </c>
      <c r="H151" s="52" t="s">
        <v>1273</v>
      </c>
      <c r="I151" s="45"/>
      <c r="J151" s="46"/>
    </row>
    <row r="152" spans="1:10">
      <c r="A152" s="40">
        <v>200008</v>
      </c>
      <c r="B152" s="31" t="s">
        <v>1268</v>
      </c>
      <c r="C152" s="147" t="s">
        <v>1317</v>
      </c>
      <c r="D152" s="159">
        <v>92752</v>
      </c>
      <c r="E152" s="160">
        <f>$O$1</f>
        <v>1.68</v>
      </c>
      <c r="F152" s="146">
        <f>IF(D152&lt;&gt;"",TRUNC(D152*E152,0),"")</f>
        <v>155823</v>
      </c>
      <c r="G152" s="161">
        <v>5.3334000000000001</v>
      </c>
      <c r="H152" s="148">
        <f>TRUNC(F152/G152,2)</f>
        <v>29216.44</v>
      </c>
      <c r="I152" s="158" t="e">
        <f>I143 / G152</f>
        <v>#REF!</v>
      </c>
      <c r="J152" s="149" t="e">
        <f>H152 * I143</f>
        <v>#REF!</v>
      </c>
    </row>
    <row r="153" spans="1:10">
      <c r="A153" s="54" t="s">
        <v>1276</v>
      </c>
      <c r="B153" s="31"/>
      <c r="C153" s="41"/>
      <c r="D153" s="18"/>
      <c r="E153" s="42"/>
      <c r="F153" s="60"/>
      <c r="G153" s="43" t="s">
        <v>1277</v>
      </c>
      <c r="H153" s="48">
        <f>SUM(H151:H152)</f>
        <v>29216.44</v>
      </c>
      <c r="I153" s="45"/>
      <c r="J153" s="49" t="e">
        <f>SUM(J151:J152)</f>
        <v>#REF!</v>
      </c>
    </row>
    <row r="154" spans="1:10">
      <c r="A154" s="40" t="s">
        <v>1278</v>
      </c>
      <c r="B154" s="31"/>
      <c r="C154" s="53" t="s">
        <v>1279</v>
      </c>
      <c r="D154" s="18"/>
      <c r="E154" s="42"/>
      <c r="F154" s="60"/>
      <c r="G154" s="43"/>
      <c r="H154" s="44"/>
      <c r="I154" s="45"/>
      <c r="J154" s="46"/>
    </row>
    <row r="155" spans="1:10">
      <c r="A155" s="40">
        <v>300026</v>
      </c>
      <c r="B155" s="31" t="s">
        <v>1279</v>
      </c>
      <c r="C155" s="147" t="s">
        <v>1281</v>
      </c>
      <c r="D155" s="155" t="s">
        <v>1282</v>
      </c>
      <c r="E155" s="163">
        <f>$O$2</f>
        <v>0.05</v>
      </c>
      <c r="F155" s="164"/>
      <c r="G155" s="157">
        <f>H153</f>
        <v>29216.44</v>
      </c>
      <c r="H155" s="148">
        <f>TRUNC(E155* (1 + F155 / 100) * G155,2)</f>
        <v>1460.82</v>
      </c>
      <c r="I155" s="158" t="e">
        <f>I143 * H155</f>
        <v>#REF!</v>
      </c>
      <c r="J155" s="149" t="e">
        <f>H155 * I143</f>
        <v>#REF!</v>
      </c>
    </row>
    <row r="156" spans="1:10">
      <c r="A156" s="54" t="s">
        <v>1283</v>
      </c>
      <c r="B156" s="31"/>
      <c r="C156" s="41"/>
      <c r="D156" s="18"/>
      <c r="E156" s="42"/>
      <c r="F156" s="60"/>
      <c r="G156" s="43" t="s">
        <v>1284</v>
      </c>
      <c r="H156" s="48">
        <f>SUM(H154:H155)</f>
        <v>1460.82</v>
      </c>
      <c r="I156" s="45"/>
      <c r="J156" s="49" t="e">
        <f>SUM(J154:J155)</f>
        <v>#REF!</v>
      </c>
    </row>
    <row r="157" spans="1:10">
      <c r="A157" s="18" t="s">
        <v>1285</v>
      </c>
      <c r="B157" s="61"/>
      <c r="C157" s="47" t="s">
        <v>1286</v>
      </c>
      <c r="D157" s="18"/>
      <c r="E157" s="42"/>
      <c r="F157" s="60"/>
      <c r="G157" s="43"/>
      <c r="H157" s="44"/>
      <c r="I157" s="45"/>
      <c r="J157" s="46"/>
    </row>
    <row r="158" spans="1:10">
      <c r="A158" s="40"/>
      <c r="B158" s="31"/>
      <c r="C158" s="147"/>
      <c r="D158" s="155"/>
      <c r="E158" s="156"/>
      <c r="F158" s="164"/>
      <c r="G158" s="157"/>
      <c r="H158" s="148"/>
      <c r="I158" s="158"/>
      <c r="J158" s="149"/>
    </row>
    <row r="159" spans="1:10">
      <c r="A159" s="54" t="s">
        <v>1287</v>
      </c>
      <c r="B159" s="61"/>
      <c r="C159" s="41"/>
      <c r="D159" s="18"/>
      <c r="E159" s="42"/>
      <c r="F159" s="60"/>
      <c r="G159" s="43" t="s">
        <v>1288</v>
      </c>
      <c r="H159" s="148">
        <f>SUM(H157:H158)</f>
        <v>0</v>
      </c>
      <c r="I159" s="45"/>
      <c r="J159" s="149">
        <f>SUM(J157:J158)</f>
        <v>0</v>
      </c>
    </row>
    <row r="160" spans="1:10">
      <c r="A160" s="18"/>
      <c r="B160" s="55"/>
      <c r="C160" s="41"/>
      <c r="D160" s="18"/>
      <c r="E160" s="42"/>
      <c r="F160" s="60"/>
      <c r="G160" s="43"/>
      <c r="H160" s="44"/>
      <c r="I160" s="62" t="e">
        <f>I161-H161</f>
        <v>#REF!</v>
      </c>
      <c r="J160" s="46" t="e">
        <f>I143*H160</f>
        <v>#REF!</v>
      </c>
    </row>
    <row r="161" spans="1:10" ht="16" thickBot="1">
      <c r="A161" s="18" t="s">
        <v>1289</v>
      </c>
      <c r="B161" s="55"/>
      <c r="C161" s="56"/>
      <c r="D161" s="119"/>
      <c r="E161" s="120"/>
      <c r="F161" s="121" t="s">
        <v>1290</v>
      </c>
      <c r="G161" s="122">
        <f>SUM(H144:H160)/2</f>
        <v>379219.25999999989</v>
      </c>
      <c r="H161" s="123" t="e">
        <f>IF($A$2="CD",IF($A$3=1,ROUND(SUM(H143:H160)/2,0),IF($A$3=3,ROUND(SUM(H143:H160)/2,0),SUM(H143:H160)/2)),SUM(H143:H160)/2)</f>
        <v>#REF!</v>
      </c>
      <c r="I161" s="57" t="e">
        <f>SUM(J144:J160)/2</f>
        <v>#REF!</v>
      </c>
      <c r="J161" s="124" t="e">
        <f>IF($A$2="CD",IF($A$3=1,TRUNC(SUM(J144:J160)/2,0),IF($A$3=3,TRUNC(SUM(J144:J160)/2,0),TRUNC(SUM(J144:J160)/2))),TRUNC(SUM(J144:J160)/2))</f>
        <v>#REF!</v>
      </c>
    </row>
    <row r="162" spans="1:10" ht="16" thickTop="1">
      <c r="C162" s="1"/>
      <c r="D162" s="2"/>
      <c r="E162" s="1"/>
      <c r="F162" s="1"/>
      <c r="G162" s="1"/>
      <c r="H162" s="1"/>
      <c r="I162" s="29"/>
      <c r="J162" s="30"/>
    </row>
    <row r="163" spans="1:10">
      <c r="C163" s="1"/>
      <c r="D163" s="2"/>
      <c r="E163" s="1"/>
      <c r="F163" s="1"/>
      <c r="G163" s="1"/>
      <c r="H163" s="1"/>
      <c r="I163" s="29"/>
      <c r="J163" s="30"/>
    </row>
    <row r="164" spans="1:10" ht="16" thickBot="1">
      <c r="C164" s="1"/>
      <c r="D164" s="2"/>
      <c r="E164" s="1"/>
      <c r="F164" s="1"/>
      <c r="G164" s="1"/>
      <c r="H164" s="1"/>
      <c r="I164" s="29"/>
      <c r="J164" s="30"/>
    </row>
    <row r="165" spans="1:10" ht="16" thickTop="1">
      <c r="A165" s="18" t="s">
        <v>1320</v>
      </c>
      <c r="B165" s="31"/>
      <c r="C165" s="812" t="s">
        <v>1321</v>
      </c>
      <c r="D165" s="813"/>
      <c r="E165" s="813"/>
      <c r="F165" s="813"/>
      <c r="G165" s="58"/>
      <c r="H165" s="33" t="s">
        <v>1322</v>
      </c>
      <c r="I165" s="34" t="s">
        <v>1251</v>
      </c>
      <c r="J165" s="35" t="s">
        <v>4</v>
      </c>
    </row>
    <row r="166" spans="1:10">
      <c r="A166" s="18"/>
      <c r="B166" s="31"/>
      <c r="C166" s="814"/>
      <c r="D166" s="815"/>
      <c r="E166" s="815"/>
      <c r="F166" s="815"/>
      <c r="G166" s="59"/>
      <c r="H166" s="37" t="s">
        <v>1252</v>
      </c>
      <c r="I166" s="38" t="e">
        <f>I1739+I2125</f>
        <v>#REF!</v>
      </c>
      <c r="J166" s="39"/>
    </row>
    <row r="167" spans="1:10">
      <c r="A167" s="40" t="s">
        <v>1253</v>
      </c>
      <c r="B167" s="31"/>
      <c r="C167" s="147" t="s">
        <v>1</v>
      </c>
      <c r="D167" s="155" t="s">
        <v>2</v>
      </c>
      <c r="E167" s="156" t="s">
        <v>3</v>
      </c>
      <c r="F167" s="164" t="s">
        <v>1254</v>
      </c>
      <c r="G167" s="157" t="s">
        <v>1255</v>
      </c>
      <c r="H167" s="148" t="s">
        <v>1256</v>
      </c>
      <c r="I167" s="158"/>
      <c r="J167" s="149" t="s">
        <v>1256</v>
      </c>
    </row>
    <row r="168" spans="1:10">
      <c r="A168" s="40"/>
      <c r="B168" s="31"/>
      <c r="C168" s="41"/>
      <c r="D168" s="18"/>
      <c r="E168" s="42"/>
      <c r="F168" s="60"/>
      <c r="G168" s="43"/>
      <c r="H168" s="44"/>
      <c r="I168" s="45"/>
      <c r="J168" s="46"/>
    </row>
    <row r="169" spans="1:10">
      <c r="A169" s="40" t="s">
        <v>1257</v>
      </c>
      <c r="B169" s="31"/>
      <c r="C169" s="47" t="s">
        <v>1258</v>
      </c>
      <c r="D169" s="18"/>
      <c r="E169" s="42"/>
      <c r="F169" s="60"/>
      <c r="G169" s="43"/>
      <c r="H169" s="44"/>
      <c r="I169" s="45"/>
      <c r="J169" s="46"/>
    </row>
    <row r="170" spans="1:10">
      <c r="A170" s="40">
        <v>100053</v>
      </c>
      <c r="B170" s="31" t="s">
        <v>1263</v>
      </c>
      <c r="C170" s="147" t="s">
        <v>1295</v>
      </c>
      <c r="D170" s="155" t="s">
        <v>1296</v>
      </c>
      <c r="E170" s="156">
        <v>180</v>
      </c>
      <c r="F170" s="164"/>
      <c r="G170" s="157">
        <v>30</v>
      </c>
      <c r="H170" s="148">
        <f t="shared" ref="H170:H175" si="3">TRUNC(E170* (1 + F170 / 100) * G170,2)</f>
        <v>5400</v>
      </c>
      <c r="I170" s="158" t="e">
        <f>I166 * (E170 * (1+F170/100))</f>
        <v>#REF!</v>
      </c>
      <c r="J170" s="149" t="e">
        <f>H170 * I166</f>
        <v>#REF!</v>
      </c>
    </row>
    <row r="171" spans="1:10">
      <c r="A171" s="40">
        <v>100123</v>
      </c>
      <c r="B171" s="31" t="s">
        <v>1297</v>
      </c>
      <c r="C171" s="147" t="s">
        <v>1298</v>
      </c>
      <c r="D171" s="155" t="s">
        <v>8</v>
      </c>
      <c r="E171" s="156">
        <v>0.55500000000000005</v>
      </c>
      <c r="F171" s="164"/>
      <c r="G171" s="157">
        <v>63800</v>
      </c>
      <c r="H171" s="148">
        <f t="shared" si="3"/>
        <v>35409</v>
      </c>
      <c r="I171" s="158" t="e">
        <f>I166 * (E171 * (1+F171/100))</f>
        <v>#REF!</v>
      </c>
      <c r="J171" s="149" t="e">
        <f>H171 * I166</f>
        <v>#REF!</v>
      </c>
    </row>
    <row r="172" spans="1:10">
      <c r="A172" s="40">
        <v>100962</v>
      </c>
      <c r="B172" s="31" t="s">
        <v>1297</v>
      </c>
      <c r="C172" s="147" t="s">
        <v>1299</v>
      </c>
      <c r="D172" s="155" t="s">
        <v>8</v>
      </c>
      <c r="E172" s="156">
        <v>0.92</v>
      </c>
      <c r="F172" s="164"/>
      <c r="G172" s="157">
        <v>52420</v>
      </c>
      <c r="H172" s="148">
        <f t="shared" si="3"/>
        <v>48226.400000000001</v>
      </c>
      <c r="I172" s="158" t="e">
        <f>I166 * (E172 * (1+F172/100))</f>
        <v>#REF!</v>
      </c>
      <c r="J172" s="149" t="e">
        <f>H172 * I166</f>
        <v>#REF!</v>
      </c>
    </row>
    <row r="173" spans="1:10">
      <c r="A173" s="40">
        <v>100932</v>
      </c>
      <c r="B173" s="31" t="s">
        <v>1259</v>
      </c>
      <c r="C173" s="147" t="s">
        <v>1300</v>
      </c>
      <c r="D173" s="155" t="s">
        <v>1301</v>
      </c>
      <c r="E173" s="156">
        <v>0.1</v>
      </c>
      <c r="F173" s="164"/>
      <c r="G173" s="157">
        <v>9100</v>
      </c>
      <c r="H173" s="148">
        <f t="shared" si="3"/>
        <v>910</v>
      </c>
      <c r="I173" s="158" t="e">
        <f>I166 * (E173 * (1+F173/100))</f>
        <v>#REF!</v>
      </c>
      <c r="J173" s="149" t="e">
        <f>H173 * I166</f>
        <v>#REF!</v>
      </c>
    </row>
    <row r="174" spans="1:10">
      <c r="A174" s="40">
        <v>100558</v>
      </c>
      <c r="B174" s="31" t="s">
        <v>1302</v>
      </c>
      <c r="C174" s="147" t="s">
        <v>1303</v>
      </c>
      <c r="D174" s="155" t="s">
        <v>1304</v>
      </c>
      <c r="E174" s="156">
        <v>230</v>
      </c>
      <c r="F174" s="164"/>
      <c r="G174" s="157">
        <v>600</v>
      </c>
      <c r="H174" s="148">
        <f t="shared" si="3"/>
        <v>138000</v>
      </c>
      <c r="I174" s="158" t="e">
        <f>I166 * (E174 * (1+F174/100))</f>
        <v>#REF!</v>
      </c>
      <c r="J174" s="149" t="e">
        <f>H174 * I166</f>
        <v>#REF!</v>
      </c>
    </row>
    <row r="175" spans="1:10">
      <c r="A175" s="40">
        <v>100011</v>
      </c>
      <c r="B175" s="31" t="s">
        <v>1259</v>
      </c>
      <c r="C175" s="147" t="s">
        <v>1305</v>
      </c>
      <c r="D175" s="155" t="s">
        <v>1301</v>
      </c>
      <c r="E175" s="156">
        <v>6.0000000000000001E-3</v>
      </c>
      <c r="F175" s="164"/>
      <c r="G175" s="157">
        <v>76000</v>
      </c>
      <c r="H175" s="148">
        <f t="shared" si="3"/>
        <v>456</v>
      </c>
      <c r="I175" s="158" t="e">
        <f>I166 * (E175 * (1+F175/100))</f>
        <v>#REF!</v>
      </c>
      <c r="J175" s="149" t="e">
        <f>H175 * I166</f>
        <v>#REF!</v>
      </c>
    </row>
    <row r="176" spans="1:10">
      <c r="A176" s="54" t="s">
        <v>1265</v>
      </c>
      <c r="B176" s="31"/>
      <c r="C176" s="41"/>
      <c r="D176" s="18"/>
      <c r="E176" s="42"/>
      <c r="F176" s="60"/>
      <c r="G176" s="43" t="s">
        <v>1266</v>
      </c>
      <c r="H176" s="48">
        <f>SUM(H169:H175)</f>
        <v>228401.4</v>
      </c>
      <c r="I176" s="45"/>
      <c r="J176" s="49" t="e">
        <f>SUM(J169:J175)</f>
        <v>#REF!</v>
      </c>
    </row>
    <row r="177" spans="1:10">
      <c r="A177" s="40" t="s">
        <v>1267</v>
      </c>
      <c r="B177" s="31"/>
      <c r="C177" s="50" t="s">
        <v>1268</v>
      </c>
      <c r="D177" s="18" t="s">
        <v>1269</v>
      </c>
      <c r="E177" s="18" t="s">
        <v>1270</v>
      </c>
      <c r="F177" s="18" t="s">
        <v>1271</v>
      </c>
      <c r="G177" s="51" t="s">
        <v>1272</v>
      </c>
      <c r="H177" s="52" t="s">
        <v>1273</v>
      </c>
      <c r="I177" s="45"/>
      <c r="J177" s="46"/>
    </row>
    <row r="178" spans="1:10">
      <c r="A178" s="40">
        <v>200008</v>
      </c>
      <c r="B178" s="31" t="s">
        <v>1268</v>
      </c>
      <c r="C178" s="147" t="s">
        <v>1317</v>
      </c>
      <c r="D178" s="159">
        <v>92752</v>
      </c>
      <c r="E178" s="160">
        <f>$O$1</f>
        <v>1.68</v>
      </c>
      <c r="F178" s="146">
        <f>IF(D178&lt;&gt;"",TRUNC(D178*E178,0),"")</f>
        <v>155823</v>
      </c>
      <c r="G178" s="161">
        <v>7.2728000000000002</v>
      </c>
      <c r="H178" s="148">
        <f>TRUNC(F178/G178,2)</f>
        <v>21425.439999999999</v>
      </c>
      <c r="I178" s="158" t="e">
        <f>I166 / G178</f>
        <v>#REF!</v>
      </c>
      <c r="J178" s="149" t="e">
        <f>H178 * I166</f>
        <v>#REF!</v>
      </c>
    </row>
    <row r="179" spans="1:10">
      <c r="A179" s="54" t="s">
        <v>1276</v>
      </c>
      <c r="B179" s="31"/>
      <c r="C179" s="41"/>
      <c r="D179" s="18"/>
      <c r="E179" s="42"/>
      <c r="F179" s="60"/>
      <c r="G179" s="43" t="s">
        <v>1277</v>
      </c>
      <c r="H179" s="48">
        <f>SUM(H177:H178)</f>
        <v>21425.439999999999</v>
      </c>
      <c r="I179" s="45"/>
      <c r="J179" s="48" t="e">
        <f>SUM(J177:J178)</f>
        <v>#REF!</v>
      </c>
    </row>
    <row r="180" spans="1:10">
      <c r="A180" s="40" t="s">
        <v>1278</v>
      </c>
      <c r="B180" s="31"/>
      <c r="C180" s="53" t="s">
        <v>1279</v>
      </c>
      <c r="D180" s="18"/>
      <c r="E180" s="42"/>
      <c r="F180" s="60"/>
      <c r="G180" s="43"/>
      <c r="H180" s="44"/>
      <c r="I180" s="45"/>
      <c r="J180" s="46"/>
    </row>
    <row r="181" spans="1:10">
      <c r="A181" s="40">
        <v>308003</v>
      </c>
      <c r="B181" s="31" t="s">
        <v>1279</v>
      </c>
      <c r="C181" s="147" t="s">
        <v>1308</v>
      </c>
      <c r="D181" s="155" t="s">
        <v>629</v>
      </c>
      <c r="E181" s="156">
        <v>0.06</v>
      </c>
      <c r="F181" s="164"/>
      <c r="G181" s="157">
        <v>38800</v>
      </c>
      <c r="H181" s="148">
        <f>TRUNC(E181* (1 + F181 / 100) * G181,2)</f>
        <v>2328</v>
      </c>
      <c r="I181" s="158" t="e">
        <f>I166 * (E181 * (1+F181/100))</f>
        <v>#REF!</v>
      </c>
      <c r="J181" s="149" t="e">
        <f>H181 * I166</f>
        <v>#REF!</v>
      </c>
    </row>
    <row r="182" spans="1:10">
      <c r="A182" s="40">
        <v>300026</v>
      </c>
      <c r="B182" s="31" t="s">
        <v>1279</v>
      </c>
      <c r="C182" s="147" t="s">
        <v>1281</v>
      </c>
      <c r="D182" s="155" t="s">
        <v>1282</v>
      </c>
      <c r="E182" s="163">
        <f>$O$2</f>
        <v>0.05</v>
      </c>
      <c r="F182" s="164"/>
      <c r="G182" s="157">
        <f>H179</f>
        <v>21425.439999999999</v>
      </c>
      <c r="H182" s="148">
        <f>TRUNC(E182* (1 + F182 / 100) * G182,2)</f>
        <v>1071.27</v>
      </c>
      <c r="I182" s="158" t="e">
        <f>I166 * H182</f>
        <v>#REF!</v>
      </c>
      <c r="J182" s="149" t="e">
        <f>H182 * I166</f>
        <v>#REF!</v>
      </c>
    </row>
    <row r="183" spans="1:10">
      <c r="A183" s="54" t="s">
        <v>1283</v>
      </c>
      <c r="B183" s="31"/>
      <c r="C183" s="41"/>
      <c r="D183" s="18"/>
      <c r="E183" s="42"/>
      <c r="F183" s="60"/>
      <c r="G183" s="43" t="s">
        <v>1284</v>
      </c>
      <c r="H183" s="48">
        <f>SUM(H180:H182)</f>
        <v>3399.27</v>
      </c>
      <c r="I183" s="45"/>
      <c r="J183" s="49" t="e">
        <f>SUM(J180:J182)</f>
        <v>#REF!</v>
      </c>
    </row>
    <row r="184" spans="1:10">
      <c r="A184" s="18" t="s">
        <v>1285</v>
      </c>
      <c r="B184" s="61"/>
      <c r="C184" s="47" t="s">
        <v>1286</v>
      </c>
      <c r="D184" s="18"/>
      <c r="E184" s="42"/>
      <c r="F184" s="60"/>
      <c r="G184" s="43"/>
      <c r="H184" s="44"/>
      <c r="I184" s="45"/>
      <c r="J184" s="46"/>
    </row>
    <row r="185" spans="1:10">
      <c r="A185" s="40"/>
      <c r="B185" s="31"/>
      <c r="C185" s="147"/>
      <c r="D185" s="155"/>
      <c r="E185" s="156"/>
      <c r="F185" s="164"/>
      <c r="G185" s="157"/>
      <c r="H185" s="148"/>
      <c r="I185" s="158"/>
      <c r="J185" s="149"/>
    </row>
    <row r="186" spans="1:10">
      <c r="A186" s="54" t="s">
        <v>1287</v>
      </c>
      <c r="B186" s="61"/>
      <c r="C186" s="41"/>
      <c r="D186" s="18"/>
      <c r="E186" s="42"/>
      <c r="F186" s="60"/>
      <c r="G186" s="43" t="s">
        <v>1288</v>
      </c>
      <c r="H186" s="148">
        <f>SUM(H184:H185)</f>
        <v>0</v>
      </c>
      <c r="I186" s="45"/>
      <c r="J186" s="149">
        <f>SUM(J184:J185)</f>
        <v>0</v>
      </c>
    </row>
    <row r="187" spans="1:10">
      <c r="A187" s="18"/>
      <c r="B187" s="55"/>
      <c r="C187" s="41"/>
      <c r="D187" s="18"/>
      <c r="E187" s="42"/>
      <c r="F187" s="60"/>
      <c r="G187" s="43"/>
      <c r="H187" s="44"/>
      <c r="I187" s="62" t="e">
        <f>I188-H188</f>
        <v>#REF!</v>
      </c>
      <c r="J187" s="46" t="e">
        <f>I166*H187</f>
        <v>#REF!</v>
      </c>
    </row>
    <row r="188" spans="1:10" ht="16" thickBot="1">
      <c r="A188" s="18" t="s">
        <v>1289</v>
      </c>
      <c r="B188" s="55"/>
      <c r="C188" s="56"/>
      <c r="D188" s="119"/>
      <c r="E188" s="120"/>
      <c r="F188" s="121" t="s">
        <v>1290</v>
      </c>
      <c r="G188" s="122">
        <f>SUM(H167:H187)/2</f>
        <v>253226.11000000002</v>
      </c>
      <c r="H188" s="123" t="e">
        <f>IF($A$2="CD",IF($A$3=1,ROUND(SUM(H167:H187)/2,0),IF($A$3=3,ROUND(SUM(H167:H187)/2,-1),SUM(H167:H187)/2)),SUM(H167:H187)/2)</f>
        <v>#REF!</v>
      </c>
      <c r="I188" s="57" t="e">
        <f>SUM(J167:J187)/2</f>
        <v>#REF!</v>
      </c>
      <c r="J188" s="124" t="e">
        <f>IF($A$2="CD",IF($A$3=1,ROUND(SUM(J167:J187)/2,0),IF($A$3=3,ROUND(SUM(J167:J187)/2,-1),SUM(J167:J187)/2)),SUM(J167:J187)/2)</f>
        <v>#REF!</v>
      </c>
    </row>
    <row r="189" spans="1:10" ht="16" thickTop="1">
      <c r="C189" s="1"/>
      <c r="D189" s="2"/>
      <c r="E189" s="1"/>
      <c r="F189" s="1"/>
      <c r="G189" s="1"/>
      <c r="H189" s="1"/>
      <c r="I189" s="29"/>
      <c r="J189" s="30"/>
    </row>
    <row r="190" spans="1:10">
      <c r="C190" s="1"/>
      <c r="D190" s="2"/>
      <c r="E190" s="1"/>
      <c r="F190" s="1"/>
      <c r="G190" s="1"/>
      <c r="H190" s="1"/>
      <c r="I190" s="29"/>
      <c r="J190" s="30"/>
    </row>
    <row r="191" spans="1:10" ht="16" thickBot="1">
      <c r="C191" s="1"/>
      <c r="D191" s="2"/>
      <c r="E191" s="1"/>
      <c r="F191" s="1"/>
      <c r="G191" s="1"/>
      <c r="H191" s="1"/>
      <c r="I191" s="29"/>
      <c r="J191" s="30"/>
    </row>
    <row r="192" spans="1:10" ht="16" thickTop="1">
      <c r="A192" s="18" t="s">
        <v>1323</v>
      </c>
      <c r="B192" s="31"/>
      <c r="C192" s="812" t="s">
        <v>1324</v>
      </c>
      <c r="D192" s="813"/>
      <c r="E192" s="813"/>
      <c r="F192" s="813"/>
      <c r="G192" s="58"/>
      <c r="H192" s="33" t="s">
        <v>1293</v>
      </c>
      <c r="I192" s="34" t="s">
        <v>1251</v>
      </c>
      <c r="J192" s="35" t="s">
        <v>4</v>
      </c>
    </row>
    <row r="193" spans="1:10">
      <c r="A193" s="18"/>
      <c r="B193" s="31"/>
      <c r="C193" s="814"/>
      <c r="D193" s="815"/>
      <c r="E193" s="815"/>
      <c r="F193" s="815"/>
      <c r="G193" s="59"/>
      <c r="H193" s="37" t="s">
        <v>1294</v>
      </c>
      <c r="I193" s="38" t="e">
        <f>I1647+I1678+I1911+I2005+I2463+I2494+I3184+I3248+I3318+I3564+I6443+I6701+I6732+I6878</f>
        <v>#REF!</v>
      </c>
      <c r="J193" s="39"/>
    </row>
    <row r="194" spans="1:10">
      <c r="A194" s="40" t="s">
        <v>1253</v>
      </c>
      <c r="B194" s="31"/>
      <c r="C194" s="147" t="s">
        <v>1</v>
      </c>
      <c r="D194" s="155" t="s">
        <v>2</v>
      </c>
      <c r="E194" s="156" t="s">
        <v>3</v>
      </c>
      <c r="F194" s="164" t="s">
        <v>1254</v>
      </c>
      <c r="G194" s="157" t="s">
        <v>1255</v>
      </c>
      <c r="H194" s="148" t="s">
        <v>1256</v>
      </c>
      <c r="I194" s="158"/>
      <c r="J194" s="149" t="s">
        <v>1256</v>
      </c>
    </row>
    <row r="195" spans="1:10">
      <c r="A195" s="40"/>
      <c r="B195" s="31"/>
      <c r="C195" s="41"/>
      <c r="D195" s="18"/>
      <c r="E195" s="42"/>
      <c r="F195" s="60"/>
      <c r="G195" s="43"/>
      <c r="H195" s="44"/>
      <c r="I195" s="45"/>
      <c r="J195" s="46"/>
    </row>
    <row r="196" spans="1:10">
      <c r="A196" s="40" t="s">
        <v>1257</v>
      </c>
      <c r="B196" s="31"/>
      <c r="C196" s="47" t="s">
        <v>1258</v>
      </c>
      <c r="D196" s="18"/>
      <c r="E196" s="42"/>
      <c r="F196" s="60"/>
      <c r="G196" s="43"/>
      <c r="H196" s="44"/>
      <c r="I196" s="45"/>
      <c r="J196" s="46"/>
    </row>
    <row r="197" spans="1:10">
      <c r="A197" s="40">
        <v>100053</v>
      </c>
      <c r="B197" s="31" t="s">
        <v>1263</v>
      </c>
      <c r="C197" s="147" t="s">
        <v>1295</v>
      </c>
      <c r="D197" s="155" t="s">
        <v>1296</v>
      </c>
      <c r="E197" s="156">
        <v>190</v>
      </c>
      <c r="F197" s="164">
        <v>0.03</v>
      </c>
      <c r="G197" s="157">
        <v>30</v>
      </c>
      <c r="H197" s="148">
        <f t="shared" ref="H197:H202" si="4">TRUNC(E197* (1 + F197 / 100) * G197,2)</f>
        <v>5701.71</v>
      </c>
      <c r="I197" s="158" t="e">
        <f>I193 * (E197 * (1+F197/100))</f>
        <v>#REF!</v>
      </c>
      <c r="J197" s="149" t="e">
        <f>H197 * I193</f>
        <v>#REF!</v>
      </c>
    </row>
    <row r="198" spans="1:10">
      <c r="A198" s="40">
        <v>100123</v>
      </c>
      <c r="B198" s="31" t="s">
        <v>1297</v>
      </c>
      <c r="C198" s="147" t="s">
        <v>1298</v>
      </c>
      <c r="D198" s="155" t="s">
        <v>8</v>
      </c>
      <c r="E198" s="156">
        <v>0.56000000000000005</v>
      </c>
      <c r="F198" s="164">
        <v>0.03</v>
      </c>
      <c r="G198" s="157">
        <v>63800</v>
      </c>
      <c r="H198" s="148">
        <f t="shared" si="4"/>
        <v>35738.71</v>
      </c>
      <c r="I198" s="158" t="e">
        <f>I193 * (E198 * (1+F198/100))</f>
        <v>#REF!</v>
      </c>
      <c r="J198" s="149" t="e">
        <f>H198 * I193</f>
        <v>#REF!</v>
      </c>
    </row>
    <row r="199" spans="1:10">
      <c r="A199" s="40">
        <v>100962</v>
      </c>
      <c r="B199" s="31" t="s">
        <v>1297</v>
      </c>
      <c r="C199" s="147" t="s">
        <v>1299</v>
      </c>
      <c r="D199" s="155" t="s">
        <v>8</v>
      </c>
      <c r="E199" s="156">
        <v>0.84</v>
      </c>
      <c r="F199" s="164">
        <v>0.03</v>
      </c>
      <c r="G199" s="157">
        <v>52420</v>
      </c>
      <c r="H199" s="148">
        <f t="shared" si="4"/>
        <v>44046</v>
      </c>
      <c r="I199" s="158" t="e">
        <f>I193 * (E199 * (1+F199/100))</f>
        <v>#REF!</v>
      </c>
      <c r="J199" s="149" t="e">
        <f>H199 * I193</f>
        <v>#REF!</v>
      </c>
    </row>
    <row r="200" spans="1:10">
      <c r="A200" s="40">
        <v>100932</v>
      </c>
      <c r="B200" s="31" t="s">
        <v>1259</v>
      </c>
      <c r="C200" s="147" t="s">
        <v>1300</v>
      </c>
      <c r="D200" s="155" t="s">
        <v>1301</v>
      </c>
      <c r="E200" s="156">
        <v>0.1</v>
      </c>
      <c r="F200" s="164"/>
      <c r="G200" s="157">
        <v>9100</v>
      </c>
      <c r="H200" s="148">
        <f t="shared" si="4"/>
        <v>910</v>
      </c>
      <c r="I200" s="158" t="e">
        <f>I193 * (E200 * (1+F200/100))</f>
        <v>#REF!</v>
      </c>
      <c r="J200" s="149" t="e">
        <f>H200 * I193</f>
        <v>#REF!</v>
      </c>
    </row>
    <row r="201" spans="1:10">
      <c r="A201" s="40">
        <v>100558</v>
      </c>
      <c r="B201" s="31" t="s">
        <v>1302</v>
      </c>
      <c r="C201" s="147" t="s">
        <v>1303</v>
      </c>
      <c r="D201" s="155" t="s">
        <v>1304</v>
      </c>
      <c r="E201" s="156">
        <v>350</v>
      </c>
      <c r="F201" s="164"/>
      <c r="G201" s="157">
        <v>600</v>
      </c>
      <c r="H201" s="148">
        <f t="shared" si="4"/>
        <v>210000</v>
      </c>
      <c r="I201" s="158" t="e">
        <f>I193 * (E201 * (1+F201/100))</f>
        <v>#REF!</v>
      </c>
      <c r="J201" s="149" t="e">
        <f>H201 * I193</f>
        <v>#REF!</v>
      </c>
    </row>
    <row r="202" spans="1:10">
      <c r="A202" s="40">
        <v>100011</v>
      </c>
      <c r="B202" s="31" t="s">
        <v>1259</v>
      </c>
      <c r="C202" s="147" t="s">
        <v>1305</v>
      </c>
      <c r="D202" s="155" t="s">
        <v>1301</v>
      </c>
      <c r="E202" s="156">
        <v>6.0000000000000001E-3</v>
      </c>
      <c r="F202" s="164"/>
      <c r="G202" s="157">
        <v>76000</v>
      </c>
      <c r="H202" s="148">
        <f t="shared" si="4"/>
        <v>456</v>
      </c>
      <c r="I202" s="158" t="e">
        <f>I193 * (E202 * (1+F202/100))</f>
        <v>#REF!</v>
      </c>
      <c r="J202" s="149" t="e">
        <f>H202 * I193</f>
        <v>#REF!</v>
      </c>
    </row>
    <row r="203" spans="1:10">
      <c r="A203" s="54" t="s">
        <v>1265</v>
      </c>
      <c r="B203" s="31"/>
      <c r="C203" s="41"/>
      <c r="D203" s="18"/>
      <c r="E203" s="42"/>
      <c r="F203" s="60"/>
      <c r="G203" s="43" t="s">
        <v>1266</v>
      </c>
      <c r="H203" s="48">
        <f>SUM(H196:H202)</f>
        <v>296852.42</v>
      </c>
      <c r="I203" s="45"/>
      <c r="J203" s="49" t="e">
        <f>SUM(J196:J202)</f>
        <v>#REF!</v>
      </c>
    </row>
    <row r="204" spans="1:10">
      <c r="A204" s="40" t="s">
        <v>1267</v>
      </c>
      <c r="B204" s="31"/>
      <c r="C204" s="50" t="s">
        <v>1268</v>
      </c>
      <c r="D204" s="18" t="s">
        <v>1269</v>
      </c>
      <c r="E204" s="18" t="s">
        <v>1270</v>
      </c>
      <c r="F204" s="18" t="s">
        <v>1271</v>
      </c>
      <c r="G204" s="51" t="s">
        <v>1272</v>
      </c>
      <c r="H204" s="52" t="s">
        <v>1273</v>
      </c>
      <c r="I204" s="45"/>
      <c r="J204" s="46"/>
    </row>
    <row r="205" spans="1:10">
      <c r="A205" s="40">
        <v>200010</v>
      </c>
      <c r="B205" s="31" t="s">
        <v>1268</v>
      </c>
      <c r="C205" s="147" t="s">
        <v>1306</v>
      </c>
      <c r="D205" s="159">
        <v>114480</v>
      </c>
      <c r="E205" s="160">
        <f>$O$1</f>
        <v>1.68</v>
      </c>
      <c r="F205" s="146">
        <f>IF(D205&lt;&gt;"",TRUNC(D205*E205,0),"")</f>
        <v>192326</v>
      </c>
      <c r="G205" s="161">
        <v>6.55</v>
      </c>
      <c r="H205" s="148">
        <f>TRUNC(F205/G205,2)</f>
        <v>29362.74</v>
      </c>
      <c r="I205" s="158" t="e">
        <f>I193 / G205</f>
        <v>#REF!</v>
      </c>
      <c r="J205" s="46" t="e">
        <f>H205 * I193</f>
        <v>#REF!</v>
      </c>
    </row>
    <row r="206" spans="1:10">
      <c r="A206" s="40">
        <v>207500</v>
      </c>
      <c r="B206" s="31" t="s">
        <v>1268</v>
      </c>
      <c r="C206" s="147" t="s">
        <v>1307</v>
      </c>
      <c r="D206" s="159">
        <v>42174</v>
      </c>
      <c r="E206" s="160">
        <f>$O$1</f>
        <v>1.68</v>
      </c>
      <c r="F206" s="146">
        <f>IF(D206&lt;&gt;"",TRUNC(D206*E206,0),"")</f>
        <v>70852</v>
      </c>
      <c r="G206" s="161">
        <v>16</v>
      </c>
      <c r="H206" s="148">
        <f>TRUNC(F206/G206,2)</f>
        <v>4428.25</v>
      </c>
      <c r="I206" s="158" t="e">
        <f>I193 / G206</f>
        <v>#REF!</v>
      </c>
      <c r="J206" s="46" t="e">
        <f>H206 * I193</f>
        <v>#REF!</v>
      </c>
    </row>
    <row r="207" spans="1:10">
      <c r="A207" s="54" t="s">
        <v>1276</v>
      </c>
      <c r="B207" s="31"/>
      <c r="C207" s="41"/>
      <c r="D207" s="18"/>
      <c r="E207" s="42"/>
      <c r="F207" s="60"/>
      <c r="G207" s="43" t="s">
        <v>1277</v>
      </c>
      <c r="H207" s="48">
        <f>SUM(H204:H206)</f>
        <v>33790.990000000005</v>
      </c>
      <c r="I207" s="45"/>
      <c r="J207" s="48" t="e">
        <f>SUM(J204:J206)</f>
        <v>#REF!</v>
      </c>
    </row>
    <row r="208" spans="1:10">
      <c r="A208" s="40" t="s">
        <v>1278</v>
      </c>
      <c r="B208" s="31"/>
      <c r="C208" s="53" t="s">
        <v>1279</v>
      </c>
      <c r="D208" s="18"/>
      <c r="E208" s="42"/>
      <c r="F208" s="60"/>
      <c r="G208" s="43"/>
      <c r="H208" s="44"/>
      <c r="I208" s="45"/>
      <c r="J208" s="46"/>
    </row>
    <row r="209" spans="1:10">
      <c r="A209" s="40">
        <v>307002</v>
      </c>
      <c r="B209" s="31" t="s">
        <v>1279</v>
      </c>
      <c r="C209" s="151" t="s">
        <v>1325</v>
      </c>
      <c r="D209" s="155" t="s">
        <v>8</v>
      </c>
      <c r="E209" s="156">
        <v>1</v>
      </c>
      <c r="F209" s="164"/>
      <c r="G209" s="157">
        <v>7000</v>
      </c>
      <c r="H209" s="148">
        <f>TRUNC(E209* (1 + F209 / 100) * G209,2)</f>
        <v>7000</v>
      </c>
      <c r="I209" s="158" t="e">
        <f>I193 * (E209 * (1+F209/100))</f>
        <v>#REF!</v>
      </c>
      <c r="J209" s="46" t="e">
        <f>H209 * I193</f>
        <v>#REF!</v>
      </c>
    </row>
    <row r="210" spans="1:10">
      <c r="A210" s="40">
        <v>308003</v>
      </c>
      <c r="B210" s="31" t="s">
        <v>1279</v>
      </c>
      <c r="C210" s="147" t="s">
        <v>1308</v>
      </c>
      <c r="D210" s="155" t="s">
        <v>629</v>
      </c>
      <c r="E210" s="156">
        <v>0.1</v>
      </c>
      <c r="F210" s="164"/>
      <c r="G210" s="157">
        <v>38800</v>
      </c>
      <c r="H210" s="148">
        <f>TRUNC(E210* (1 + F210 / 100) * G210,2)</f>
        <v>3880</v>
      </c>
      <c r="I210" s="158" t="e">
        <f>I193 * (E210 * (1+F210/100))</f>
        <v>#REF!</v>
      </c>
      <c r="J210" s="149" t="e">
        <f>H210 * I193</f>
        <v>#REF!</v>
      </c>
    </row>
    <row r="211" spans="1:10">
      <c r="A211" s="40">
        <v>300026</v>
      </c>
      <c r="B211" s="31" t="s">
        <v>1279</v>
      </c>
      <c r="C211" s="147" t="s">
        <v>1281</v>
      </c>
      <c r="D211" s="155" t="s">
        <v>1282</v>
      </c>
      <c r="E211" s="163">
        <f>$O$2</f>
        <v>0.05</v>
      </c>
      <c r="F211" s="164"/>
      <c r="G211" s="157">
        <f>H207</f>
        <v>33790.990000000005</v>
      </c>
      <c r="H211" s="148">
        <f>TRUNC(E211* (1 + F211 / 100) * G211,2)</f>
        <v>1689.54</v>
      </c>
      <c r="I211" s="158" t="e">
        <f>I193 * H211</f>
        <v>#REF!</v>
      </c>
      <c r="J211" s="149" t="e">
        <f>H211 * I193</f>
        <v>#REF!</v>
      </c>
    </row>
    <row r="212" spans="1:10">
      <c r="A212" s="54" t="s">
        <v>1283</v>
      </c>
      <c r="B212" s="31"/>
      <c r="C212" s="41"/>
      <c r="D212" s="18"/>
      <c r="E212" s="42"/>
      <c r="F212" s="60"/>
      <c r="G212" s="43" t="s">
        <v>1284</v>
      </c>
      <c r="H212" s="48">
        <f>SUM(H208:H211)</f>
        <v>12569.54</v>
      </c>
      <c r="I212" s="45"/>
      <c r="J212" s="48" t="e">
        <f>SUM(J208:J211)</f>
        <v>#REF!</v>
      </c>
    </row>
    <row r="213" spans="1:10">
      <c r="A213" s="18" t="s">
        <v>1285</v>
      </c>
      <c r="B213" s="61"/>
      <c r="C213" s="47" t="s">
        <v>1286</v>
      </c>
      <c r="D213" s="18"/>
      <c r="E213" s="42"/>
      <c r="F213" s="60"/>
      <c r="G213" s="43"/>
      <c r="H213" s="44"/>
      <c r="I213" s="45"/>
      <c r="J213" s="46"/>
    </row>
    <row r="214" spans="1:10">
      <c r="A214" s="40"/>
      <c r="B214" s="31"/>
      <c r="C214" s="147"/>
      <c r="D214" s="155"/>
      <c r="E214" s="156"/>
      <c r="F214" s="164"/>
      <c r="G214" s="157"/>
      <c r="H214" s="148"/>
      <c r="I214" s="158"/>
      <c r="J214" s="149"/>
    </row>
    <row r="215" spans="1:10">
      <c r="A215" s="54" t="s">
        <v>1287</v>
      </c>
      <c r="B215" s="61"/>
      <c r="C215" s="41"/>
      <c r="D215" s="18"/>
      <c r="E215" s="42"/>
      <c r="F215" s="60"/>
      <c r="G215" s="43" t="s">
        <v>1288</v>
      </c>
      <c r="H215" s="148">
        <f>SUM(H213:H214)</f>
        <v>0</v>
      </c>
      <c r="I215" s="45"/>
      <c r="J215" s="149">
        <f>SUM(J213:J214)</f>
        <v>0</v>
      </c>
    </row>
    <row r="216" spans="1:10">
      <c r="A216" s="18"/>
      <c r="B216" s="55"/>
      <c r="C216" s="41"/>
      <c r="D216" s="18"/>
      <c r="E216" s="42"/>
      <c r="F216" s="60"/>
      <c r="G216" s="43"/>
      <c r="H216" s="44"/>
      <c r="I216" s="62" t="e">
        <f>I217-H217</f>
        <v>#REF!</v>
      </c>
      <c r="J216" s="46" t="e">
        <f>I193*H216</f>
        <v>#REF!</v>
      </c>
    </row>
    <row r="217" spans="1:10" ht="16" thickBot="1">
      <c r="A217" s="18" t="s">
        <v>1289</v>
      </c>
      <c r="B217" s="55"/>
      <c r="C217" s="56"/>
      <c r="D217" s="119"/>
      <c r="E217" s="120"/>
      <c r="F217" s="121" t="s">
        <v>1290</v>
      </c>
      <c r="G217" s="122">
        <f>SUM(H194:H216)/2</f>
        <v>343212.95</v>
      </c>
      <c r="H217" s="123" t="e">
        <f>IF($A$2="CD",IF($A$3=1,ROUND(SUM(H194:H216)/2,0),IF($A$3=3,ROUND(SUM(H194:H216)/2,0),SUM(H194:H216)/2)),SUM(H194:H216)/2)</f>
        <v>#REF!</v>
      </c>
      <c r="I217" s="57" t="e">
        <f>SUM(J194:J216)/2</f>
        <v>#REF!</v>
      </c>
      <c r="J217" s="124" t="e">
        <f>IF($A$2="CD",IF($A$3=1,ROUND(SUM(J194:J216)/2,0),IF($A$3=3,ROUND(SUM(J194:J216)/2,0),SUM(J194:J216)/2)),SUM(J194:J216)/2)</f>
        <v>#REF!</v>
      </c>
    </row>
    <row r="218" spans="1:10" ht="16" thickTop="1">
      <c r="C218" s="1"/>
      <c r="D218" s="2"/>
      <c r="E218" s="1"/>
      <c r="F218" s="1"/>
      <c r="G218" s="1"/>
      <c r="H218" s="1"/>
      <c r="I218" s="29"/>
      <c r="J218" s="30"/>
    </row>
    <row r="219" spans="1:10">
      <c r="C219" s="1"/>
      <c r="D219" s="2"/>
      <c r="E219" s="1"/>
      <c r="F219" s="1"/>
      <c r="G219" s="1"/>
      <c r="H219" s="1"/>
      <c r="I219" s="29"/>
      <c r="J219" s="30"/>
    </row>
    <row r="220" spans="1:10" ht="16" thickBot="1">
      <c r="C220" s="1"/>
      <c r="D220" s="2"/>
      <c r="E220" s="1"/>
      <c r="F220" s="1"/>
      <c r="G220" s="1"/>
      <c r="H220" s="1"/>
      <c r="I220" s="29"/>
      <c r="J220" s="30"/>
    </row>
    <row r="221" spans="1:10" ht="16" thickTop="1">
      <c r="A221" s="18" t="s">
        <v>1326</v>
      </c>
      <c r="B221" s="31"/>
      <c r="C221" s="812" t="s">
        <v>1327</v>
      </c>
      <c r="D221" s="813"/>
      <c r="E221" s="813"/>
      <c r="F221" s="813"/>
      <c r="G221" s="32"/>
      <c r="H221" s="33" t="s">
        <v>1328</v>
      </c>
      <c r="I221" s="34" t="s">
        <v>1251</v>
      </c>
      <c r="J221" s="35" t="s">
        <v>4</v>
      </c>
    </row>
    <row r="222" spans="1:10">
      <c r="A222" s="18"/>
      <c r="B222" s="31"/>
      <c r="C222" s="814"/>
      <c r="D222" s="815"/>
      <c r="E222" s="815"/>
      <c r="F222" s="815"/>
      <c r="G222" s="36"/>
      <c r="H222" s="37" t="e">
        <f>"ITEM:   " &amp;#REF!</f>
        <v>#REF!</v>
      </c>
      <c r="I222" s="64" t="e">
        <f>#REF!</f>
        <v>#REF!</v>
      </c>
      <c r="J222" s="39"/>
    </row>
    <row r="223" spans="1:10">
      <c r="A223" s="40" t="s">
        <v>1253</v>
      </c>
      <c r="B223" s="31"/>
      <c r="C223" s="147" t="s">
        <v>1</v>
      </c>
      <c r="D223" s="155" t="s">
        <v>2</v>
      </c>
      <c r="E223" s="156" t="s">
        <v>3</v>
      </c>
      <c r="F223" s="156" t="s">
        <v>1254</v>
      </c>
      <c r="G223" s="157" t="s">
        <v>1255</v>
      </c>
      <c r="H223" s="148" t="s">
        <v>1256</v>
      </c>
      <c r="I223" s="158"/>
      <c r="J223" s="149" t="s">
        <v>1256</v>
      </c>
    </row>
    <row r="224" spans="1:10">
      <c r="A224" s="40"/>
      <c r="B224" s="31"/>
      <c r="C224" s="41"/>
      <c r="D224" s="18"/>
      <c r="E224" s="42"/>
      <c r="F224" s="42"/>
      <c r="G224" s="43"/>
      <c r="H224" s="44"/>
      <c r="I224" s="45"/>
      <c r="J224" s="46"/>
    </row>
    <row r="225" spans="1:10">
      <c r="A225" s="40" t="s">
        <v>1257</v>
      </c>
      <c r="B225" s="31"/>
      <c r="C225" s="47" t="s">
        <v>1258</v>
      </c>
      <c r="D225" s="18"/>
      <c r="E225" s="42"/>
      <c r="F225" s="42"/>
      <c r="G225" s="43"/>
      <c r="H225" s="44"/>
      <c r="I225" s="45"/>
      <c r="J225" s="46"/>
    </row>
    <row r="226" spans="1:10">
      <c r="A226" s="40">
        <v>100203</v>
      </c>
      <c r="B226" s="31" t="s">
        <v>1329</v>
      </c>
      <c r="C226" s="147" t="s">
        <v>1330</v>
      </c>
      <c r="D226" s="155" t="s">
        <v>2</v>
      </c>
      <c r="E226" s="156">
        <v>3</v>
      </c>
      <c r="F226" s="156"/>
      <c r="G226" s="157">
        <v>4600</v>
      </c>
      <c r="H226" s="148">
        <f t="shared" ref="H226:H231" si="5">TRUNC(E226* (1 + F226 / 100) * G226,2)</f>
        <v>13800</v>
      </c>
      <c r="I226" s="158" t="e">
        <f>I222 * (E226 * (1+F226/100))</f>
        <v>#REF!</v>
      </c>
      <c r="J226" s="149" t="e">
        <f>H226 * I222</f>
        <v>#REF!</v>
      </c>
    </row>
    <row r="227" spans="1:10">
      <c r="A227" s="40">
        <v>100486</v>
      </c>
      <c r="B227" s="31" t="s">
        <v>1331</v>
      </c>
      <c r="C227" s="147" t="s">
        <v>1332</v>
      </c>
      <c r="D227" s="155" t="s">
        <v>2</v>
      </c>
      <c r="E227" s="156">
        <v>1</v>
      </c>
      <c r="F227" s="156"/>
      <c r="G227" s="157">
        <v>34900</v>
      </c>
      <c r="H227" s="148">
        <f t="shared" si="5"/>
        <v>34900</v>
      </c>
      <c r="I227" s="158" t="e">
        <f>I222 * (E227 * (1+F227/100))</f>
        <v>#REF!</v>
      </c>
      <c r="J227" s="149" t="e">
        <f>H227 * I222</f>
        <v>#REF!</v>
      </c>
    </row>
    <row r="228" spans="1:10">
      <c r="A228" s="40">
        <v>113029</v>
      </c>
      <c r="B228" s="31"/>
      <c r="C228" s="147" t="s">
        <v>1333</v>
      </c>
      <c r="D228" s="155" t="s">
        <v>2</v>
      </c>
      <c r="E228" s="156">
        <v>1.165</v>
      </c>
      <c r="F228" s="156"/>
      <c r="G228" s="157">
        <v>1050</v>
      </c>
      <c r="H228" s="148">
        <f>TRUNC(E228* (1 + F228 / 100) * G228,2)</f>
        <v>1223.25</v>
      </c>
      <c r="I228" s="158" t="e">
        <f>I222 * (E228 * (1+F228/100))</f>
        <v>#REF!</v>
      </c>
      <c r="J228" s="149" t="e">
        <f>H228 * I222</f>
        <v>#REF!</v>
      </c>
    </row>
    <row r="229" spans="1:10">
      <c r="A229" s="40">
        <v>101509</v>
      </c>
      <c r="B229" s="31" t="s">
        <v>1261</v>
      </c>
      <c r="C229" s="147" t="s">
        <v>1334</v>
      </c>
      <c r="D229" s="155" t="s">
        <v>1335</v>
      </c>
      <c r="E229" s="156">
        <v>0.4</v>
      </c>
      <c r="F229" s="156"/>
      <c r="G229" s="157">
        <v>3900</v>
      </c>
      <c r="H229" s="148">
        <f>TRUNC(E229* (1 + F229 / 100) * G229,2)</f>
        <v>1560</v>
      </c>
      <c r="I229" s="158" t="e">
        <f>I222 * (E229 * (1+F229/100))</f>
        <v>#REF!</v>
      </c>
      <c r="J229" s="149" t="e">
        <f>H229 * I222</f>
        <v>#REF!</v>
      </c>
    </row>
    <row r="230" spans="1:10">
      <c r="A230" s="40">
        <v>101717</v>
      </c>
      <c r="B230" s="31" t="s">
        <v>1336</v>
      </c>
      <c r="C230" s="147" t="s">
        <v>1337</v>
      </c>
      <c r="D230" s="155" t="s">
        <v>2</v>
      </c>
      <c r="E230" s="156">
        <v>3</v>
      </c>
      <c r="F230" s="156"/>
      <c r="G230" s="157">
        <v>13007</v>
      </c>
      <c r="H230" s="148">
        <f t="shared" si="5"/>
        <v>39021</v>
      </c>
      <c r="I230" s="158" t="e">
        <f>I222 * (E230 * (1+F230/100))</f>
        <v>#REF!</v>
      </c>
      <c r="J230" s="149" t="e">
        <f>H230 * I222</f>
        <v>#REF!</v>
      </c>
    </row>
    <row r="231" spans="1:10">
      <c r="A231" s="40">
        <v>100804</v>
      </c>
      <c r="B231" s="31" t="s">
        <v>1336</v>
      </c>
      <c r="C231" s="147" t="s">
        <v>1338</v>
      </c>
      <c r="D231" s="155" t="s">
        <v>57</v>
      </c>
      <c r="E231" s="156">
        <v>2.67</v>
      </c>
      <c r="F231" s="156"/>
      <c r="G231" s="157">
        <v>3200</v>
      </c>
      <c r="H231" s="148">
        <f t="shared" si="5"/>
        <v>8544</v>
      </c>
      <c r="I231" s="158" t="e">
        <f>I222 * (E231 * (1+F231/100))</f>
        <v>#REF!</v>
      </c>
      <c r="J231" s="149" t="e">
        <f>H231 * I222</f>
        <v>#REF!</v>
      </c>
    </row>
    <row r="232" spans="1:10">
      <c r="A232" s="18" t="s">
        <v>1265</v>
      </c>
      <c r="B232" s="31"/>
      <c r="C232" s="41"/>
      <c r="D232" s="18"/>
      <c r="E232" s="42"/>
      <c r="F232" s="42"/>
      <c r="G232" s="43" t="s">
        <v>1266</v>
      </c>
      <c r="H232" s="48">
        <f>SUM(H225:H231)</f>
        <v>99048.25</v>
      </c>
      <c r="I232" s="45"/>
      <c r="J232" s="49" t="e">
        <f>SUM(J225:J231)</f>
        <v>#REF!</v>
      </c>
    </row>
    <row r="233" spans="1:10">
      <c r="A233" s="40" t="s">
        <v>1267</v>
      </c>
      <c r="B233" s="31"/>
      <c r="C233" s="50" t="s">
        <v>1268</v>
      </c>
      <c r="D233" s="18" t="s">
        <v>1269</v>
      </c>
      <c r="E233" s="18" t="s">
        <v>1270</v>
      </c>
      <c r="F233" s="18" t="s">
        <v>1271</v>
      </c>
      <c r="G233" s="51" t="s">
        <v>1272</v>
      </c>
      <c r="H233" s="52" t="s">
        <v>1273</v>
      </c>
      <c r="I233" s="45"/>
      <c r="J233" s="46"/>
    </row>
    <row r="234" spans="1:10">
      <c r="A234" s="40">
        <v>200006</v>
      </c>
      <c r="B234" s="31" t="s">
        <v>1268</v>
      </c>
      <c r="C234" s="147" t="s">
        <v>1339</v>
      </c>
      <c r="D234" s="159">
        <v>41751</v>
      </c>
      <c r="E234" s="160">
        <f>$O$1</f>
        <v>1.68</v>
      </c>
      <c r="F234" s="146">
        <f>IF(D234&lt;&gt;"",TRUNC(D234*E234,0),"")</f>
        <v>70141</v>
      </c>
      <c r="G234" s="161">
        <v>3.4901</v>
      </c>
      <c r="H234" s="148">
        <f>TRUNC(F234/G234,2)</f>
        <v>20097.13</v>
      </c>
      <c r="I234" s="158" t="e">
        <f>I222 / G234</f>
        <v>#REF!</v>
      </c>
      <c r="J234" s="149" t="e">
        <f>H234 * I222</f>
        <v>#REF!</v>
      </c>
    </row>
    <row r="235" spans="1:10">
      <c r="A235" s="18" t="s">
        <v>1276</v>
      </c>
      <c r="B235" s="31"/>
      <c r="C235" s="41"/>
      <c r="D235" s="18"/>
      <c r="E235" s="42"/>
      <c r="F235" s="42"/>
      <c r="G235" s="43" t="s">
        <v>1277</v>
      </c>
      <c r="H235" s="48">
        <f>SUM(H233:H234)</f>
        <v>20097.13</v>
      </c>
      <c r="I235" s="45"/>
      <c r="J235" s="49" t="e">
        <f>SUM(J233:J234)</f>
        <v>#REF!</v>
      </c>
    </row>
    <row r="236" spans="1:10">
      <c r="A236" s="40" t="s">
        <v>1278</v>
      </c>
      <c r="B236" s="31"/>
      <c r="C236" s="53" t="s">
        <v>1279</v>
      </c>
      <c r="D236" s="18"/>
      <c r="E236" s="42"/>
      <c r="F236" s="42"/>
      <c r="G236" s="43"/>
      <c r="H236" s="44"/>
      <c r="I236" s="45"/>
      <c r="J236" s="46"/>
    </row>
    <row r="237" spans="1:10">
      <c r="A237" s="40">
        <v>300026</v>
      </c>
      <c r="B237" s="31" t="s">
        <v>1279</v>
      </c>
      <c r="C237" s="147" t="s">
        <v>1281</v>
      </c>
      <c r="D237" s="155" t="s">
        <v>1282</v>
      </c>
      <c r="E237" s="163">
        <f>$O$2</f>
        <v>0.05</v>
      </c>
      <c r="F237" s="156"/>
      <c r="G237" s="157">
        <f>H235</f>
        <v>20097.13</v>
      </c>
      <c r="H237" s="148">
        <f>TRUNC(E237* (1 + F237 / 100) * G237,2)</f>
        <v>1004.85</v>
      </c>
      <c r="I237" s="158" t="e">
        <f>I222 * H237</f>
        <v>#REF!</v>
      </c>
      <c r="J237" s="149" t="e">
        <f>H237 * I222</f>
        <v>#REF!</v>
      </c>
    </row>
    <row r="238" spans="1:10">
      <c r="A238" s="18" t="s">
        <v>1283</v>
      </c>
      <c r="B238" s="31"/>
      <c r="C238" s="41"/>
      <c r="D238" s="18"/>
      <c r="E238" s="42"/>
      <c r="F238" s="42"/>
      <c r="G238" s="43" t="s">
        <v>1284</v>
      </c>
      <c r="H238" s="48">
        <f>SUM(H236:H237)</f>
        <v>1004.85</v>
      </c>
      <c r="I238" s="45"/>
      <c r="J238" s="49" t="e">
        <f>SUM(J236:J237)</f>
        <v>#REF!</v>
      </c>
    </row>
    <row r="239" spans="1:10">
      <c r="A239" s="18" t="s">
        <v>1285</v>
      </c>
      <c r="B239" s="1"/>
      <c r="C239" s="47" t="s">
        <v>1286</v>
      </c>
      <c r="D239" s="18"/>
      <c r="E239" s="42"/>
      <c r="F239" s="42"/>
      <c r="G239" s="43"/>
      <c r="H239" s="44"/>
      <c r="I239" s="45"/>
      <c r="J239" s="46"/>
    </row>
    <row r="240" spans="1:10">
      <c r="A240" s="40"/>
      <c r="B240" s="31"/>
      <c r="C240" s="147"/>
      <c r="D240" s="155"/>
      <c r="E240" s="156"/>
      <c r="F240" s="156"/>
      <c r="G240" s="157"/>
      <c r="H240" s="148"/>
      <c r="I240" s="158"/>
      <c r="J240" s="149"/>
    </row>
    <row r="241" spans="1:10">
      <c r="A241" s="54" t="s">
        <v>1287</v>
      </c>
      <c r="B241" s="1"/>
      <c r="C241" s="41"/>
      <c r="D241" s="18"/>
      <c r="E241" s="42"/>
      <c r="F241" s="42"/>
      <c r="G241" s="43" t="s">
        <v>1288</v>
      </c>
      <c r="H241" s="148">
        <f>SUM(H239:H240)</f>
        <v>0</v>
      </c>
      <c r="I241" s="45"/>
      <c r="J241" s="149">
        <f>SUM(J239:J240)</f>
        <v>0</v>
      </c>
    </row>
    <row r="242" spans="1:10">
      <c r="A242" s="18"/>
      <c r="B242" s="55"/>
      <c r="C242" s="41"/>
      <c r="D242" s="18"/>
      <c r="E242" s="42"/>
      <c r="F242" s="42"/>
      <c r="G242" s="43"/>
      <c r="H242" s="44"/>
      <c r="I242" s="45"/>
      <c r="J242" s="46"/>
    </row>
    <row r="243" spans="1:10" ht="16" thickBot="1">
      <c r="A243" s="18" t="s">
        <v>1289</v>
      </c>
      <c r="B243" s="55"/>
      <c r="C243" s="56"/>
      <c r="D243" s="119"/>
      <c r="E243" s="120"/>
      <c r="F243" s="121" t="s">
        <v>1290</v>
      </c>
      <c r="G243" s="122">
        <f>SUM(H223:H242)/2</f>
        <v>120150.23000000001</v>
      </c>
      <c r="H243" s="123" t="e">
        <f>IF($A$2="CD",IF($A$3=1,ROUND(SUM(H223:H242)/2,0),IF($A$3=3,ROUND(SUM(H223:H242)/2,-1),SUM(H223:H242)/2)),SUM(H223:H242)/2)</f>
        <v>#REF!</v>
      </c>
      <c r="I243" s="57" t="e">
        <f>SUM(J223:J242)/2</f>
        <v>#REF!</v>
      </c>
      <c r="J243" s="124" t="e">
        <f>IF($A$2="CD",IF($A$3=1,ROUND(SUM(J223:J242)/2,0),IF($A$3=3,ROUND(SUM(J223:J242)/2,-1),SUM(J223:J242)/2)),SUM(J223:J242)/2)</f>
        <v>#REF!</v>
      </c>
    </row>
    <row r="244" spans="1:10" ht="16" thickTop="1">
      <c r="A244" s="18" t="s">
        <v>1340</v>
      </c>
      <c r="B244" s="55"/>
      <c r="C244" s="65" t="s">
        <v>1341</v>
      </c>
      <c r="D244" s="66"/>
      <c r="E244" s="67"/>
      <c r="F244" s="67"/>
      <c r="G244" s="68"/>
      <c r="H244" s="69"/>
      <c r="I244" s="45"/>
      <c r="J244" s="70"/>
    </row>
    <row r="245" spans="1:10">
      <c r="A245" s="40" t="s">
        <v>1342</v>
      </c>
      <c r="B245" s="55"/>
      <c r="C245" s="150" t="s">
        <v>1343</v>
      </c>
      <c r="D245" s="137"/>
      <c r="E245" s="138"/>
      <c r="F245" s="165">
        <f>$F$3</f>
        <v>0</v>
      </c>
      <c r="G245" s="139"/>
      <c r="H245" s="140" t="e">
        <f>ROUND(H243*F245,2)</f>
        <v>#REF!</v>
      </c>
      <c r="I245" s="45"/>
      <c r="J245" s="149" t="e">
        <f>ROUND(J243*F245,2)</f>
        <v>#REF!</v>
      </c>
    </row>
    <row r="246" spans="1:10">
      <c r="A246" s="40" t="s">
        <v>1344</v>
      </c>
      <c r="B246" s="55"/>
      <c r="C246" s="150" t="s">
        <v>1345</v>
      </c>
      <c r="D246" s="137"/>
      <c r="E246" s="138"/>
      <c r="F246" s="165">
        <f>$G$3</f>
        <v>0</v>
      </c>
      <c r="G246" s="139"/>
      <c r="H246" s="140" t="e">
        <f>ROUND(H243*F246,2)</f>
        <v>#REF!</v>
      </c>
      <c r="I246" s="45"/>
      <c r="J246" s="149" t="e">
        <f>ROUND(J243*F246,2)</f>
        <v>#REF!</v>
      </c>
    </row>
    <row r="247" spans="1:10">
      <c r="A247" s="40" t="s">
        <v>1346</v>
      </c>
      <c r="B247" s="55"/>
      <c r="C247" s="150" t="s">
        <v>1347</v>
      </c>
      <c r="D247" s="137"/>
      <c r="E247" s="138"/>
      <c r="F247" s="165">
        <f>$H$3</f>
        <v>0</v>
      </c>
      <c r="G247" s="139"/>
      <c r="H247" s="140" t="e">
        <f>ROUND(H243*F247,2)</f>
        <v>#REF!</v>
      </c>
      <c r="I247" s="45"/>
      <c r="J247" s="149" t="e">
        <f>ROUND(J243*F247,2)</f>
        <v>#REF!</v>
      </c>
    </row>
    <row r="248" spans="1:10">
      <c r="A248" s="40" t="s">
        <v>1348</v>
      </c>
      <c r="B248" s="55"/>
      <c r="C248" s="150" t="s">
        <v>1349</v>
      </c>
      <c r="D248" s="137"/>
      <c r="E248" s="138"/>
      <c r="F248" s="165" t="e">
        <f>$I$3</f>
        <v>#REF!</v>
      </c>
      <c r="G248" s="139"/>
      <c r="H248" s="140" t="e">
        <f>ROUND(H247*F248,2)</f>
        <v>#REF!</v>
      </c>
      <c r="I248" s="45"/>
      <c r="J248" s="149" t="e">
        <f>ROUND(J247*F248,2)</f>
        <v>#REF!</v>
      </c>
    </row>
    <row r="249" spans="1:10">
      <c r="A249" s="18" t="s">
        <v>1350</v>
      </c>
      <c r="B249" s="55"/>
      <c r="C249" s="47" t="s">
        <v>1351</v>
      </c>
      <c r="D249" s="18"/>
      <c r="E249" s="42"/>
      <c r="F249" s="42"/>
      <c r="G249" s="71"/>
      <c r="H249" s="72" t="e">
        <f>SUM(H245:H248)</f>
        <v>#REF!</v>
      </c>
      <c r="I249" s="62"/>
      <c r="J249" s="73" t="e">
        <f>SUM(J245:J248)</f>
        <v>#REF!</v>
      </c>
    </row>
    <row r="250" spans="1:10" ht="16" thickBot="1">
      <c r="A250" s="18" t="s">
        <v>1352</v>
      </c>
      <c r="B250" s="55"/>
      <c r="C250" s="125"/>
      <c r="D250" s="126"/>
      <c r="E250" s="120"/>
      <c r="F250" s="121" t="s">
        <v>1353</v>
      </c>
      <c r="G250" s="127" t="e">
        <f>H249+H243</f>
        <v>#REF!</v>
      </c>
      <c r="H250" s="123" t="e">
        <f>IF($A$3=2,ROUND((H243+H249),2),IF($A$3=3,ROUND((H243+H249),-1),ROUND((H243+H249),0)))</f>
        <v>#REF!</v>
      </c>
      <c r="I250" s="57"/>
      <c r="J250" s="124" t="e">
        <f>IF($A$3=2,ROUND((J243+J249),2),IF($A$3=3,ROUND((J243+J249),-1),ROUND((J243+J249),0)))</f>
        <v>#REF!</v>
      </c>
    </row>
    <row r="251" spans="1:10" ht="16" thickTop="1">
      <c r="C251" s="1"/>
      <c r="D251" s="2"/>
      <c r="E251" s="1"/>
      <c r="F251" s="1"/>
      <c r="G251" s="1"/>
      <c r="H251" s="1"/>
      <c r="I251" s="29"/>
      <c r="J251" s="30"/>
    </row>
    <row r="252" spans="1:10" ht="16" thickBot="1">
      <c r="C252" s="1"/>
      <c r="D252" s="2"/>
      <c r="E252" s="1"/>
      <c r="F252" s="1"/>
      <c r="G252" s="1"/>
      <c r="H252" s="1"/>
      <c r="I252" s="29"/>
      <c r="J252" s="30"/>
    </row>
    <row r="253" spans="1:10" ht="16" thickTop="1">
      <c r="A253" s="18" t="s">
        <v>1354</v>
      </c>
      <c r="B253" s="31"/>
      <c r="C253" s="812" t="s">
        <v>1355</v>
      </c>
      <c r="D253" s="813"/>
      <c r="E253" s="813"/>
      <c r="F253" s="813"/>
      <c r="G253" s="32"/>
      <c r="H253" s="33" t="s">
        <v>1328</v>
      </c>
      <c r="I253" s="34" t="s">
        <v>1251</v>
      </c>
      <c r="J253" s="35" t="s">
        <v>4</v>
      </c>
    </row>
    <row r="254" spans="1:10">
      <c r="A254" s="18"/>
      <c r="B254" s="31"/>
      <c r="C254" s="814"/>
      <c r="D254" s="815"/>
      <c r="E254" s="815"/>
      <c r="F254" s="815"/>
      <c r="G254" s="36"/>
      <c r="H254" s="37" t="e">
        <f>"ITEM:   " &amp;#REF!</f>
        <v>#REF!</v>
      </c>
      <c r="I254" s="64" t="e">
        <f>#REF!</f>
        <v>#REF!</v>
      </c>
      <c r="J254" s="39"/>
    </row>
    <row r="255" spans="1:10">
      <c r="A255" s="40" t="s">
        <v>1253</v>
      </c>
      <c r="B255" s="31"/>
      <c r="C255" s="147" t="s">
        <v>1</v>
      </c>
      <c r="D255" s="155" t="s">
        <v>2</v>
      </c>
      <c r="E255" s="156" t="s">
        <v>3</v>
      </c>
      <c r="F255" s="156" t="s">
        <v>1254</v>
      </c>
      <c r="G255" s="157" t="s">
        <v>1255</v>
      </c>
      <c r="H255" s="148" t="s">
        <v>1256</v>
      </c>
      <c r="I255" s="158"/>
      <c r="J255" s="149" t="s">
        <v>1256</v>
      </c>
    </row>
    <row r="256" spans="1:10">
      <c r="A256" s="40"/>
      <c r="B256" s="31"/>
      <c r="C256" s="41"/>
      <c r="D256" s="18"/>
      <c r="E256" s="42"/>
      <c r="F256" s="42"/>
      <c r="G256" s="43"/>
      <c r="H256" s="44"/>
      <c r="I256" s="45"/>
      <c r="J256" s="46"/>
    </row>
    <row r="257" spans="1:10">
      <c r="A257" s="40" t="s">
        <v>1257</v>
      </c>
      <c r="B257" s="31"/>
      <c r="C257" s="47" t="s">
        <v>1258</v>
      </c>
      <c r="D257" s="18"/>
      <c r="E257" s="42"/>
      <c r="F257" s="42"/>
      <c r="G257" s="43"/>
      <c r="H257" s="44"/>
      <c r="I257" s="45"/>
      <c r="J257" s="46"/>
    </row>
    <row r="258" spans="1:10">
      <c r="A258" s="40">
        <v>100203</v>
      </c>
      <c r="B258" s="31" t="s">
        <v>1329</v>
      </c>
      <c r="C258" s="147" t="s">
        <v>1330</v>
      </c>
      <c r="D258" s="155" t="s">
        <v>2</v>
      </c>
      <c r="E258" s="156">
        <v>6</v>
      </c>
      <c r="F258" s="156"/>
      <c r="G258" s="157">
        <v>4600</v>
      </c>
      <c r="H258" s="148">
        <f t="shared" ref="H258:H263" si="6">TRUNC(E258* (1 + F258 / 100) * G258,2)</f>
        <v>27600</v>
      </c>
      <c r="I258" s="158" t="e">
        <f>I254 * (E258 * (1+F258/100))</f>
        <v>#REF!</v>
      </c>
      <c r="J258" s="149" t="e">
        <f>H258 * I254</f>
        <v>#REF!</v>
      </c>
    </row>
    <row r="259" spans="1:10">
      <c r="A259" s="40">
        <v>100486</v>
      </c>
      <c r="B259" s="31" t="s">
        <v>1331</v>
      </c>
      <c r="C259" s="147" t="s">
        <v>1332</v>
      </c>
      <c r="D259" s="155" t="s">
        <v>2</v>
      </c>
      <c r="E259" s="156">
        <v>1</v>
      </c>
      <c r="F259" s="156"/>
      <c r="G259" s="157">
        <v>34900</v>
      </c>
      <c r="H259" s="148">
        <f t="shared" si="6"/>
        <v>34900</v>
      </c>
      <c r="I259" s="158" t="e">
        <f>I254 * (E259 * (1+F259/100))</f>
        <v>#REF!</v>
      </c>
      <c r="J259" s="149" t="e">
        <f>H259 * I254</f>
        <v>#REF!</v>
      </c>
    </row>
    <row r="260" spans="1:10">
      <c r="A260" s="40">
        <v>113029</v>
      </c>
      <c r="B260" s="31"/>
      <c r="C260" s="147" t="s">
        <v>1333</v>
      </c>
      <c r="D260" s="155" t="s">
        <v>2</v>
      </c>
      <c r="E260" s="156">
        <v>1.165</v>
      </c>
      <c r="F260" s="156"/>
      <c r="G260" s="157">
        <v>1050</v>
      </c>
      <c r="H260" s="148">
        <f t="shared" si="6"/>
        <v>1223.25</v>
      </c>
      <c r="I260" s="158" t="e">
        <f>I254 * (E260 * (1+F260/100))</f>
        <v>#REF!</v>
      </c>
      <c r="J260" s="149" t="e">
        <f>H260 * I254</f>
        <v>#REF!</v>
      </c>
    </row>
    <row r="261" spans="1:10">
      <c r="A261" s="40">
        <v>101509</v>
      </c>
      <c r="B261" s="31" t="s">
        <v>1261</v>
      </c>
      <c r="C261" s="147" t="s">
        <v>1334</v>
      </c>
      <c r="D261" s="155" t="s">
        <v>1335</v>
      </c>
      <c r="E261" s="156">
        <v>2</v>
      </c>
      <c r="F261" s="156"/>
      <c r="G261" s="157">
        <v>3900</v>
      </c>
      <c r="H261" s="148">
        <f t="shared" si="6"/>
        <v>7800</v>
      </c>
      <c r="I261" s="158" t="e">
        <f>I254 * (E261 * (1+F261/100))</f>
        <v>#REF!</v>
      </c>
      <c r="J261" s="149" t="e">
        <f>H261 * I254</f>
        <v>#REF!</v>
      </c>
    </row>
    <row r="262" spans="1:10">
      <c r="A262" s="40">
        <v>101717</v>
      </c>
      <c r="B262" s="31" t="s">
        <v>1336</v>
      </c>
      <c r="C262" s="147" t="s">
        <v>1337</v>
      </c>
      <c r="D262" s="155" t="s">
        <v>2</v>
      </c>
      <c r="E262" s="156">
        <v>12</v>
      </c>
      <c r="F262" s="156"/>
      <c r="G262" s="157">
        <v>13007</v>
      </c>
      <c r="H262" s="148">
        <f t="shared" si="6"/>
        <v>156084</v>
      </c>
      <c r="I262" s="158" t="e">
        <f>I254 * (E262 * (1+F262/100))</f>
        <v>#REF!</v>
      </c>
      <c r="J262" s="149" t="e">
        <f>H262 * I254</f>
        <v>#REF!</v>
      </c>
    </row>
    <row r="263" spans="1:10">
      <c r="A263" s="40">
        <v>100804</v>
      </c>
      <c r="B263" s="31" t="s">
        <v>1336</v>
      </c>
      <c r="C263" s="147" t="s">
        <v>1338</v>
      </c>
      <c r="D263" s="155" t="s">
        <v>57</v>
      </c>
      <c r="E263" s="156">
        <v>12</v>
      </c>
      <c r="F263" s="156"/>
      <c r="G263" s="157">
        <v>3200</v>
      </c>
      <c r="H263" s="148">
        <f t="shared" si="6"/>
        <v>38400</v>
      </c>
      <c r="I263" s="158" t="e">
        <f>I254 * (E263 * (1+F263/100))</f>
        <v>#REF!</v>
      </c>
      <c r="J263" s="149" t="e">
        <f>H263 * I254</f>
        <v>#REF!</v>
      </c>
    </row>
    <row r="264" spans="1:10">
      <c r="A264" s="18" t="s">
        <v>1265</v>
      </c>
      <c r="B264" s="31"/>
      <c r="C264" s="41"/>
      <c r="D264" s="18"/>
      <c r="E264" s="42"/>
      <c r="F264" s="42"/>
      <c r="G264" s="43" t="s">
        <v>1266</v>
      </c>
      <c r="H264" s="48">
        <f>SUM(H257:H263)</f>
        <v>266007.25</v>
      </c>
      <c r="I264" s="45"/>
      <c r="J264" s="49" t="e">
        <f>SUM(J257:J263)</f>
        <v>#REF!</v>
      </c>
    </row>
    <row r="265" spans="1:10">
      <c r="A265" s="40" t="s">
        <v>1267</v>
      </c>
      <c r="B265" s="31"/>
      <c r="C265" s="50" t="s">
        <v>1268</v>
      </c>
      <c r="D265" s="18" t="s">
        <v>1269</v>
      </c>
      <c r="E265" s="18" t="s">
        <v>1270</v>
      </c>
      <c r="F265" s="18" t="s">
        <v>1271</v>
      </c>
      <c r="G265" s="51" t="s">
        <v>1272</v>
      </c>
      <c r="H265" s="52" t="s">
        <v>1273</v>
      </c>
      <c r="I265" s="45"/>
      <c r="J265" s="46"/>
    </row>
    <row r="266" spans="1:10">
      <c r="A266" s="40">
        <v>200015</v>
      </c>
      <c r="B266" s="31" t="s">
        <v>1268</v>
      </c>
      <c r="C266" s="166" t="s">
        <v>1356</v>
      </c>
      <c r="D266" s="159">
        <v>114616</v>
      </c>
      <c r="E266" s="167">
        <f>$O$1</f>
        <v>1.68</v>
      </c>
      <c r="F266" s="168">
        <f>TRUNC(D266*E266,0)</f>
        <v>192554</v>
      </c>
      <c r="G266" s="169">
        <v>1</v>
      </c>
      <c r="H266" s="170">
        <f>TRUNC(F266/G266,2)</f>
        <v>192554</v>
      </c>
      <c r="I266" s="158" t="e">
        <f>I254 / G266</f>
        <v>#REF!</v>
      </c>
      <c r="J266" s="46" t="e">
        <f>H266 * I254</f>
        <v>#REF!</v>
      </c>
    </row>
    <row r="267" spans="1:10">
      <c r="A267" s="40">
        <v>200006</v>
      </c>
      <c r="B267" s="31" t="s">
        <v>1268</v>
      </c>
      <c r="C267" s="147" t="s">
        <v>1339</v>
      </c>
      <c r="D267" s="159">
        <v>41751</v>
      </c>
      <c r="E267" s="160">
        <f>$O$1</f>
        <v>1.68</v>
      </c>
      <c r="F267" s="146">
        <f>IF(D267&lt;&gt;"",TRUNC(D267*E267,0),"")</f>
        <v>70141</v>
      </c>
      <c r="G267" s="161">
        <v>1</v>
      </c>
      <c r="H267" s="148">
        <f>TRUNC(F267/G267,2)</f>
        <v>70141</v>
      </c>
      <c r="I267" s="158" t="e">
        <f>I254 / G267</f>
        <v>#REF!</v>
      </c>
      <c r="J267" s="149" t="e">
        <f>H267 * I254</f>
        <v>#REF!</v>
      </c>
    </row>
    <row r="268" spans="1:10">
      <c r="A268" s="18" t="s">
        <v>1276</v>
      </c>
      <c r="B268" s="31"/>
      <c r="C268" s="41"/>
      <c r="D268" s="18"/>
      <c r="E268" s="42"/>
      <c r="F268" s="42"/>
      <c r="G268" s="43" t="s">
        <v>1277</v>
      </c>
      <c r="H268" s="48">
        <f>SUM(H265:H267)</f>
        <v>262695</v>
      </c>
      <c r="I268" s="45"/>
      <c r="J268" s="48" t="e">
        <f>SUM(J265:J267)</f>
        <v>#REF!</v>
      </c>
    </row>
    <row r="269" spans="1:10">
      <c r="A269" s="40" t="s">
        <v>1278</v>
      </c>
      <c r="B269" s="31"/>
      <c r="C269" s="53" t="s">
        <v>1279</v>
      </c>
      <c r="D269" s="18"/>
      <c r="E269" s="42"/>
      <c r="F269" s="42"/>
      <c r="G269" s="43"/>
      <c r="H269" s="44"/>
      <c r="I269" s="45"/>
      <c r="J269" s="46"/>
    </row>
    <row r="270" spans="1:10">
      <c r="A270" s="40">
        <v>300026</v>
      </c>
      <c r="B270" s="31" t="s">
        <v>1279</v>
      </c>
      <c r="C270" s="147" t="s">
        <v>1281</v>
      </c>
      <c r="D270" s="155" t="s">
        <v>1282</v>
      </c>
      <c r="E270" s="163">
        <f>$O$2</f>
        <v>0.05</v>
      </c>
      <c r="F270" s="156"/>
      <c r="G270" s="157">
        <f>H268</f>
        <v>262695</v>
      </c>
      <c r="H270" s="148">
        <f>TRUNC(E270* (1 + F270 / 100) * G270,2)</f>
        <v>13134.75</v>
      </c>
      <c r="I270" s="158" t="e">
        <f>I254 * H270</f>
        <v>#REF!</v>
      </c>
      <c r="J270" s="149" t="e">
        <f>H270 * I254</f>
        <v>#REF!</v>
      </c>
    </row>
    <row r="271" spans="1:10">
      <c r="A271" s="18" t="s">
        <v>1283</v>
      </c>
      <c r="B271" s="31"/>
      <c r="C271" s="41"/>
      <c r="D271" s="18"/>
      <c r="E271" s="42"/>
      <c r="F271" s="42"/>
      <c r="G271" s="43" t="s">
        <v>1284</v>
      </c>
      <c r="H271" s="48">
        <f>SUM(H269:H270)</f>
        <v>13134.75</v>
      </c>
      <c r="I271" s="45"/>
      <c r="J271" s="49" t="e">
        <f>SUM(J269:J270)</f>
        <v>#REF!</v>
      </c>
    </row>
    <row r="272" spans="1:10">
      <c r="A272" s="18" t="s">
        <v>1285</v>
      </c>
      <c r="B272" s="1"/>
      <c r="C272" s="47" t="s">
        <v>1286</v>
      </c>
      <c r="D272" s="18"/>
      <c r="E272" s="42"/>
      <c r="F272" s="42"/>
      <c r="G272" s="43"/>
      <c r="H272" s="44"/>
      <c r="I272" s="45"/>
      <c r="J272" s="46"/>
    </row>
    <row r="273" spans="1:10">
      <c r="A273" s="40"/>
      <c r="B273" s="31"/>
      <c r="C273" s="147"/>
      <c r="D273" s="155"/>
      <c r="E273" s="156"/>
      <c r="F273" s="156"/>
      <c r="G273" s="157"/>
      <c r="H273" s="148"/>
      <c r="I273" s="158"/>
      <c r="J273" s="149"/>
    </row>
    <row r="274" spans="1:10">
      <c r="A274" s="54" t="s">
        <v>1287</v>
      </c>
      <c r="B274" s="1"/>
      <c r="C274" s="41"/>
      <c r="D274" s="18"/>
      <c r="E274" s="42"/>
      <c r="F274" s="42"/>
      <c r="G274" s="43" t="s">
        <v>1288</v>
      </c>
      <c r="H274" s="148">
        <f>SUM(H272:H273)</f>
        <v>0</v>
      </c>
      <c r="I274" s="45"/>
      <c r="J274" s="149">
        <f>SUM(J272:J273)</f>
        <v>0</v>
      </c>
    </row>
    <row r="275" spans="1:10">
      <c r="A275" s="18"/>
      <c r="B275" s="55"/>
      <c r="C275" s="41"/>
      <c r="D275" s="18"/>
      <c r="E275" s="42"/>
      <c r="F275" s="42"/>
      <c r="G275" s="43"/>
      <c r="H275" s="44"/>
      <c r="I275" s="45"/>
      <c r="J275" s="46"/>
    </row>
    <row r="276" spans="1:10" ht="16" thickBot="1">
      <c r="A276" s="18" t="s">
        <v>1289</v>
      </c>
      <c r="B276" s="55"/>
      <c r="C276" s="56"/>
      <c r="D276" s="119"/>
      <c r="E276" s="120"/>
      <c r="F276" s="121" t="s">
        <v>1290</v>
      </c>
      <c r="G276" s="122">
        <f>SUM(H255:H275)/2</f>
        <v>541837</v>
      </c>
      <c r="H276" s="123" t="e">
        <f>IF($A$2="CD",IF($A$3=1,ROUND(SUM(H255:H275)/2,0),IF($A$3=3,ROUND(SUM(H255:H275)/2,-1),SUM(H255:H275)/2)),SUM(H255:H275)/2)</f>
        <v>#REF!</v>
      </c>
      <c r="I276" s="57" t="e">
        <f>SUM(J255:J275)/2</f>
        <v>#REF!</v>
      </c>
      <c r="J276" s="124" t="e">
        <f>IF($A$2="CD",IF($A$3=1,ROUND(SUM(J255:J275)/2,0),IF($A$3=3,ROUND(SUM(J255:J275)/2,-1),SUM(J255:J275)/2)),SUM(J255:J275)/2)</f>
        <v>#REF!</v>
      </c>
    </row>
    <row r="277" spans="1:10" ht="16" thickTop="1">
      <c r="A277" s="18" t="s">
        <v>1340</v>
      </c>
      <c r="B277" s="55"/>
      <c r="C277" s="65" t="s">
        <v>1341</v>
      </c>
      <c r="D277" s="66"/>
      <c r="E277" s="67"/>
      <c r="F277" s="67"/>
      <c r="G277" s="68"/>
      <c r="H277" s="69"/>
      <c r="I277" s="45"/>
      <c r="J277" s="70"/>
    </row>
    <row r="278" spans="1:10">
      <c r="A278" s="40" t="s">
        <v>1342</v>
      </c>
      <c r="B278" s="55"/>
      <c r="C278" s="150" t="s">
        <v>1343</v>
      </c>
      <c r="D278" s="137"/>
      <c r="E278" s="138"/>
      <c r="F278" s="165">
        <f>$F$3</f>
        <v>0</v>
      </c>
      <c r="G278" s="139"/>
      <c r="H278" s="140" t="e">
        <f>ROUND(H276*F278,2)</f>
        <v>#REF!</v>
      </c>
      <c r="I278" s="45"/>
      <c r="J278" s="149" t="e">
        <f>ROUND(J276*F278,2)</f>
        <v>#REF!</v>
      </c>
    </row>
    <row r="279" spans="1:10">
      <c r="A279" s="40" t="s">
        <v>1344</v>
      </c>
      <c r="B279" s="55"/>
      <c r="C279" s="150" t="s">
        <v>1345</v>
      </c>
      <c r="D279" s="137"/>
      <c r="E279" s="138"/>
      <c r="F279" s="165">
        <f>$G$3</f>
        <v>0</v>
      </c>
      <c r="G279" s="139"/>
      <c r="H279" s="140" t="e">
        <f>ROUND(H276*F279,2)</f>
        <v>#REF!</v>
      </c>
      <c r="I279" s="45"/>
      <c r="J279" s="149" t="e">
        <f>ROUND(J276*F279,2)</f>
        <v>#REF!</v>
      </c>
    </row>
    <row r="280" spans="1:10">
      <c r="A280" s="40" t="s">
        <v>1346</v>
      </c>
      <c r="B280" s="55"/>
      <c r="C280" s="150" t="s">
        <v>1347</v>
      </c>
      <c r="D280" s="137"/>
      <c r="E280" s="138"/>
      <c r="F280" s="165">
        <f>$H$3</f>
        <v>0</v>
      </c>
      <c r="G280" s="139"/>
      <c r="H280" s="140" t="e">
        <f>ROUND(H276*F280,2)</f>
        <v>#REF!</v>
      </c>
      <c r="I280" s="45"/>
      <c r="J280" s="149" t="e">
        <f>ROUND(J276*F280,2)</f>
        <v>#REF!</v>
      </c>
    </row>
    <row r="281" spans="1:10">
      <c r="A281" s="40" t="s">
        <v>1348</v>
      </c>
      <c r="B281" s="55"/>
      <c r="C281" s="150" t="s">
        <v>1349</v>
      </c>
      <c r="D281" s="137"/>
      <c r="E281" s="138"/>
      <c r="F281" s="165" t="e">
        <f>$I$3</f>
        <v>#REF!</v>
      </c>
      <c r="G281" s="139"/>
      <c r="H281" s="140" t="e">
        <f>ROUND(H280*F281,2)</f>
        <v>#REF!</v>
      </c>
      <c r="I281" s="45"/>
      <c r="J281" s="149" t="e">
        <f>ROUND(J280*F281,2)</f>
        <v>#REF!</v>
      </c>
    </row>
    <row r="282" spans="1:10">
      <c r="A282" s="18" t="s">
        <v>1350</v>
      </c>
      <c r="B282" s="55"/>
      <c r="C282" s="47" t="s">
        <v>1351</v>
      </c>
      <c r="D282" s="18"/>
      <c r="E282" s="42"/>
      <c r="F282" s="42"/>
      <c r="G282" s="71"/>
      <c r="H282" s="72" t="e">
        <f>SUM(H278:H281)</f>
        <v>#REF!</v>
      </c>
      <c r="I282" s="62"/>
      <c r="J282" s="73" t="e">
        <f>SUM(J278:J281)</f>
        <v>#REF!</v>
      </c>
    </row>
    <row r="283" spans="1:10" ht="16" thickBot="1">
      <c r="A283" s="18" t="s">
        <v>1352</v>
      </c>
      <c r="B283" s="55"/>
      <c r="C283" s="125"/>
      <c r="D283" s="126"/>
      <c r="E283" s="120"/>
      <c r="F283" s="121" t="s">
        <v>1353</v>
      </c>
      <c r="G283" s="127" t="e">
        <f>H282+H276</f>
        <v>#REF!</v>
      </c>
      <c r="H283" s="123" t="e">
        <f>IF($A$3=2,ROUND((H276+H282),2),IF($A$3=3,ROUND((H276+H282),-1),ROUND((H276+H282),0)))</f>
        <v>#REF!</v>
      </c>
      <c r="I283" s="57"/>
      <c r="J283" s="124" t="e">
        <f>IF($A$3=2,ROUND((J276+J282),2),IF($A$3=3,ROUND((J276+J282),-1),ROUND((J276+J282),0)))</f>
        <v>#REF!</v>
      </c>
    </row>
    <row r="284" spans="1:10" ht="16" thickTop="1">
      <c r="C284" s="1"/>
      <c r="D284" s="2"/>
      <c r="E284" s="1"/>
      <c r="F284" s="1"/>
      <c r="G284" s="1"/>
      <c r="H284" s="1"/>
      <c r="I284" s="29"/>
      <c r="J284" s="30"/>
    </row>
    <row r="285" spans="1:10">
      <c r="C285" s="1"/>
      <c r="D285" s="2"/>
      <c r="E285" s="1"/>
      <c r="F285" s="1"/>
      <c r="G285" s="1"/>
      <c r="H285" s="1"/>
      <c r="I285" s="29"/>
      <c r="J285" s="30"/>
    </row>
    <row r="286" spans="1:10" ht="16" thickBot="1">
      <c r="C286" s="1"/>
      <c r="D286" s="2"/>
      <c r="E286" s="1"/>
      <c r="F286" s="1"/>
      <c r="G286" s="1"/>
      <c r="H286" s="1"/>
      <c r="I286" s="29"/>
      <c r="J286" s="30"/>
    </row>
    <row r="287" spans="1:10" ht="16" thickTop="1">
      <c r="A287" s="18" t="s">
        <v>1357</v>
      </c>
      <c r="B287" s="31"/>
      <c r="C287" s="812" t="s">
        <v>1358</v>
      </c>
      <c r="D287" s="813"/>
      <c r="E287" s="813"/>
      <c r="F287" s="813"/>
      <c r="G287" s="32"/>
      <c r="H287" s="33" t="s">
        <v>1359</v>
      </c>
      <c r="I287" s="34" t="s">
        <v>1251</v>
      </c>
      <c r="J287" s="35" t="s">
        <v>4</v>
      </c>
    </row>
    <row r="288" spans="1:10">
      <c r="A288" s="18"/>
      <c r="B288" s="31"/>
      <c r="C288" s="814"/>
      <c r="D288" s="815"/>
      <c r="E288" s="815"/>
      <c r="F288" s="815"/>
      <c r="G288" s="36"/>
      <c r="H288" s="37" t="e">
        <f>"ITEM:   " &amp;#REF!</f>
        <v>#REF!</v>
      </c>
      <c r="I288" s="64" t="e">
        <f>#REF!</f>
        <v>#REF!</v>
      </c>
      <c r="J288" s="39"/>
    </row>
    <row r="289" spans="1:10">
      <c r="A289" s="40" t="s">
        <v>1253</v>
      </c>
      <c r="B289" s="31"/>
      <c r="C289" s="147" t="s">
        <v>1</v>
      </c>
      <c r="D289" s="155" t="s">
        <v>2</v>
      </c>
      <c r="E289" s="156" t="s">
        <v>3</v>
      </c>
      <c r="F289" s="156" t="s">
        <v>1254</v>
      </c>
      <c r="G289" s="157" t="s">
        <v>1255</v>
      </c>
      <c r="H289" s="148" t="s">
        <v>1256</v>
      </c>
      <c r="I289" s="158"/>
      <c r="J289" s="149" t="s">
        <v>1256</v>
      </c>
    </row>
    <row r="290" spans="1:10">
      <c r="A290" s="40"/>
      <c r="B290" s="31"/>
      <c r="C290" s="41"/>
      <c r="D290" s="18"/>
      <c r="E290" s="42"/>
      <c r="F290" s="42"/>
      <c r="G290" s="43"/>
      <c r="H290" s="44"/>
      <c r="I290" s="45"/>
      <c r="J290" s="46"/>
    </row>
    <row r="291" spans="1:10">
      <c r="A291" s="40" t="s">
        <v>1257</v>
      </c>
      <c r="B291" s="31"/>
      <c r="C291" s="47" t="s">
        <v>1258</v>
      </c>
      <c r="D291" s="18"/>
      <c r="E291" s="42"/>
      <c r="F291" s="42"/>
      <c r="G291" s="43"/>
      <c r="H291" s="44"/>
      <c r="I291" s="45"/>
      <c r="J291" s="46"/>
    </row>
    <row r="292" spans="1:10">
      <c r="A292" s="40">
        <v>100977</v>
      </c>
      <c r="B292" s="31" t="s">
        <v>1336</v>
      </c>
      <c r="C292" s="147" t="s">
        <v>1360</v>
      </c>
      <c r="D292" s="155" t="s">
        <v>2</v>
      </c>
      <c r="E292" s="156">
        <v>1</v>
      </c>
      <c r="F292" s="156"/>
      <c r="G292" s="157">
        <v>9681</v>
      </c>
      <c r="H292" s="148">
        <f>TRUNC(E292* (1 + F292 / 100) * G292,2)</f>
        <v>9681</v>
      </c>
      <c r="I292" s="158" t="e">
        <f>I288 * (E292 * (1+F292/100))</f>
        <v>#REF!</v>
      </c>
      <c r="J292" s="149" t="e">
        <f>H292 * I288</f>
        <v>#REF!</v>
      </c>
    </row>
    <row r="293" spans="1:10">
      <c r="A293" s="40">
        <v>101930</v>
      </c>
      <c r="B293" s="31" t="s">
        <v>1263</v>
      </c>
      <c r="C293" s="147" t="s">
        <v>1361</v>
      </c>
      <c r="D293" s="155" t="s">
        <v>2</v>
      </c>
      <c r="E293" s="156">
        <v>6.55</v>
      </c>
      <c r="F293" s="156"/>
      <c r="G293" s="157">
        <v>29</v>
      </c>
      <c r="H293" s="148">
        <f>TRUNC(E293* (1 + F293 / 100) * G293,2)</f>
        <v>189.95</v>
      </c>
      <c r="I293" s="158" t="e">
        <f>I288 * (E293 * (1+F293/100))</f>
        <v>#REF!</v>
      </c>
      <c r="J293" s="149" t="e">
        <f>H293 * I288</f>
        <v>#REF!</v>
      </c>
    </row>
    <row r="294" spans="1:10">
      <c r="A294" s="40">
        <v>101883</v>
      </c>
      <c r="B294" s="31" t="s">
        <v>134</v>
      </c>
      <c r="C294" s="147" t="s">
        <v>1362</v>
      </c>
      <c r="D294" s="155" t="s">
        <v>2</v>
      </c>
      <c r="E294" s="156">
        <v>0.39</v>
      </c>
      <c r="F294" s="156">
        <v>0.28000000000000003</v>
      </c>
      <c r="G294" s="157">
        <v>58671</v>
      </c>
      <c r="H294" s="148">
        <f>TRUNC(E294* (1 + F294 / 100) * G294,2)</f>
        <v>22945.75</v>
      </c>
      <c r="I294" s="158" t="e">
        <f>I288 * (E294 * (1+F294/100))</f>
        <v>#REF!</v>
      </c>
      <c r="J294" s="149" t="e">
        <f>H294 * I288</f>
        <v>#REF!</v>
      </c>
    </row>
    <row r="295" spans="1:10">
      <c r="A295" s="18" t="s">
        <v>1265</v>
      </c>
      <c r="B295" s="31"/>
      <c r="C295" s="41"/>
      <c r="D295" s="18"/>
      <c r="E295" s="42"/>
      <c r="F295" s="42"/>
      <c r="G295" s="43" t="s">
        <v>1266</v>
      </c>
      <c r="H295" s="48">
        <f>SUM(H291:H294)</f>
        <v>32816.699999999997</v>
      </c>
      <c r="I295" s="45"/>
      <c r="J295" s="49" t="e">
        <f>SUM(J291:J294)</f>
        <v>#REF!</v>
      </c>
    </row>
    <row r="296" spans="1:10">
      <c r="A296" s="40" t="s">
        <v>1267</v>
      </c>
      <c r="B296" s="31"/>
      <c r="C296" s="50" t="s">
        <v>1268</v>
      </c>
      <c r="D296" s="18" t="s">
        <v>1269</v>
      </c>
      <c r="E296" s="18" t="s">
        <v>1270</v>
      </c>
      <c r="F296" s="18" t="s">
        <v>1271</v>
      </c>
      <c r="G296" s="51" t="s">
        <v>1272</v>
      </c>
      <c r="H296" s="52" t="s">
        <v>1273</v>
      </c>
      <c r="I296" s="45"/>
      <c r="J296" s="46"/>
    </row>
    <row r="297" spans="1:10">
      <c r="A297" s="40">
        <v>200011</v>
      </c>
      <c r="B297" s="31" t="s">
        <v>1268</v>
      </c>
      <c r="C297" s="147" t="s">
        <v>1363</v>
      </c>
      <c r="D297" s="159">
        <v>178193</v>
      </c>
      <c r="E297" s="160">
        <f>$O$1</f>
        <v>1.68</v>
      </c>
      <c r="F297" s="146">
        <f>IF(D297&lt;&gt;"",TRUNC(D297*E297,0),"")</f>
        <v>299364</v>
      </c>
      <c r="G297" s="161">
        <v>30.447600000000001</v>
      </c>
      <c r="H297" s="148">
        <f>TRUNC(F297/G297,2)</f>
        <v>9832.1</v>
      </c>
      <c r="I297" s="158" t="e">
        <f>I288 / G297</f>
        <v>#REF!</v>
      </c>
      <c r="J297" s="149" t="e">
        <f>H297 * I288</f>
        <v>#REF!</v>
      </c>
    </row>
    <row r="298" spans="1:10">
      <c r="A298" s="18" t="s">
        <v>1276</v>
      </c>
      <c r="B298" s="31"/>
      <c r="C298" s="41"/>
      <c r="D298" s="18"/>
      <c r="E298" s="42"/>
      <c r="F298" s="42"/>
      <c r="G298" s="43" t="s">
        <v>1277</v>
      </c>
      <c r="H298" s="48">
        <f>SUM(H296:H297)</f>
        <v>9832.1</v>
      </c>
      <c r="I298" s="45"/>
      <c r="J298" s="49" t="e">
        <f>SUM(J296:J297)</f>
        <v>#REF!</v>
      </c>
    </row>
    <row r="299" spans="1:10">
      <c r="A299" s="40" t="s">
        <v>1278</v>
      </c>
      <c r="B299" s="31"/>
      <c r="C299" s="53" t="s">
        <v>1279</v>
      </c>
      <c r="D299" s="18"/>
      <c r="E299" s="42"/>
      <c r="F299" s="42"/>
      <c r="G299" s="43"/>
      <c r="H299" s="44"/>
      <c r="I299" s="45"/>
      <c r="J299" s="46"/>
    </row>
    <row r="300" spans="1:10">
      <c r="A300" s="40">
        <v>300026</v>
      </c>
      <c r="B300" s="31" t="s">
        <v>1279</v>
      </c>
      <c r="C300" s="147" t="s">
        <v>1281</v>
      </c>
      <c r="D300" s="155" t="s">
        <v>1282</v>
      </c>
      <c r="E300" s="163">
        <f>$O$2</f>
        <v>0.05</v>
      </c>
      <c r="F300" s="156"/>
      <c r="G300" s="157">
        <f>H298</f>
        <v>9832.1</v>
      </c>
      <c r="H300" s="148">
        <f>TRUNC(E300* (1 + F300 / 100) * G300,2)</f>
        <v>491.6</v>
      </c>
      <c r="I300" s="158" t="e">
        <f>I288 * H300</f>
        <v>#REF!</v>
      </c>
      <c r="J300" s="149" t="e">
        <f>H300 * I288</f>
        <v>#REF!</v>
      </c>
    </row>
    <row r="301" spans="1:10">
      <c r="A301" s="18" t="s">
        <v>1283</v>
      </c>
      <c r="B301" s="31"/>
      <c r="C301" s="41"/>
      <c r="D301" s="18"/>
      <c r="E301" s="42"/>
      <c r="F301" s="42"/>
      <c r="G301" s="43" t="s">
        <v>1284</v>
      </c>
      <c r="H301" s="48">
        <f>SUM(H299:H300)</f>
        <v>491.6</v>
      </c>
      <c r="I301" s="45"/>
      <c r="J301" s="49" t="e">
        <f>SUM(J299:J300)</f>
        <v>#REF!</v>
      </c>
    </row>
    <row r="302" spans="1:10">
      <c r="A302" s="18" t="s">
        <v>1285</v>
      </c>
      <c r="B302" s="1"/>
      <c r="C302" s="47" t="s">
        <v>1286</v>
      </c>
      <c r="D302" s="18"/>
      <c r="E302" s="42"/>
      <c r="F302" s="42"/>
      <c r="G302" s="43"/>
      <c r="H302" s="44"/>
      <c r="I302" s="45"/>
      <c r="J302" s="46"/>
    </row>
    <row r="303" spans="1:10">
      <c r="A303" s="40"/>
      <c r="B303" s="31"/>
      <c r="C303" s="147"/>
      <c r="D303" s="155"/>
      <c r="E303" s="156"/>
      <c r="F303" s="156"/>
      <c r="G303" s="157"/>
      <c r="H303" s="148"/>
      <c r="I303" s="158"/>
      <c r="J303" s="149"/>
    </row>
    <row r="304" spans="1:10">
      <c r="A304" s="54" t="s">
        <v>1287</v>
      </c>
      <c r="B304" s="1"/>
      <c r="C304" s="41"/>
      <c r="D304" s="18"/>
      <c r="E304" s="42"/>
      <c r="F304" s="42"/>
      <c r="G304" s="43" t="s">
        <v>1288</v>
      </c>
      <c r="H304" s="148">
        <f>SUM(H302:H303)</f>
        <v>0</v>
      </c>
      <c r="I304" s="45"/>
      <c r="J304" s="149">
        <f>SUM(J302:J303)</f>
        <v>0</v>
      </c>
    </row>
    <row r="305" spans="1:10">
      <c r="A305" s="18"/>
      <c r="B305" s="55"/>
      <c r="C305" s="41"/>
      <c r="D305" s="18"/>
      <c r="E305" s="42"/>
      <c r="F305" s="42"/>
      <c r="G305" s="43"/>
      <c r="H305" s="44"/>
      <c r="I305" s="45"/>
      <c r="J305" s="46"/>
    </row>
    <row r="306" spans="1:10" ht="16" thickBot="1">
      <c r="A306" s="18" t="s">
        <v>1289</v>
      </c>
      <c r="B306" s="55"/>
      <c r="C306" s="56"/>
      <c r="D306" s="119"/>
      <c r="E306" s="120"/>
      <c r="F306" s="121" t="s">
        <v>1290</v>
      </c>
      <c r="G306" s="122">
        <f>SUM(H289:H305)/2</f>
        <v>43140.400000000009</v>
      </c>
      <c r="H306" s="123" t="e">
        <f>IF($A$2="CD",IF($A$3=1,ROUND(SUM(H289:H305)/2,0),IF($A$3=3,ROUND(SUM(H289:H305)/2,-1),SUM(H289:H305)/2)),SUM(H289:H305)/2)</f>
        <v>#REF!</v>
      </c>
      <c r="I306" s="57" t="e">
        <f>SUM(J289:J305)/2</f>
        <v>#REF!</v>
      </c>
      <c r="J306" s="124" t="e">
        <f>IF($A$2="CD",IF($A$3=1,ROUND(SUM(J289:J305)/2,0),IF($A$3=3,ROUND(SUM(J289:J305)/2,-1),SUM(J289:J305)/2)),SUM(J289:J305)/2)</f>
        <v>#REF!</v>
      </c>
    </row>
    <row r="307" spans="1:10" ht="16" thickTop="1">
      <c r="A307" s="18" t="s">
        <v>1340</v>
      </c>
      <c r="B307" s="55"/>
      <c r="C307" s="65" t="s">
        <v>1341</v>
      </c>
      <c r="D307" s="66"/>
      <c r="E307" s="67"/>
      <c r="F307" s="67"/>
      <c r="G307" s="68"/>
      <c r="H307" s="69"/>
      <c r="I307" s="45"/>
      <c r="J307" s="70"/>
    </row>
    <row r="308" spans="1:10">
      <c r="A308" s="40" t="s">
        <v>1342</v>
      </c>
      <c r="B308" s="55"/>
      <c r="C308" s="150" t="s">
        <v>1343</v>
      </c>
      <c r="D308" s="137"/>
      <c r="E308" s="138"/>
      <c r="F308" s="165">
        <f>$F$3</f>
        <v>0</v>
      </c>
      <c r="G308" s="139"/>
      <c r="H308" s="140" t="e">
        <f>ROUND(H306*F308,2)</f>
        <v>#REF!</v>
      </c>
      <c r="I308" s="45"/>
      <c r="J308" s="149" t="e">
        <f>ROUND(J306*F308,2)</f>
        <v>#REF!</v>
      </c>
    </row>
    <row r="309" spans="1:10">
      <c r="A309" s="40" t="s">
        <v>1344</v>
      </c>
      <c r="B309" s="55"/>
      <c r="C309" s="150" t="s">
        <v>1345</v>
      </c>
      <c r="D309" s="137"/>
      <c r="E309" s="138"/>
      <c r="F309" s="165">
        <f>$G$3</f>
        <v>0</v>
      </c>
      <c r="G309" s="139"/>
      <c r="H309" s="140" t="e">
        <f>ROUND(H306*F309,2)</f>
        <v>#REF!</v>
      </c>
      <c r="I309" s="45"/>
      <c r="J309" s="149" t="e">
        <f>ROUND(J306*F309,2)</f>
        <v>#REF!</v>
      </c>
    </row>
    <row r="310" spans="1:10">
      <c r="A310" s="40" t="s">
        <v>1346</v>
      </c>
      <c r="B310" s="55"/>
      <c r="C310" s="150" t="s">
        <v>1347</v>
      </c>
      <c r="D310" s="137"/>
      <c r="E310" s="138"/>
      <c r="F310" s="165">
        <f>$H$3</f>
        <v>0</v>
      </c>
      <c r="G310" s="139"/>
      <c r="H310" s="140" t="e">
        <f>ROUND(H306*F310,2)</f>
        <v>#REF!</v>
      </c>
      <c r="I310" s="62"/>
      <c r="J310" s="149" t="e">
        <f>ROUND(J306*F310,2)</f>
        <v>#REF!</v>
      </c>
    </row>
    <row r="311" spans="1:10">
      <c r="A311" s="40" t="s">
        <v>1348</v>
      </c>
      <c r="B311" s="55"/>
      <c r="C311" s="150" t="s">
        <v>1349</v>
      </c>
      <c r="D311" s="137"/>
      <c r="E311" s="138"/>
      <c r="F311" s="165" t="e">
        <f>$I$3</f>
        <v>#REF!</v>
      </c>
      <c r="G311" s="139"/>
      <c r="H311" s="140" t="e">
        <f>ROUND(H310*F311,2)</f>
        <v>#REF!</v>
      </c>
      <c r="I311" s="45"/>
      <c r="J311" s="149" t="e">
        <f>ROUND(J310*F311,2)</f>
        <v>#REF!</v>
      </c>
    </row>
    <row r="312" spans="1:10">
      <c r="A312" s="18" t="s">
        <v>1350</v>
      </c>
      <c r="B312" s="55"/>
      <c r="C312" s="47" t="s">
        <v>1351</v>
      </c>
      <c r="D312" s="18"/>
      <c r="E312" s="42"/>
      <c r="F312" s="42"/>
      <c r="G312" s="71"/>
      <c r="H312" s="72" t="e">
        <f>SUM(H308:H311)</f>
        <v>#REF!</v>
      </c>
      <c r="I312" s="62"/>
      <c r="J312" s="73" t="e">
        <f>SUM(J308:J311)</f>
        <v>#REF!</v>
      </c>
    </row>
    <row r="313" spans="1:10" ht="16" thickBot="1">
      <c r="A313" s="18" t="s">
        <v>1352</v>
      </c>
      <c r="B313" s="55"/>
      <c r="C313" s="125"/>
      <c r="D313" s="126"/>
      <c r="E313" s="120"/>
      <c r="F313" s="121" t="s">
        <v>1353</v>
      </c>
      <c r="G313" s="127" t="e">
        <f>H312+H306</f>
        <v>#REF!</v>
      </c>
      <c r="H313" s="123" t="e">
        <f>IF($A$3=2,ROUND((H306+H312),2),IF($A$3=3,ROUND((H306+H312),-1),ROUND((H306+H312),0)))</f>
        <v>#REF!</v>
      </c>
      <c r="I313" s="57"/>
      <c r="J313" s="124" t="e">
        <f>IF($A$3=2,ROUND((J306+J312),2),IF($A$3=3,ROUND((J306+J312),-1),ROUND((J306+J312),0)))</f>
        <v>#REF!</v>
      </c>
    </row>
    <row r="314" spans="1:10" ht="16" thickTop="1">
      <c r="C314" s="1"/>
      <c r="D314" s="2"/>
      <c r="E314" s="1"/>
      <c r="F314" s="1"/>
      <c r="G314" s="1"/>
      <c r="H314" s="1"/>
      <c r="I314" s="29"/>
      <c r="J314" s="30"/>
    </row>
    <row r="315" spans="1:10">
      <c r="C315" s="1"/>
      <c r="D315" s="2"/>
      <c r="E315" s="1"/>
      <c r="F315" s="1"/>
      <c r="G315" s="1"/>
      <c r="H315" s="1"/>
      <c r="I315" s="29"/>
      <c r="J315" s="30"/>
    </row>
    <row r="316" spans="1:10" ht="16" thickBot="1">
      <c r="C316" s="1"/>
      <c r="D316" s="2"/>
      <c r="E316" s="1"/>
      <c r="F316" s="1"/>
      <c r="G316" s="1"/>
      <c r="H316" s="1"/>
      <c r="I316" s="29"/>
      <c r="J316" s="30"/>
    </row>
    <row r="317" spans="1:10" ht="16" thickTop="1">
      <c r="A317" s="18" t="s">
        <v>1364</v>
      </c>
      <c r="B317" s="31"/>
      <c r="C317" s="812" t="s">
        <v>1365</v>
      </c>
      <c r="D317" s="813"/>
      <c r="E317" s="813"/>
      <c r="F317" s="813"/>
      <c r="G317" s="32"/>
      <c r="H317" s="33" t="s">
        <v>1366</v>
      </c>
      <c r="I317" s="34" t="s">
        <v>1251</v>
      </c>
      <c r="J317" s="35" t="s">
        <v>4</v>
      </c>
    </row>
    <row r="318" spans="1:10">
      <c r="A318" s="18"/>
      <c r="B318" s="31"/>
      <c r="C318" s="814"/>
      <c r="D318" s="815"/>
      <c r="E318" s="815"/>
      <c r="F318" s="815"/>
      <c r="G318" s="36"/>
      <c r="H318" s="37" t="e">
        <f>"ITEM:   " &amp;#REF!</f>
        <v>#REF!</v>
      </c>
      <c r="I318" s="64" t="e">
        <f>#REF!</f>
        <v>#REF!</v>
      </c>
      <c r="J318" s="39"/>
    </row>
    <row r="319" spans="1:10">
      <c r="A319" s="40" t="s">
        <v>1253</v>
      </c>
      <c r="B319" s="31"/>
      <c r="C319" s="147" t="s">
        <v>1</v>
      </c>
      <c r="D319" s="155" t="s">
        <v>2</v>
      </c>
      <c r="E319" s="156" t="s">
        <v>3</v>
      </c>
      <c r="F319" s="156" t="s">
        <v>1254</v>
      </c>
      <c r="G319" s="157" t="s">
        <v>1255</v>
      </c>
      <c r="H319" s="148" t="s">
        <v>1256</v>
      </c>
      <c r="I319" s="158"/>
      <c r="J319" s="149" t="s">
        <v>1256</v>
      </c>
    </row>
    <row r="320" spans="1:10">
      <c r="A320" s="40"/>
      <c r="B320" s="31"/>
      <c r="C320" s="41"/>
      <c r="D320" s="18"/>
      <c r="E320" s="42"/>
      <c r="F320" s="42"/>
      <c r="G320" s="43"/>
      <c r="H320" s="44"/>
      <c r="I320" s="45"/>
      <c r="J320" s="46"/>
    </row>
    <row r="321" spans="1:10">
      <c r="A321" s="40" t="s">
        <v>1257</v>
      </c>
      <c r="B321" s="31"/>
      <c r="C321" s="47" t="s">
        <v>1258</v>
      </c>
      <c r="D321" s="18"/>
      <c r="E321" s="42"/>
      <c r="F321" s="42"/>
      <c r="G321" s="43"/>
      <c r="H321" s="44"/>
      <c r="I321" s="45"/>
      <c r="J321" s="46"/>
    </row>
    <row r="322" spans="1:10">
      <c r="A322" s="40">
        <v>100977</v>
      </c>
      <c r="B322" s="31" t="s">
        <v>1336</v>
      </c>
      <c r="C322" s="147" t="s">
        <v>1360</v>
      </c>
      <c r="D322" s="155" t="s">
        <v>2</v>
      </c>
      <c r="E322" s="156">
        <v>0.2</v>
      </c>
      <c r="F322" s="156"/>
      <c r="G322" s="157">
        <v>9681</v>
      </c>
      <c r="H322" s="148">
        <f>TRUNC(E322* (1 + F322 / 100) * G322,2)</f>
        <v>1936.2</v>
      </c>
      <c r="I322" s="158" t="e">
        <f>I318 * (E322 * (1+F322/100))</f>
        <v>#REF!</v>
      </c>
      <c r="J322" s="149" t="e">
        <f>H322 * I318</f>
        <v>#REF!</v>
      </c>
    </row>
    <row r="323" spans="1:10">
      <c r="A323" s="40">
        <v>101509</v>
      </c>
      <c r="B323" s="31" t="s">
        <v>1261</v>
      </c>
      <c r="C323" s="147" t="s">
        <v>1334</v>
      </c>
      <c r="D323" s="155" t="s">
        <v>1335</v>
      </c>
      <c r="E323" s="156">
        <v>0.1</v>
      </c>
      <c r="F323" s="156"/>
      <c r="G323" s="157">
        <v>3900</v>
      </c>
      <c r="H323" s="148">
        <f>TRUNC(E323* (1 + F323 / 100) * G323,2)</f>
        <v>390</v>
      </c>
      <c r="I323" s="158" t="e">
        <f>I318 * (E323 * (1+F323/100))</f>
        <v>#REF!</v>
      </c>
      <c r="J323" s="149" t="e">
        <f>H323 * I318</f>
        <v>#REF!</v>
      </c>
    </row>
    <row r="324" spans="1:10">
      <c r="A324" s="40">
        <v>100075</v>
      </c>
      <c r="B324" s="31" t="s">
        <v>1367</v>
      </c>
      <c r="C324" s="147" t="s">
        <v>1368</v>
      </c>
      <c r="D324" s="155" t="s">
        <v>85</v>
      </c>
      <c r="E324" s="156">
        <v>0.2</v>
      </c>
      <c r="F324" s="156"/>
      <c r="G324" s="157">
        <v>9900</v>
      </c>
      <c r="H324" s="148">
        <f>TRUNC(E324* (1 + F324 / 100) * G324,2)</f>
        <v>1980</v>
      </c>
      <c r="I324" s="158" t="e">
        <f>I318 * (E324 * (1+F324/100))</f>
        <v>#REF!</v>
      </c>
      <c r="J324" s="149" t="e">
        <f>H324 * I318</f>
        <v>#REF!</v>
      </c>
    </row>
    <row r="325" spans="1:10">
      <c r="A325" s="40">
        <v>106182</v>
      </c>
      <c r="B325" s="31" t="s">
        <v>1369</v>
      </c>
      <c r="C325" s="147" t="s">
        <v>1370</v>
      </c>
      <c r="D325" s="155" t="s">
        <v>17</v>
      </c>
      <c r="E325" s="156">
        <v>1</v>
      </c>
      <c r="F325" s="156"/>
      <c r="G325" s="157">
        <v>3150</v>
      </c>
      <c r="H325" s="148">
        <f>TRUNC(E325* (1 + F325 / 100) * G325,2)</f>
        <v>3150</v>
      </c>
      <c r="I325" s="158" t="e">
        <f>I318 * (E325 * (1+F325/100))</f>
        <v>#REF!</v>
      </c>
      <c r="J325" s="149" t="e">
        <f>H325 * I318</f>
        <v>#REF!</v>
      </c>
    </row>
    <row r="326" spans="1:10">
      <c r="A326" s="18" t="s">
        <v>1265</v>
      </c>
      <c r="B326" s="31"/>
      <c r="C326" s="41"/>
      <c r="D326" s="18"/>
      <c r="E326" s="42"/>
      <c r="F326" s="42"/>
      <c r="G326" s="43" t="s">
        <v>1266</v>
      </c>
      <c r="H326" s="48">
        <f>SUM(H321:H325)</f>
        <v>7456.2</v>
      </c>
      <c r="I326" s="45"/>
      <c r="J326" s="49" t="e">
        <f>SUM(J321:J325)</f>
        <v>#REF!</v>
      </c>
    </row>
    <row r="327" spans="1:10">
      <c r="A327" s="40" t="s">
        <v>1267</v>
      </c>
      <c r="B327" s="31"/>
      <c r="C327" s="50" t="s">
        <v>1268</v>
      </c>
      <c r="D327" s="18" t="s">
        <v>1269</v>
      </c>
      <c r="E327" s="18" t="s">
        <v>1270</v>
      </c>
      <c r="F327" s="18" t="s">
        <v>1271</v>
      </c>
      <c r="G327" s="51" t="s">
        <v>1272</v>
      </c>
      <c r="H327" s="52" t="s">
        <v>1273</v>
      </c>
      <c r="I327" s="45"/>
      <c r="J327" s="46"/>
    </row>
    <row r="328" spans="1:10">
      <c r="A328" s="40">
        <v>200007</v>
      </c>
      <c r="B328" s="31" t="s">
        <v>1268</v>
      </c>
      <c r="C328" s="147" t="s">
        <v>1274</v>
      </c>
      <c r="D328" s="159">
        <v>109195</v>
      </c>
      <c r="E328" s="160">
        <f>$O$1</f>
        <v>1.68</v>
      </c>
      <c r="F328" s="146">
        <f>IF(D328&lt;&gt;"",TRUNC(D328*E328,0),"")</f>
        <v>183447</v>
      </c>
      <c r="G328" s="161">
        <v>68.947100000000006</v>
      </c>
      <c r="H328" s="148">
        <f>TRUNC(F328/G328,2)</f>
        <v>2660.69</v>
      </c>
      <c r="I328" s="158" t="e">
        <f>I318 / G328</f>
        <v>#REF!</v>
      </c>
      <c r="J328" s="149" t="e">
        <f>H328 * I318</f>
        <v>#REF!</v>
      </c>
    </row>
    <row r="329" spans="1:10">
      <c r="A329" s="18" t="s">
        <v>1276</v>
      </c>
      <c r="B329" s="31"/>
      <c r="C329" s="41"/>
      <c r="D329" s="18"/>
      <c r="E329" s="42"/>
      <c r="F329" s="42"/>
      <c r="G329" s="43" t="s">
        <v>1277</v>
      </c>
      <c r="H329" s="48">
        <f>SUM(H327:H328)</f>
        <v>2660.69</v>
      </c>
      <c r="I329" s="45"/>
      <c r="J329" s="49" t="e">
        <f>SUM(J327:J328)</f>
        <v>#REF!</v>
      </c>
    </row>
    <row r="330" spans="1:10">
      <c r="A330" s="40" t="s">
        <v>1278</v>
      </c>
      <c r="B330" s="31"/>
      <c r="C330" s="53" t="s">
        <v>1279</v>
      </c>
      <c r="D330" s="18"/>
      <c r="E330" s="42"/>
      <c r="F330" s="42"/>
      <c r="G330" s="43"/>
      <c r="H330" s="44"/>
      <c r="I330" s="45"/>
      <c r="J330" s="46"/>
    </row>
    <row r="331" spans="1:10">
      <c r="A331" s="40">
        <v>300026</v>
      </c>
      <c r="B331" s="31" t="s">
        <v>1279</v>
      </c>
      <c r="C331" s="147" t="s">
        <v>1281</v>
      </c>
      <c r="D331" s="155" t="s">
        <v>1282</v>
      </c>
      <c r="E331" s="163">
        <f>$O$2</f>
        <v>0.05</v>
      </c>
      <c r="F331" s="156"/>
      <c r="G331" s="157">
        <f>H329</f>
        <v>2660.69</v>
      </c>
      <c r="H331" s="148">
        <f>TRUNC(E331* (1 + F331 / 100) * G331,2)</f>
        <v>133.03</v>
      </c>
      <c r="I331" s="158" t="e">
        <f>I318 * H331</f>
        <v>#REF!</v>
      </c>
      <c r="J331" s="149" t="e">
        <f>H331 * I318</f>
        <v>#REF!</v>
      </c>
    </row>
    <row r="332" spans="1:10">
      <c r="A332" s="18" t="s">
        <v>1283</v>
      </c>
      <c r="B332" s="31"/>
      <c r="C332" s="41"/>
      <c r="D332" s="18"/>
      <c r="E332" s="42"/>
      <c r="F332" s="42"/>
      <c r="G332" s="43" t="s">
        <v>1284</v>
      </c>
      <c r="H332" s="48">
        <f>SUM(H330:H331)</f>
        <v>133.03</v>
      </c>
      <c r="I332" s="45"/>
      <c r="J332" s="49" t="e">
        <f>SUM(J330:J331)</f>
        <v>#REF!</v>
      </c>
    </row>
    <row r="333" spans="1:10">
      <c r="A333" s="18" t="s">
        <v>1285</v>
      </c>
      <c r="B333" s="1"/>
      <c r="C333" s="47" t="s">
        <v>1286</v>
      </c>
      <c r="D333" s="18"/>
      <c r="E333" s="42"/>
      <c r="F333" s="42"/>
      <c r="G333" s="43"/>
      <c r="H333" s="44"/>
      <c r="I333" s="45"/>
      <c r="J333" s="46"/>
    </row>
    <row r="334" spans="1:10">
      <c r="A334" s="40"/>
      <c r="B334" s="31"/>
      <c r="C334" s="147"/>
      <c r="D334" s="155"/>
      <c r="E334" s="156"/>
      <c r="F334" s="156"/>
      <c r="G334" s="157"/>
      <c r="H334" s="148"/>
      <c r="I334" s="158"/>
      <c r="J334" s="149"/>
    </row>
    <row r="335" spans="1:10">
      <c r="A335" s="54" t="s">
        <v>1287</v>
      </c>
      <c r="B335" s="1"/>
      <c r="C335" s="41"/>
      <c r="D335" s="18"/>
      <c r="E335" s="42"/>
      <c r="F335" s="42"/>
      <c r="G335" s="43" t="s">
        <v>1288</v>
      </c>
      <c r="H335" s="148">
        <f>SUM(H333:H334)</f>
        <v>0</v>
      </c>
      <c r="I335" s="45"/>
      <c r="J335" s="149">
        <f>SUM(J333:J334)</f>
        <v>0</v>
      </c>
    </row>
    <row r="336" spans="1:10">
      <c r="A336" s="18"/>
      <c r="B336" s="55"/>
      <c r="C336" s="41"/>
      <c r="D336" s="18"/>
      <c r="E336" s="42"/>
      <c r="F336" s="42"/>
      <c r="G336" s="43"/>
      <c r="H336" s="44"/>
      <c r="I336" s="45"/>
      <c r="J336" s="46"/>
    </row>
    <row r="337" spans="1:10" ht="16" thickBot="1">
      <c r="A337" s="18" t="s">
        <v>1289</v>
      </c>
      <c r="B337" s="55"/>
      <c r="C337" s="56"/>
      <c r="D337" s="119"/>
      <c r="E337" s="120"/>
      <c r="F337" s="121" t="s">
        <v>1290</v>
      </c>
      <c r="G337" s="122">
        <f>SUM(H319:H336)/2</f>
        <v>10249.919999999998</v>
      </c>
      <c r="H337" s="123" t="e">
        <f>IF($A$2="CD",IF($A$3=1,ROUND(SUM(H319:H336)/2,0),IF($A$3=3,ROUND(SUM(H319:H336)/2,-1),SUM(H319:H336)/2)),SUM(H319:H336)/2)</f>
        <v>#REF!</v>
      </c>
      <c r="I337" s="57" t="e">
        <f>SUM(J319:J336)/2</f>
        <v>#REF!</v>
      </c>
      <c r="J337" s="124" t="e">
        <f>IF($A$2="CD",IF($A$3=1,ROUND(SUM(J319:J336)/2,0),IF($A$3=3,ROUND(SUM(J319:J336)/2,-1),SUM(J319:J336)/2)),SUM(J319:J336)/2)</f>
        <v>#REF!</v>
      </c>
    </row>
    <row r="338" spans="1:10" ht="16" thickTop="1">
      <c r="A338" s="18" t="s">
        <v>1340</v>
      </c>
      <c r="B338" s="55"/>
      <c r="C338" s="65" t="s">
        <v>1341</v>
      </c>
      <c r="D338" s="66"/>
      <c r="E338" s="67"/>
      <c r="F338" s="67"/>
      <c r="G338" s="68"/>
      <c r="H338" s="69"/>
      <c r="I338" s="45"/>
      <c r="J338" s="70"/>
    </row>
    <row r="339" spans="1:10">
      <c r="A339" s="40" t="s">
        <v>1342</v>
      </c>
      <c r="B339" s="55"/>
      <c r="C339" s="150" t="s">
        <v>1343</v>
      </c>
      <c r="D339" s="137"/>
      <c r="E339" s="138"/>
      <c r="F339" s="165">
        <f>$F$3</f>
        <v>0</v>
      </c>
      <c r="G339" s="139"/>
      <c r="H339" s="140" t="e">
        <f>ROUND(H337*F339,2)</f>
        <v>#REF!</v>
      </c>
      <c r="I339" s="45"/>
      <c r="J339" s="149" t="e">
        <f>ROUND(J337*F339,2)</f>
        <v>#REF!</v>
      </c>
    </row>
    <row r="340" spans="1:10">
      <c r="A340" s="40" t="s">
        <v>1344</v>
      </c>
      <c r="B340" s="55"/>
      <c r="C340" s="150" t="s">
        <v>1345</v>
      </c>
      <c r="D340" s="137"/>
      <c r="E340" s="138"/>
      <c r="F340" s="165">
        <f>$G$3</f>
        <v>0</v>
      </c>
      <c r="G340" s="139"/>
      <c r="H340" s="140" t="e">
        <f>ROUND(H337*F340,2)</f>
        <v>#REF!</v>
      </c>
      <c r="I340" s="62"/>
      <c r="J340" s="149" t="e">
        <f>ROUND(J337*F340,2)</f>
        <v>#REF!</v>
      </c>
    </row>
    <row r="341" spans="1:10">
      <c r="A341" s="40" t="s">
        <v>1346</v>
      </c>
      <c r="B341" s="55"/>
      <c r="C341" s="150" t="s">
        <v>1347</v>
      </c>
      <c r="D341" s="137"/>
      <c r="E341" s="138"/>
      <c r="F341" s="165">
        <f>$H$3</f>
        <v>0</v>
      </c>
      <c r="G341" s="139"/>
      <c r="H341" s="140" t="e">
        <f>ROUND(H337*F341,2)</f>
        <v>#REF!</v>
      </c>
      <c r="I341" s="45"/>
      <c r="J341" s="149" t="e">
        <f>ROUND(J337*F341,2)</f>
        <v>#REF!</v>
      </c>
    </row>
    <row r="342" spans="1:10">
      <c r="A342" s="40" t="s">
        <v>1348</v>
      </c>
      <c r="B342" s="55"/>
      <c r="C342" s="150" t="s">
        <v>1349</v>
      </c>
      <c r="D342" s="137"/>
      <c r="E342" s="138"/>
      <c r="F342" s="165" t="e">
        <f>$I$3</f>
        <v>#REF!</v>
      </c>
      <c r="G342" s="139"/>
      <c r="H342" s="140" t="e">
        <f>ROUND(H341*F342,2)</f>
        <v>#REF!</v>
      </c>
      <c r="I342" s="45"/>
      <c r="J342" s="149" t="e">
        <f>ROUND(J341*F342,2)</f>
        <v>#REF!</v>
      </c>
    </row>
    <row r="343" spans="1:10">
      <c r="A343" s="18" t="s">
        <v>1350</v>
      </c>
      <c r="B343" s="55"/>
      <c r="C343" s="47" t="s">
        <v>1351</v>
      </c>
      <c r="D343" s="18"/>
      <c r="E343" s="42"/>
      <c r="F343" s="42"/>
      <c r="G343" s="71"/>
      <c r="H343" s="72" t="e">
        <f>SUM(H339:H342)</f>
        <v>#REF!</v>
      </c>
      <c r="I343" s="62"/>
      <c r="J343" s="73" t="e">
        <f>SUM(J339:J342)</f>
        <v>#REF!</v>
      </c>
    </row>
    <row r="344" spans="1:10" ht="16" thickBot="1">
      <c r="A344" s="18" t="s">
        <v>1352</v>
      </c>
      <c r="B344" s="55"/>
      <c r="C344" s="125"/>
      <c r="D344" s="126"/>
      <c r="E344" s="120"/>
      <c r="F344" s="121" t="s">
        <v>1353</v>
      </c>
      <c r="G344" s="127" t="e">
        <f>H343+H337</f>
        <v>#REF!</v>
      </c>
      <c r="H344" s="123" t="e">
        <f>IF($A$3=2,ROUND((H337+H343),2),IF($A$3=3,ROUND((H337+H343),-1),ROUND((H337+H343),0)))</f>
        <v>#REF!</v>
      </c>
      <c r="I344" s="57"/>
      <c r="J344" s="124" t="e">
        <f>IF($A$3=2,ROUND((J337+J343),2),IF($A$3=3,ROUND((J337+J343),-1),ROUND((J337+J343),0)))</f>
        <v>#REF!</v>
      </c>
    </row>
    <row r="345" spans="1:10" ht="16" thickTop="1">
      <c r="C345" s="1"/>
      <c r="D345" s="2"/>
      <c r="E345" s="1"/>
      <c r="F345" s="1"/>
      <c r="G345" s="1"/>
      <c r="H345" s="1"/>
      <c r="I345" s="29"/>
      <c r="J345" s="30"/>
    </row>
    <row r="346" spans="1:10" ht="16" thickBot="1">
      <c r="C346" s="1"/>
      <c r="D346" s="2"/>
      <c r="E346" s="1"/>
      <c r="F346" s="1"/>
      <c r="G346" s="1"/>
      <c r="H346" s="1"/>
      <c r="I346" s="29"/>
      <c r="J346" s="30"/>
    </row>
    <row r="347" spans="1:10" ht="16" thickTop="1">
      <c r="A347" s="18" t="s">
        <v>1371</v>
      </c>
      <c r="B347" s="31"/>
      <c r="C347" s="812" t="s">
        <v>1372</v>
      </c>
      <c r="D347" s="813"/>
      <c r="E347" s="813"/>
      <c r="F347" s="813"/>
      <c r="G347" s="32"/>
      <c r="H347" s="33" t="s">
        <v>1373</v>
      </c>
      <c r="I347" s="34" t="s">
        <v>1251</v>
      </c>
      <c r="J347" s="35" t="s">
        <v>4</v>
      </c>
    </row>
    <row r="348" spans="1:10">
      <c r="A348" s="18"/>
      <c r="B348" s="31"/>
      <c r="C348" s="814"/>
      <c r="D348" s="815"/>
      <c r="E348" s="815"/>
      <c r="F348" s="815"/>
      <c r="G348" s="36"/>
      <c r="H348" s="37" t="e">
        <f>"ITEM:   " &amp;#REF!</f>
        <v>#REF!</v>
      </c>
      <c r="I348" s="64" t="e">
        <f>#REF!</f>
        <v>#REF!</v>
      </c>
      <c r="J348" s="39"/>
    </row>
    <row r="349" spans="1:10">
      <c r="A349" s="40" t="s">
        <v>1253</v>
      </c>
      <c r="B349" s="31"/>
      <c r="C349" s="147" t="s">
        <v>1</v>
      </c>
      <c r="D349" s="155" t="s">
        <v>2</v>
      </c>
      <c r="E349" s="156" t="s">
        <v>3</v>
      </c>
      <c r="F349" s="156" t="s">
        <v>1254</v>
      </c>
      <c r="G349" s="157" t="s">
        <v>1255</v>
      </c>
      <c r="H349" s="148" t="s">
        <v>1256</v>
      </c>
      <c r="I349" s="158"/>
      <c r="J349" s="149" t="s">
        <v>1256</v>
      </c>
    </row>
    <row r="350" spans="1:10">
      <c r="A350" s="40"/>
      <c r="B350" s="31"/>
      <c r="C350" s="41"/>
      <c r="D350" s="18"/>
      <c r="E350" s="42"/>
      <c r="F350" s="42"/>
      <c r="G350" s="43"/>
      <c r="H350" s="44"/>
      <c r="I350" s="45"/>
      <c r="J350" s="46"/>
    </row>
    <row r="351" spans="1:10">
      <c r="A351" s="40" t="s">
        <v>1257</v>
      </c>
      <c r="B351" s="31"/>
      <c r="C351" s="47" t="s">
        <v>1258</v>
      </c>
      <c r="D351" s="18"/>
      <c r="E351" s="42"/>
      <c r="F351" s="42"/>
      <c r="G351" s="43"/>
      <c r="H351" s="44"/>
      <c r="I351" s="45"/>
      <c r="J351" s="46"/>
    </row>
    <row r="352" spans="1:10">
      <c r="A352" s="40">
        <v>109069</v>
      </c>
      <c r="B352" s="31"/>
      <c r="C352" s="147" t="s">
        <v>1374</v>
      </c>
      <c r="D352" s="155" t="s">
        <v>2</v>
      </c>
      <c r="E352" s="156">
        <v>0.05</v>
      </c>
      <c r="F352" s="156"/>
      <c r="G352" s="157">
        <v>5300</v>
      </c>
      <c r="H352" s="148">
        <f>TRUNC(E352* (1 + F352 / 100) * G352,2)</f>
        <v>265</v>
      </c>
      <c r="I352" s="158" t="e">
        <f>I348 * (E352 * (1+F352/100))</f>
        <v>#REF!</v>
      </c>
      <c r="J352" s="149" t="e">
        <f>H352 * I348</f>
        <v>#REF!</v>
      </c>
    </row>
    <row r="353" spans="1:10">
      <c r="A353" s="40">
        <v>101509</v>
      </c>
      <c r="B353" s="31" t="s">
        <v>1261</v>
      </c>
      <c r="C353" s="147" t="s">
        <v>1334</v>
      </c>
      <c r="D353" s="155" t="s">
        <v>1335</v>
      </c>
      <c r="E353" s="156">
        <v>0.02</v>
      </c>
      <c r="F353" s="156"/>
      <c r="G353" s="157">
        <v>3900</v>
      </c>
      <c r="H353" s="148">
        <f>TRUNC(E353* (1 + F353 / 100) * G353,2)</f>
        <v>78</v>
      </c>
      <c r="I353" s="158" t="e">
        <f>I348 * (E353 * (1+F353/100))</f>
        <v>#REF!</v>
      </c>
      <c r="J353" s="149" t="e">
        <f>H353 * I348</f>
        <v>#REF!</v>
      </c>
    </row>
    <row r="354" spans="1:10">
      <c r="A354" s="40">
        <v>101365</v>
      </c>
      <c r="B354" s="31" t="s">
        <v>1263</v>
      </c>
      <c r="C354" s="147" t="s">
        <v>1375</v>
      </c>
      <c r="D354" s="155" t="s">
        <v>1376</v>
      </c>
      <c r="E354" s="156">
        <v>0.06</v>
      </c>
      <c r="F354" s="156"/>
      <c r="G354" s="157">
        <v>2700</v>
      </c>
      <c r="H354" s="148">
        <f>TRUNC(E354* (1 + F354 / 100) * G354,2)</f>
        <v>162</v>
      </c>
      <c r="I354" s="158" t="e">
        <f>I348 * (E354 * (1+F354/100))</f>
        <v>#REF!</v>
      </c>
      <c r="J354" s="149" t="e">
        <f>H354 * I348</f>
        <v>#REF!</v>
      </c>
    </row>
    <row r="355" spans="1:10">
      <c r="A355" s="40">
        <v>111111</v>
      </c>
      <c r="B355" s="31"/>
      <c r="C355" s="147" t="s">
        <v>1377</v>
      </c>
      <c r="D355" s="155" t="s">
        <v>1304</v>
      </c>
      <c r="E355" s="156">
        <v>5.0000000000000001E-3</v>
      </c>
      <c r="F355" s="156"/>
      <c r="G355" s="157">
        <v>5200</v>
      </c>
      <c r="H355" s="148">
        <f>TRUNC(E355* (1 + F355 / 100) * G355,2)</f>
        <v>26</v>
      </c>
      <c r="I355" s="158" t="e">
        <f>I348 * (E355 * (1+F355/100))</f>
        <v>#REF!</v>
      </c>
      <c r="J355" s="149" t="e">
        <f>H355 * I348</f>
        <v>#REF!</v>
      </c>
    </row>
    <row r="356" spans="1:10">
      <c r="A356" s="18" t="s">
        <v>1265</v>
      </c>
      <c r="B356" s="31"/>
      <c r="C356" s="41"/>
      <c r="D356" s="18"/>
      <c r="E356" s="42"/>
      <c r="F356" s="42"/>
      <c r="G356" s="43" t="s">
        <v>1266</v>
      </c>
      <c r="H356" s="48">
        <f>SUM(H351:H355)</f>
        <v>531</v>
      </c>
      <c r="I356" s="45"/>
      <c r="J356" s="49" t="e">
        <f>SUM(J351:J355)</f>
        <v>#REF!</v>
      </c>
    </row>
    <row r="357" spans="1:10">
      <c r="A357" s="40" t="s">
        <v>1267</v>
      </c>
      <c r="B357" s="31"/>
      <c r="C357" s="50" t="s">
        <v>1268</v>
      </c>
      <c r="D357" s="18" t="s">
        <v>1269</v>
      </c>
      <c r="E357" s="18" t="s">
        <v>1270</v>
      </c>
      <c r="F357" s="18" t="s">
        <v>1271</v>
      </c>
      <c r="G357" s="51" t="s">
        <v>1272</v>
      </c>
      <c r="H357" s="52" t="s">
        <v>1273</v>
      </c>
      <c r="I357" s="45"/>
      <c r="J357" s="46"/>
    </row>
    <row r="358" spans="1:10">
      <c r="A358" s="40">
        <v>200009</v>
      </c>
      <c r="B358" s="31" t="s">
        <v>1268</v>
      </c>
      <c r="C358" s="147" t="s">
        <v>1378</v>
      </c>
      <c r="D358" s="159">
        <v>156871</v>
      </c>
      <c r="E358" s="160">
        <f>$O$1</f>
        <v>1.68</v>
      </c>
      <c r="F358" s="146">
        <f>IF(D358&lt;&gt;"",TRUNC(D358*E358,0),"")</f>
        <v>263543</v>
      </c>
      <c r="G358" s="161">
        <v>105.90949999999999</v>
      </c>
      <c r="H358" s="148">
        <f>TRUNC(F358/G358,2)</f>
        <v>2488.37</v>
      </c>
      <c r="I358" s="158" t="e">
        <f>I348 / G358</f>
        <v>#REF!</v>
      </c>
      <c r="J358" s="149" t="e">
        <f>H358 * I348</f>
        <v>#REF!</v>
      </c>
    </row>
    <row r="359" spans="1:10">
      <c r="A359" s="40">
        <v>200027</v>
      </c>
      <c r="B359" s="31" t="s">
        <v>1268</v>
      </c>
      <c r="C359" s="147" t="s">
        <v>1379</v>
      </c>
      <c r="D359" s="159">
        <v>283195</v>
      </c>
      <c r="E359" s="160">
        <f>$O$1</f>
        <v>1.68</v>
      </c>
      <c r="F359" s="146">
        <f>IF(D359&lt;&gt;"",TRUNC(D359*E359,0),"")</f>
        <v>475767</v>
      </c>
      <c r="G359" s="161">
        <v>597.13499999999999</v>
      </c>
      <c r="H359" s="148">
        <f>TRUNC(F359/G359,2)</f>
        <v>796.74</v>
      </c>
      <c r="I359" s="158" t="e">
        <f>I348 / G359</f>
        <v>#REF!</v>
      </c>
      <c r="J359" s="149" t="e">
        <f>H359 * I348</f>
        <v>#REF!</v>
      </c>
    </row>
    <row r="360" spans="1:10">
      <c r="A360" s="18" t="s">
        <v>1276</v>
      </c>
      <c r="B360" s="31"/>
      <c r="C360" s="41"/>
      <c r="D360" s="18"/>
      <c r="E360" s="42"/>
      <c r="F360" s="42"/>
      <c r="G360" s="43" t="s">
        <v>1277</v>
      </c>
      <c r="H360" s="48">
        <f>SUM(H357:H359)</f>
        <v>3285.1099999999997</v>
      </c>
      <c r="I360" s="62"/>
      <c r="J360" s="49" t="e">
        <f>SUM(J357:J359)</f>
        <v>#REF!</v>
      </c>
    </row>
    <row r="361" spans="1:10">
      <c r="A361" s="40" t="s">
        <v>1278</v>
      </c>
      <c r="B361" s="31"/>
      <c r="C361" s="53" t="s">
        <v>1279</v>
      </c>
      <c r="D361" s="18"/>
      <c r="E361" s="42"/>
      <c r="F361" s="42"/>
      <c r="G361" s="43"/>
      <c r="H361" s="44"/>
      <c r="I361" s="45"/>
      <c r="J361" s="46"/>
    </row>
    <row r="362" spans="1:10">
      <c r="A362" s="40">
        <v>300026</v>
      </c>
      <c r="B362" s="31" t="s">
        <v>1279</v>
      </c>
      <c r="C362" s="147" t="s">
        <v>1281</v>
      </c>
      <c r="D362" s="155" t="s">
        <v>1282</v>
      </c>
      <c r="E362" s="163">
        <f>$O$2</f>
        <v>0.05</v>
      </c>
      <c r="F362" s="156"/>
      <c r="G362" s="157">
        <f>H360</f>
        <v>3285.1099999999997</v>
      </c>
      <c r="H362" s="148">
        <f>TRUNC(E362* (1 + F362 / 100) * G362,2)</f>
        <v>164.25</v>
      </c>
      <c r="I362" s="158" t="e">
        <f>I348 * H362</f>
        <v>#REF!</v>
      </c>
      <c r="J362" s="149" t="e">
        <f>H362 * I348</f>
        <v>#REF!</v>
      </c>
    </row>
    <row r="363" spans="1:10">
      <c r="A363" s="18" t="s">
        <v>1283</v>
      </c>
      <c r="B363" s="31"/>
      <c r="C363" s="41"/>
      <c r="D363" s="18"/>
      <c r="E363" s="42"/>
      <c r="F363" s="42"/>
      <c r="G363" s="43" t="s">
        <v>1284</v>
      </c>
      <c r="H363" s="48">
        <f>SUM(H361:H362)</f>
        <v>164.25</v>
      </c>
      <c r="I363" s="45"/>
      <c r="J363" s="49" t="e">
        <f>SUM(J361:J362)</f>
        <v>#REF!</v>
      </c>
    </row>
    <row r="364" spans="1:10">
      <c r="A364" s="18" t="s">
        <v>1285</v>
      </c>
      <c r="B364" s="1"/>
      <c r="C364" s="47" t="s">
        <v>1286</v>
      </c>
      <c r="D364" s="18"/>
      <c r="E364" s="42"/>
      <c r="F364" s="42"/>
      <c r="G364" s="43"/>
      <c r="H364" s="44"/>
      <c r="I364" s="45"/>
      <c r="J364" s="46"/>
    </row>
    <row r="365" spans="1:10">
      <c r="A365" s="40"/>
      <c r="B365" s="31"/>
      <c r="C365" s="147"/>
      <c r="D365" s="155"/>
      <c r="E365" s="156"/>
      <c r="F365" s="156"/>
      <c r="G365" s="157"/>
      <c r="H365" s="148"/>
      <c r="I365" s="158"/>
      <c r="J365" s="149"/>
    </row>
    <row r="366" spans="1:10">
      <c r="A366" s="54" t="s">
        <v>1287</v>
      </c>
      <c r="B366" s="1"/>
      <c r="C366" s="41"/>
      <c r="D366" s="18"/>
      <c r="E366" s="42"/>
      <c r="F366" s="42"/>
      <c r="G366" s="43" t="s">
        <v>1288</v>
      </c>
      <c r="H366" s="148">
        <f>SUM(H364:H365)</f>
        <v>0</v>
      </c>
      <c r="I366" s="45"/>
      <c r="J366" s="149">
        <f>SUM(J364:J365)</f>
        <v>0</v>
      </c>
    </row>
    <row r="367" spans="1:10">
      <c r="A367" s="18"/>
      <c r="B367" s="55"/>
      <c r="C367" s="41"/>
      <c r="D367" s="18"/>
      <c r="E367" s="42"/>
      <c r="F367" s="42"/>
      <c r="G367" s="43"/>
      <c r="H367" s="44"/>
      <c r="I367" s="45"/>
      <c r="J367" s="46"/>
    </row>
    <row r="368" spans="1:10" ht="16" thickBot="1">
      <c r="A368" s="18" t="s">
        <v>1289</v>
      </c>
      <c r="B368" s="55"/>
      <c r="C368" s="56"/>
      <c r="D368" s="119"/>
      <c r="E368" s="120"/>
      <c r="F368" s="121" t="s">
        <v>1290</v>
      </c>
      <c r="G368" s="122">
        <f>SUM(H349:H367)/2</f>
        <v>3980.3599999999997</v>
      </c>
      <c r="H368" s="123" t="e">
        <f>IF($A$2="CD",IF($A$3=1,ROUND(SUM(H349:H367)/2,0),IF($A$3=3,ROUND(SUM(H349:H367)/2,-1),SUM(H349:H367)/2)),SUM(H349:H367)/2)</f>
        <v>#REF!</v>
      </c>
      <c r="I368" s="57" t="e">
        <f>SUM(J349:J367)/2</f>
        <v>#REF!</v>
      </c>
      <c r="J368" s="124" t="e">
        <f>IF($A$2="CD",IF($A$3=1,ROUND(SUM(J349:J367)/2,0),IF($A$3=3,ROUND(SUM(J349:J367)/2,-1),SUM(J349:J367)/2)),SUM(J349:J367)/2)</f>
        <v>#REF!</v>
      </c>
    </row>
    <row r="369" spans="1:10" ht="16" thickTop="1">
      <c r="A369" s="18" t="s">
        <v>1340</v>
      </c>
      <c r="B369" s="55"/>
      <c r="C369" s="65" t="s">
        <v>1341</v>
      </c>
      <c r="D369" s="66"/>
      <c r="E369" s="67"/>
      <c r="F369" s="67"/>
      <c r="G369" s="68"/>
      <c r="H369" s="69"/>
      <c r="I369" s="45"/>
      <c r="J369" s="70"/>
    </row>
    <row r="370" spans="1:10">
      <c r="A370" s="40" t="s">
        <v>1342</v>
      </c>
      <c r="B370" s="55"/>
      <c r="C370" s="150" t="s">
        <v>1343</v>
      </c>
      <c r="D370" s="137"/>
      <c r="E370" s="138"/>
      <c r="F370" s="165">
        <f>$F$3</f>
        <v>0</v>
      </c>
      <c r="G370" s="139"/>
      <c r="H370" s="140" t="e">
        <f>ROUND(H368*F370,2)</f>
        <v>#REF!</v>
      </c>
      <c r="I370" s="45"/>
      <c r="J370" s="149" t="e">
        <f>ROUND(J368*F370,2)</f>
        <v>#REF!</v>
      </c>
    </row>
    <row r="371" spans="1:10">
      <c r="A371" s="40" t="s">
        <v>1344</v>
      </c>
      <c r="B371" s="55"/>
      <c r="C371" s="150" t="s">
        <v>1345</v>
      </c>
      <c r="D371" s="137"/>
      <c r="E371" s="138"/>
      <c r="F371" s="165">
        <f>$G$3</f>
        <v>0</v>
      </c>
      <c r="G371" s="139"/>
      <c r="H371" s="140" t="e">
        <f>ROUND(H368*F371,2)</f>
        <v>#REF!</v>
      </c>
      <c r="I371" s="45"/>
      <c r="J371" s="149" t="e">
        <f>ROUND(J368*F371,2)</f>
        <v>#REF!</v>
      </c>
    </row>
    <row r="372" spans="1:10">
      <c r="A372" s="40" t="s">
        <v>1346</v>
      </c>
      <c r="B372" s="55"/>
      <c r="C372" s="150" t="s">
        <v>1347</v>
      </c>
      <c r="D372" s="137"/>
      <c r="E372" s="138"/>
      <c r="F372" s="165">
        <f>$H$3</f>
        <v>0</v>
      </c>
      <c r="G372" s="139"/>
      <c r="H372" s="140" t="e">
        <f>ROUND(H368*F372,2)</f>
        <v>#REF!</v>
      </c>
      <c r="I372" s="45"/>
      <c r="J372" s="149" t="e">
        <f>ROUND(J368*F372,2)</f>
        <v>#REF!</v>
      </c>
    </row>
    <row r="373" spans="1:10">
      <c r="A373" s="40" t="s">
        <v>1348</v>
      </c>
      <c r="B373" s="55"/>
      <c r="C373" s="150" t="s">
        <v>1349</v>
      </c>
      <c r="D373" s="137"/>
      <c r="E373" s="138"/>
      <c r="F373" s="165" t="e">
        <f>$I$3</f>
        <v>#REF!</v>
      </c>
      <c r="G373" s="139"/>
      <c r="H373" s="140" t="e">
        <f>ROUND(H372*F373,2)</f>
        <v>#REF!</v>
      </c>
      <c r="I373" s="45"/>
      <c r="J373" s="149" t="e">
        <f>ROUND(J372*F373,2)</f>
        <v>#REF!</v>
      </c>
    </row>
    <row r="374" spans="1:10">
      <c r="A374" s="18" t="s">
        <v>1350</v>
      </c>
      <c r="B374" s="55"/>
      <c r="C374" s="47" t="s">
        <v>1351</v>
      </c>
      <c r="D374" s="18"/>
      <c r="E374" s="42"/>
      <c r="F374" s="42"/>
      <c r="G374" s="71"/>
      <c r="H374" s="72" t="e">
        <f>SUM(H370:H373)</f>
        <v>#REF!</v>
      </c>
      <c r="I374" s="62"/>
      <c r="J374" s="73" t="e">
        <f>SUM(J370:J373)</f>
        <v>#REF!</v>
      </c>
    </row>
    <row r="375" spans="1:10" ht="16" thickBot="1">
      <c r="A375" s="18" t="s">
        <v>1352</v>
      </c>
      <c r="B375" s="55"/>
      <c r="C375" s="125"/>
      <c r="D375" s="126"/>
      <c r="E375" s="120"/>
      <c r="F375" s="121" t="s">
        <v>1353</v>
      </c>
      <c r="G375" s="127" t="e">
        <f>H374+H368</f>
        <v>#REF!</v>
      </c>
      <c r="H375" s="123" t="e">
        <f>IF($A$3=2,ROUND((H368+H374),2),IF($A$3=3,ROUND((H368+H374),-1),ROUND((H368+H374),0)))</f>
        <v>#REF!</v>
      </c>
      <c r="I375" s="57"/>
      <c r="J375" s="124" t="e">
        <f>IF($A$3=2,ROUND((J368+J374),2),IF($A$3=3,ROUND((J368+J374),-1),ROUND((J368+J374),0)))</f>
        <v>#REF!</v>
      </c>
    </row>
    <row r="376" spans="1:10" ht="16" thickTop="1">
      <c r="C376" s="1"/>
      <c r="D376" s="2"/>
      <c r="E376" s="1"/>
      <c r="F376" s="1"/>
      <c r="G376" s="1"/>
      <c r="H376" s="1"/>
      <c r="I376" s="29"/>
      <c r="J376" s="30"/>
    </row>
    <row r="377" spans="1:10" ht="16" thickBot="1">
      <c r="C377" s="1"/>
      <c r="D377" s="2"/>
      <c r="E377" s="1"/>
      <c r="F377" s="1"/>
      <c r="G377" s="1"/>
      <c r="H377" s="1"/>
      <c r="I377" s="29"/>
      <c r="J377" s="30"/>
    </row>
    <row r="378" spans="1:10" ht="16" thickTop="1">
      <c r="A378" s="18" t="s">
        <v>1380</v>
      </c>
      <c r="B378" s="31"/>
      <c r="C378" s="812" t="s">
        <v>1381</v>
      </c>
      <c r="D378" s="813"/>
      <c r="E378" s="813"/>
      <c r="F378" s="813"/>
      <c r="G378" s="32"/>
      <c r="H378" s="33" t="s">
        <v>1382</v>
      </c>
      <c r="I378" s="34" t="s">
        <v>1251</v>
      </c>
      <c r="J378" s="35" t="s">
        <v>4</v>
      </c>
    </row>
    <row r="379" spans="1:10">
      <c r="A379" s="18"/>
      <c r="B379" s="31"/>
      <c r="C379" s="814"/>
      <c r="D379" s="815"/>
      <c r="E379" s="815"/>
      <c r="F379" s="815"/>
      <c r="G379" s="36"/>
      <c r="H379" s="37" t="e">
        <f>"ITEM:   "&amp;#REF!</f>
        <v>#REF!</v>
      </c>
      <c r="I379" s="64" t="e">
        <f>#REF!</f>
        <v>#REF!</v>
      </c>
      <c r="J379" s="39"/>
    </row>
    <row r="380" spans="1:10">
      <c r="A380" s="40" t="s">
        <v>1253</v>
      </c>
      <c r="B380" s="31"/>
      <c r="C380" s="147" t="s">
        <v>1</v>
      </c>
      <c r="D380" s="155" t="s">
        <v>2</v>
      </c>
      <c r="E380" s="156" t="s">
        <v>3</v>
      </c>
      <c r="F380" s="156" t="s">
        <v>1254</v>
      </c>
      <c r="G380" s="157" t="s">
        <v>1255</v>
      </c>
      <c r="H380" s="148" t="s">
        <v>1256</v>
      </c>
      <c r="I380" s="158"/>
      <c r="J380" s="149" t="s">
        <v>1256</v>
      </c>
    </row>
    <row r="381" spans="1:10">
      <c r="A381" s="40"/>
      <c r="B381" s="31"/>
      <c r="C381" s="41"/>
      <c r="D381" s="18"/>
      <c r="E381" s="42"/>
      <c r="F381" s="42"/>
      <c r="G381" s="43"/>
      <c r="H381" s="44"/>
      <c r="I381" s="45"/>
      <c r="J381" s="46"/>
    </row>
    <row r="382" spans="1:10">
      <c r="A382" s="40" t="s">
        <v>1278</v>
      </c>
      <c r="B382" s="31"/>
      <c r="C382" s="53" t="s">
        <v>1279</v>
      </c>
      <c r="D382" s="18"/>
      <c r="E382" s="42"/>
      <c r="F382" s="42"/>
      <c r="G382" s="43"/>
      <c r="H382" s="44"/>
      <c r="I382" s="45"/>
      <c r="J382" s="46"/>
    </row>
    <row r="383" spans="1:10">
      <c r="A383" s="40">
        <v>300026</v>
      </c>
      <c r="B383" s="31" t="s">
        <v>1279</v>
      </c>
      <c r="C383" s="147" t="s">
        <v>1281</v>
      </c>
      <c r="D383" s="155" t="s">
        <v>1383</v>
      </c>
      <c r="E383" s="156">
        <v>0.02</v>
      </c>
      <c r="F383" s="156"/>
      <c r="G383" s="157">
        <v>1600</v>
      </c>
      <c r="H383" s="148">
        <f>TRUNC(E383* (1 + F383 / 100) * G383,2)</f>
        <v>32</v>
      </c>
      <c r="I383" s="158" t="e">
        <f>I379 * H383</f>
        <v>#REF!</v>
      </c>
      <c r="J383" s="149" t="e">
        <f>H383 * I379</f>
        <v>#REF!</v>
      </c>
    </row>
    <row r="384" spans="1:10">
      <c r="A384" s="40">
        <v>300051</v>
      </c>
      <c r="B384" s="31" t="s">
        <v>1279</v>
      </c>
      <c r="C384" s="147" t="s">
        <v>1384</v>
      </c>
      <c r="D384" s="155" t="s">
        <v>629</v>
      </c>
      <c r="E384" s="156">
        <v>1</v>
      </c>
      <c r="F384" s="156"/>
      <c r="G384" s="157">
        <v>131</v>
      </c>
      <c r="H384" s="148">
        <f>TRUNC(E384* (1 + F384 / 100) * G384,2)</f>
        <v>131</v>
      </c>
      <c r="I384" s="158" t="e">
        <f>I379 * (E384 * (1+F384/100))</f>
        <v>#REF!</v>
      </c>
      <c r="J384" s="149" t="e">
        <f>H384 * I379</f>
        <v>#REF!</v>
      </c>
    </row>
    <row r="385" spans="1:10">
      <c r="A385" s="40">
        <v>300049</v>
      </c>
      <c r="B385" s="31" t="s">
        <v>1279</v>
      </c>
      <c r="C385" s="147" t="s">
        <v>1385</v>
      </c>
      <c r="D385" s="155" t="s">
        <v>629</v>
      </c>
      <c r="E385" s="156">
        <v>1</v>
      </c>
      <c r="F385" s="156"/>
      <c r="G385" s="157">
        <v>250</v>
      </c>
      <c r="H385" s="148">
        <f>TRUNC(E385* (1 + F385 / 100) * G385,2)</f>
        <v>250</v>
      </c>
      <c r="I385" s="158" t="e">
        <f>I379 * (E385 * (1+F385/100))</f>
        <v>#REF!</v>
      </c>
      <c r="J385" s="149" t="e">
        <f>H385 * I379</f>
        <v>#REF!</v>
      </c>
    </row>
    <row r="386" spans="1:10">
      <c r="A386" s="40">
        <v>300058</v>
      </c>
      <c r="B386" s="31" t="s">
        <v>1279</v>
      </c>
      <c r="C386" s="147" t="s">
        <v>1386</v>
      </c>
      <c r="D386" s="155" t="s">
        <v>629</v>
      </c>
      <c r="E386" s="156">
        <v>1</v>
      </c>
      <c r="F386" s="156"/>
      <c r="G386" s="157">
        <v>1050</v>
      </c>
      <c r="H386" s="148">
        <f>TRUNC(E386* (1 + F386 / 100) * G386,2)</f>
        <v>1050</v>
      </c>
      <c r="I386" s="158" t="e">
        <f>I379 * (E386 * (1+F386/100))</f>
        <v>#REF!</v>
      </c>
      <c r="J386" s="149" t="e">
        <f>H386 * I379</f>
        <v>#REF!</v>
      </c>
    </row>
    <row r="387" spans="1:10">
      <c r="A387" s="18" t="s">
        <v>1283</v>
      </c>
      <c r="B387" s="31"/>
      <c r="C387" s="41"/>
      <c r="D387" s="18"/>
      <c r="E387" s="42"/>
      <c r="F387" s="42"/>
      <c r="G387" s="43" t="s">
        <v>1284</v>
      </c>
      <c r="H387" s="48">
        <f>SUM(H382:H386)</f>
        <v>1463</v>
      </c>
      <c r="I387" s="45"/>
      <c r="J387" s="49" t="e">
        <f>SUM(J382:J386)</f>
        <v>#REF!</v>
      </c>
    </row>
    <row r="388" spans="1:10">
      <c r="A388" s="18" t="s">
        <v>1285</v>
      </c>
      <c r="B388" s="1"/>
      <c r="C388" s="47" t="s">
        <v>1286</v>
      </c>
      <c r="D388" s="18"/>
      <c r="E388" s="42"/>
      <c r="F388" s="42"/>
      <c r="G388" s="43"/>
      <c r="H388" s="44"/>
      <c r="I388" s="45"/>
      <c r="J388" s="46"/>
    </row>
    <row r="389" spans="1:10">
      <c r="A389" s="40"/>
      <c r="B389" s="31"/>
      <c r="C389" s="147"/>
      <c r="D389" s="155"/>
      <c r="E389" s="156"/>
      <c r="F389" s="156"/>
      <c r="G389" s="157"/>
      <c r="H389" s="148"/>
      <c r="I389" s="158"/>
      <c r="J389" s="149"/>
    </row>
    <row r="390" spans="1:10">
      <c r="A390" s="54" t="s">
        <v>1287</v>
      </c>
      <c r="B390" s="1"/>
      <c r="C390" s="41"/>
      <c r="D390" s="18"/>
      <c r="E390" s="42"/>
      <c r="F390" s="42"/>
      <c r="G390" s="43" t="s">
        <v>1288</v>
      </c>
      <c r="H390" s="148">
        <f>SUM(H388:H389)</f>
        <v>0</v>
      </c>
      <c r="I390" s="45"/>
      <c r="J390" s="149">
        <f>SUM(J388:J389)</f>
        <v>0</v>
      </c>
    </row>
    <row r="391" spans="1:10">
      <c r="A391" s="18"/>
      <c r="B391" s="55"/>
      <c r="C391" s="41"/>
      <c r="D391" s="18"/>
      <c r="E391" s="42"/>
      <c r="F391" s="42"/>
      <c r="G391" s="43"/>
      <c r="H391" s="44"/>
      <c r="I391" s="45"/>
      <c r="J391" s="46"/>
    </row>
    <row r="392" spans="1:10" ht="16" thickBot="1">
      <c r="A392" s="18" t="s">
        <v>1289</v>
      </c>
      <c r="B392" s="55"/>
      <c r="C392" s="56"/>
      <c r="D392" s="119"/>
      <c r="E392" s="120"/>
      <c r="F392" s="121" t="s">
        <v>1290</v>
      </c>
      <c r="G392" s="122">
        <f>SUM(H380:H391)/2</f>
        <v>1463</v>
      </c>
      <c r="H392" s="123" t="e">
        <f>IF($A$2="CD",IF($A$3=1,ROUND(SUM(H380:H391)/2,0),IF($A$3=3,ROUND(SUM(H380:H391)/2,-1),SUM(H380:H391)/2)),SUM(H380:H391)/2)</f>
        <v>#REF!</v>
      </c>
      <c r="I392" s="57" t="e">
        <f>SUM(J380:J391)/2</f>
        <v>#REF!</v>
      </c>
      <c r="J392" s="124" t="e">
        <f>IF($A$2="CD",IF($A$3=1,ROUND(SUM(J380:J391)/2,0),IF($A$3=3,ROUND(SUM(J380:J391)/2,-1),SUM(J380:J391)/2)),SUM(J380:J391)/2)</f>
        <v>#REF!</v>
      </c>
    </row>
    <row r="393" spans="1:10" ht="16" thickTop="1">
      <c r="A393" s="18" t="s">
        <v>1340</v>
      </c>
      <c r="B393" s="55"/>
      <c r="C393" s="65" t="s">
        <v>1341</v>
      </c>
      <c r="D393" s="66"/>
      <c r="E393" s="67"/>
      <c r="F393" s="67"/>
      <c r="G393" s="68"/>
      <c r="H393" s="69"/>
      <c r="I393" s="45"/>
      <c r="J393" s="70"/>
    </row>
    <row r="394" spans="1:10">
      <c r="A394" s="40" t="s">
        <v>1342</v>
      </c>
      <c r="B394" s="55"/>
      <c r="C394" s="150" t="s">
        <v>1343</v>
      </c>
      <c r="D394" s="137"/>
      <c r="E394" s="138"/>
      <c r="F394" s="165">
        <f>$F$3</f>
        <v>0</v>
      </c>
      <c r="G394" s="139"/>
      <c r="H394" s="140" t="e">
        <f>ROUND(H392*F394,2)</f>
        <v>#REF!</v>
      </c>
      <c r="I394" s="45"/>
      <c r="J394" s="149" t="e">
        <f>ROUND(J392*F394,2)</f>
        <v>#REF!</v>
      </c>
    </row>
    <row r="395" spans="1:10">
      <c r="A395" s="40" t="s">
        <v>1344</v>
      </c>
      <c r="B395" s="55"/>
      <c r="C395" s="150" t="s">
        <v>1345</v>
      </c>
      <c r="D395" s="137"/>
      <c r="E395" s="138"/>
      <c r="F395" s="165">
        <f>$G$3</f>
        <v>0</v>
      </c>
      <c r="G395" s="139"/>
      <c r="H395" s="140" t="e">
        <f>ROUND(H392*F395,2)</f>
        <v>#REF!</v>
      </c>
      <c r="I395" s="45"/>
      <c r="J395" s="149" t="e">
        <f>ROUND(J392*F395,2)</f>
        <v>#REF!</v>
      </c>
    </row>
    <row r="396" spans="1:10">
      <c r="A396" s="40" t="s">
        <v>1346</v>
      </c>
      <c r="B396" s="55"/>
      <c r="C396" s="150" t="s">
        <v>1347</v>
      </c>
      <c r="D396" s="137"/>
      <c r="E396" s="138"/>
      <c r="F396" s="165">
        <f>$H$3</f>
        <v>0</v>
      </c>
      <c r="G396" s="139"/>
      <c r="H396" s="140" t="e">
        <f>ROUND(H392*F396,2)</f>
        <v>#REF!</v>
      </c>
      <c r="I396" s="45"/>
      <c r="J396" s="149" t="e">
        <f>ROUND(J392*F396,2)</f>
        <v>#REF!</v>
      </c>
    </row>
    <row r="397" spans="1:10">
      <c r="A397" s="40" t="s">
        <v>1348</v>
      </c>
      <c r="B397" s="55"/>
      <c r="C397" s="150" t="s">
        <v>1349</v>
      </c>
      <c r="D397" s="137"/>
      <c r="E397" s="138"/>
      <c r="F397" s="165" t="e">
        <f>$I$3</f>
        <v>#REF!</v>
      </c>
      <c r="G397" s="139"/>
      <c r="H397" s="140" t="e">
        <f>ROUND(H396*F397,2)</f>
        <v>#REF!</v>
      </c>
      <c r="I397" s="45"/>
      <c r="J397" s="149" t="e">
        <f>ROUND(J396*F397,2)</f>
        <v>#REF!</v>
      </c>
    </row>
    <row r="398" spans="1:10">
      <c r="A398" s="18" t="s">
        <v>1350</v>
      </c>
      <c r="B398" s="55"/>
      <c r="C398" s="47" t="s">
        <v>1351</v>
      </c>
      <c r="D398" s="18"/>
      <c r="E398" s="42"/>
      <c r="F398" s="42"/>
      <c r="G398" s="71"/>
      <c r="H398" s="72" t="e">
        <f>SUM(H394:H397)</f>
        <v>#REF!</v>
      </c>
      <c r="I398" s="62"/>
      <c r="J398" s="73" t="e">
        <f>SUM(J394:J397)</f>
        <v>#REF!</v>
      </c>
    </row>
    <row r="399" spans="1:10" ht="16" thickBot="1">
      <c r="A399" s="18" t="s">
        <v>1352</v>
      </c>
      <c r="B399" s="55"/>
      <c r="C399" s="125"/>
      <c r="D399" s="126"/>
      <c r="E399" s="120"/>
      <c r="F399" s="121" t="s">
        <v>1353</v>
      </c>
      <c r="G399" s="127" t="e">
        <f>H398+H392</f>
        <v>#REF!</v>
      </c>
      <c r="H399" s="123" t="e">
        <f>IF($A$3=2,ROUND((H392+H398),2),IF($A$3=3,ROUND((H392+H398),-1),ROUND((H392+H398),0)))</f>
        <v>#REF!</v>
      </c>
      <c r="I399" s="57"/>
      <c r="J399" s="124" t="e">
        <f>IF($A$3=2,ROUND((J392+J398),2),IF($A$3=3,ROUND((J392+J398),-1),ROUND((J392+J398),0)))</f>
        <v>#REF!</v>
      </c>
    </row>
    <row r="400" spans="1:10" ht="16" thickTop="1">
      <c r="C400" s="1"/>
      <c r="D400" s="2"/>
      <c r="E400" s="1"/>
      <c r="F400" s="1"/>
      <c r="G400" s="1"/>
      <c r="H400" s="1"/>
      <c r="I400" s="29"/>
      <c r="J400" s="30"/>
    </row>
    <row r="401" spans="1:10" ht="16" thickBot="1">
      <c r="C401" s="1"/>
      <c r="D401" s="2"/>
      <c r="E401" s="1"/>
      <c r="F401" s="1"/>
      <c r="G401" s="1"/>
      <c r="H401" s="1"/>
      <c r="I401" s="29"/>
      <c r="J401" s="30"/>
    </row>
    <row r="402" spans="1:10" ht="16" thickTop="1">
      <c r="A402" s="18" t="s">
        <v>1387</v>
      </c>
      <c r="B402" s="31"/>
      <c r="C402" s="812" t="s">
        <v>1388</v>
      </c>
      <c r="D402" s="813"/>
      <c r="E402" s="813"/>
      <c r="F402" s="813"/>
      <c r="G402" s="32"/>
      <c r="H402" s="33" t="s">
        <v>1373</v>
      </c>
      <c r="I402" s="34" t="s">
        <v>1251</v>
      </c>
      <c r="J402" s="35" t="s">
        <v>4</v>
      </c>
    </row>
    <row r="403" spans="1:10">
      <c r="A403" s="18"/>
      <c r="B403" s="31"/>
      <c r="C403" s="814"/>
      <c r="D403" s="815"/>
      <c r="E403" s="815"/>
      <c r="F403" s="815"/>
      <c r="G403" s="36"/>
      <c r="H403" s="37"/>
      <c r="I403" s="64">
        <v>0</v>
      </c>
      <c r="J403" s="39"/>
    </row>
    <row r="404" spans="1:10">
      <c r="A404" s="40" t="s">
        <v>1253</v>
      </c>
      <c r="B404" s="31"/>
      <c r="C404" s="147" t="s">
        <v>1</v>
      </c>
      <c r="D404" s="155" t="s">
        <v>2</v>
      </c>
      <c r="E404" s="156" t="s">
        <v>3</v>
      </c>
      <c r="F404" s="156" t="s">
        <v>1254</v>
      </c>
      <c r="G404" s="157" t="s">
        <v>1255</v>
      </c>
      <c r="H404" s="148" t="s">
        <v>1256</v>
      </c>
      <c r="I404" s="158"/>
      <c r="J404" s="149" t="s">
        <v>1256</v>
      </c>
    </row>
    <row r="405" spans="1:10">
      <c r="A405" s="40"/>
      <c r="B405" s="31"/>
      <c r="C405" s="41"/>
      <c r="D405" s="18"/>
      <c r="E405" s="42"/>
      <c r="F405" s="42"/>
      <c r="G405" s="43"/>
      <c r="H405" s="44"/>
      <c r="I405" s="45"/>
      <c r="J405" s="46"/>
    </row>
    <row r="406" spans="1:10">
      <c r="A406" s="40" t="s">
        <v>1267</v>
      </c>
      <c r="B406" s="31"/>
      <c r="C406" s="50" t="s">
        <v>1268</v>
      </c>
      <c r="D406" s="18" t="s">
        <v>1269</v>
      </c>
      <c r="E406" s="18" t="s">
        <v>1270</v>
      </c>
      <c r="F406" s="18" t="s">
        <v>1271</v>
      </c>
      <c r="G406" s="51" t="s">
        <v>1272</v>
      </c>
      <c r="H406" s="52" t="s">
        <v>1273</v>
      </c>
      <c r="I406" s="45"/>
      <c r="J406" s="46"/>
    </row>
    <row r="407" spans="1:10">
      <c r="A407" s="40">
        <v>200009</v>
      </c>
      <c r="B407" s="31" t="s">
        <v>1268</v>
      </c>
      <c r="C407" s="147" t="s">
        <v>1378</v>
      </c>
      <c r="D407" s="159">
        <v>156871</v>
      </c>
      <c r="E407" s="160">
        <f>$O$1</f>
        <v>1.68</v>
      </c>
      <c r="F407" s="146">
        <f>IF(D407&lt;&gt;"",TRUNC(D407*E407,0),"")</f>
        <v>263543</v>
      </c>
      <c r="G407" s="161">
        <v>55.228200000000001</v>
      </c>
      <c r="H407" s="148">
        <f>TRUNC(F407/G407,2)</f>
        <v>4771.8900000000003</v>
      </c>
      <c r="I407" s="162">
        <f>I403 / G407</f>
        <v>0</v>
      </c>
      <c r="J407" s="149">
        <f>H407 * I403</f>
        <v>0</v>
      </c>
    </row>
    <row r="408" spans="1:10">
      <c r="A408" s="18" t="s">
        <v>1276</v>
      </c>
      <c r="B408" s="31"/>
      <c r="C408" s="41"/>
      <c r="D408" s="18"/>
      <c r="E408" s="42"/>
      <c r="F408" s="42"/>
      <c r="G408" s="43" t="s">
        <v>1277</v>
      </c>
      <c r="H408" s="48">
        <f>SUM(H406:H407)</f>
        <v>4771.8900000000003</v>
      </c>
      <c r="I408" s="45"/>
      <c r="J408" s="49">
        <f>SUM(J406:J407)</f>
        <v>0</v>
      </c>
    </row>
    <row r="409" spans="1:10">
      <c r="A409" s="40" t="s">
        <v>1278</v>
      </c>
      <c r="B409" s="31"/>
      <c r="C409" s="53" t="s">
        <v>1279</v>
      </c>
      <c r="D409" s="18"/>
      <c r="E409" s="42"/>
      <c r="F409" s="42"/>
      <c r="G409" s="43"/>
      <c r="H409" s="44"/>
      <c r="I409" s="45"/>
      <c r="J409" s="46"/>
    </row>
    <row r="410" spans="1:10">
      <c r="A410" s="40">
        <v>300026</v>
      </c>
      <c r="B410" s="31" t="s">
        <v>1279</v>
      </c>
      <c r="C410" s="147" t="s">
        <v>1281</v>
      </c>
      <c r="D410" s="155" t="s">
        <v>1282</v>
      </c>
      <c r="E410" s="163">
        <f>$O$2</f>
        <v>0.05</v>
      </c>
      <c r="F410" s="156"/>
      <c r="G410" s="157">
        <f>H408</f>
        <v>4771.8900000000003</v>
      </c>
      <c r="H410" s="148">
        <f>TRUNC(E410* (1 + F410 / 100) * G410,2)</f>
        <v>238.59</v>
      </c>
      <c r="I410" s="158">
        <f>I403 * H410</f>
        <v>0</v>
      </c>
      <c r="J410" s="149">
        <f>H410 * I403</f>
        <v>0</v>
      </c>
    </row>
    <row r="411" spans="1:10">
      <c r="A411" s="40">
        <v>300002</v>
      </c>
      <c r="B411" s="31" t="s">
        <v>1279</v>
      </c>
      <c r="C411" s="147" t="s">
        <v>1389</v>
      </c>
      <c r="D411" s="155" t="s">
        <v>1390</v>
      </c>
      <c r="E411" s="163">
        <v>0.1</v>
      </c>
      <c r="F411" s="156"/>
      <c r="G411" s="157">
        <v>1100</v>
      </c>
      <c r="H411" s="148">
        <f>TRUNC(E411 * (1 + F411 / 100) * G411,2)</f>
        <v>110</v>
      </c>
      <c r="I411" s="158">
        <f>I403 * ($E$411 * (1+$F$411/100))</f>
        <v>0</v>
      </c>
      <c r="J411" s="149">
        <f>I403*H411</f>
        <v>0</v>
      </c>
    </row>
    <row r="412" spans="1:10">
      <c r="A412" s="18" t="s">
        <v>1283</v>
      </c>
      <c r="B412" s="31"/>
      <c r="C412" s="41"/>
      <c r="D412" s="18"/>
      <c r="E412" s="42"/>
      <c r="F412" s="42"/>
      <c r="G412" s="43" t="s">
        <v>1284</v>
      </c>
      <c r="H412" s="48">
        <f>SUM(H409:H411)</f>
        <v>348.59000000000003</v>
      </c>
      <c r="I412" s="45"/>
      <c r="J412" s="49">
        <f>SUM(J409:J411)</f>
        <v>0</v>
      </c>
    </row>
    <row r="413" spans="1:10">
      <c r="A413" s="18" t="s">
        <v>1285</v>
      </c>
      <c r="B413" s="1"/>
      <c r="C413" s="47" t="s">
        <v>1286</v>
      </c>
      <c r="D413" s="18"/>
      <c r="E413" s="42"/>
      <c r="F413" s="42"/>
      <c r="G413" s="43"/>
      <c r="H413" s="44"/>
      <c r="I413" s="45"/>
      <c r="J413" s="46"/>
    </row>
    <row r="414" spans="1:10">
      <c r="A414" s="40"/>
      <c r="B414" s="31"/>
      <c r="C414" s="147"/>
      <c r="D414" s="155"/>
      <c r="E414" s="156"/>
      <c r="F414" s="156"/>
      <c r="G414" s="157"/>
      <c r="H414" s="148"/>
      <c r="I414" s="158"/>
      <c r="J414" s="149"/>
    </row>
    <row r="415" spans="1:10">
      <c r="A415" s="54" t="s">
        <v>1287</v>
      </c>
      <c r="B415" s="1"/>
      <c r="C415" s="41"/>
      <c r="D415" s="18"/>
      <c r="E415" s="42"/>
      <c r="F415" s="42"/>
      <c r="G415" s="43" t="s">
        <v>1288</v>
      </c>
      <c r="H415" s="148">
        <f>SUM(H413:H414)</f>
        <v>0</v>
      </c>
      <c r="I415" s="45"/>
      <c r="J415" s="149">
        <f>SUM(J413:J414)</f>
        <v>0</v>
      </c>
    </row>
    <row r="416" spans="1:10">
      <c r="A416" s="18"/>
      <c r="B416" s="55"/>
      <c r="C416" s="41"/>
      <c r="D416" s="18"/>
      <c r="E416" s="42"/>
      <c r="F416" s="42"/>
      <c r="G416" s="43"/>
      <c r="H416" s="44"/>
      <c r="I416" s="45"/>
      <c r="J416" s="46"/>
    </row>
    <row r="417" spans="1:10" ht="16" thickBot="1">
      <c r="A417" s="18" t="s">
        <v>1289</v>
      </c>
      <c r="B417" s="55"/>
      <c r="C417" s="56"/>
      <c r="D417" s="119"/>
      <c r="E417" s="120"/>
      <c r="F417" s="121" t="s">
        <v>1290</v>
      </c>
      <c r="G417" s="122">
        <f>SUM(H404:H416)/2</f>
        <v>5120.4800000000005</v>
      </c>
      <c r="H417" s="123" t="e">
        <f>IF($A$2="CD",IF($A$3=1,ROUND(SUM(H404:H416)/2,0),IF($A$3=3,ROUND(SUM(H404:H416)/2,-1),SUM(H404:H416)/2)),SUM(H404:H416)/2)</f>
        <v>#REF!</v>
      </c>
      <c r="I417" s="57">
        <f>SUM(J404:J416)/2</f>
        <v>0</v>
      </c>
      <c r="J417" s="124" t="e">
        <f>IF($A$2="CD",IF($A$3=1,ROUND(SUM(J404:J416)/2,0),IF($A$3=3,ROUND(SUM(J404:J416)/2,-1),SUM(J404:J416)/2)),SUM(J404:J416)/2)</f>
        <v>#REF!</v>
      </c>
    </row>
    <row r="418" spans="1:10" ht="16" thickTop="1">
      <c r="A418" s="18" t="s">
        <v>1340</v>
      </c>
      <c r="B418" s="55"/>
      <c r="C418" s="65" t="s">
        <v>1341</v>
      </c>
      <c r="D418" s="66"/>
      <c r="E418" s="67"/>
      <c r="F418" s="67"/>
      <c r="G418" s="68"/>
      <c r="H418" s="69"/>
      <c r="I418" s="45"/>
      <c r="J418" s="70"/>
    </row>
    <row r="419" spans="1:10">
      <c r="A419" s="40" t="s">
        <v>1342</v>
      </c>
      <c r="B419" s="55"/>
      <c r="C419" s="150" t="s">
        <v>1343</v>
      </c>
      <c r="D419" s="137"/>
      <c r="E419" s="138"/>
      <c r="F419" s="165">
        <f>$F$3</f>
        <v>0</v>
      </c>
      <c r="G419" s="139"/>
      <c r="H419" s="140" t="e">
        <f>ROUND(H417*F419,2)</f>
        <v>#REF!</v>
      </c>
      <c r="I419" s="45"/>
      <c r="J419" s="149" t="e">
        <f>ROUND(J417*F419,2)</f>
        <v>#REF!</v>
      </c>
    </row>
    <row r="420" spans="1:10">
      <c r="A420" s="40" t="s">
        <v>1344</v>
      </c>
      <c r="B420" s="55"/>
      <c r="C420" s="150" t="s">
        <v>1345</v>
      </c>
      <c r="D420" s="137"/>
      <c r="E420" s="138"/>
      <c r="F420" s="165">
        <f>$G$3</f>
        <v>0</v>
      </c>
      <c r="G420" s="139"/>
      <c r="H420" s="140" t="e">
        <f>ROUND(H417*F420,2)</f>
        <v>#REF!</v>
      </c>
      <c r="I420" s="45"/>
      <c r="J420" s="149" t="e">
        <f>ROUND(J417*F420,2)</f>
        <v>#REF!</v>
      </c>
    </row>
    <row r="421" spans="1:10">
      <c r="A421" s="40" t="s">
        <v>1346</v>
      </c>
      <c r="B421" s="55"/>
      <c r="C421" s="150" t="s">
        <v>1347</v>
      </c>
      <c r="D421" s="137"/>
      <c r="E421" s="138"/>
      <c r="F421" s="165">
        <f>$H$3</f>
        <v>0</v>
      </c>
      <c r="G421" s="139"/>
      <c r="H421" s="140" t="e">
        <f>ROUND(H417*F421,2)</f>
        <v>#REF!</v>
      </c>
      <c r="I421" s="45"/>
      <c r="J421" s="149" t="e">
        <f>ROUND(J417*F421,2)</f>
        <v>#REF!</v>
      </c>
    </row>
    <row r="422" spans="1:10">
      <c r="A422" s="40" t="s">
        <v>1348</v>
      </c>
      <c r="B422" s="55"/>
      <c r="C422" s="150" t="s">
        <v>1349</v>
      </c>
      <c r="D422" s="137"/>
      <c r="E422" s="138"/>
      <c r="F422" s="165" t="e">
        <f>$I$3</f>
        <v>#REF!</v>
      </c>
      <c r="G422" s="139"/>
      <c r="H422" s="140" t="e">
        <f>ROUND(H421*F422,2)</f>
        <v>#REF!</v>
      </c>
      <c r="I422" s="45"/>
      <c r="J422" s="149" t="e">
        <f>ROUND(J421*F422,2)</f>
        <v>#REF!</v>
      </c>
    </row>
    <row r="423" spans="1:10">
      <c r="A423" s="18" t="s">
        <v>1350</v>
      </c>
      <c r="B423" s="55"/>
      <c r="C423" s="47" t="s">
        <v>1351</v>
      </c>
      <c r="D423" s="18"/>
      <c r="E423" s="42"/>
      <c r="F423" s="42"/>
      <c r="G423" s="71"/>
      <c r="H423" s="72" t="e">
        <f>SUM(H419:H422)</f>
        <v>#REF!</v>
      </c>
      <c r="I423" s="62"/>
      <c r="J423" s="73" t="e">
        <f>SUM(J419:J422)</f>
        <v>#REF!</v>
      </c>
    </row>
    <row r="424" spans="1:10" ht="16" thickBot="1">
      <c r="A424" s="18" t="s">
        <v>1352</v>
      </c>
      <c r="B424" s="55"/>
      <c r="C424" s="125"/>
      <c r="D424" s="126"/>
      <c r="E424" s="120"/>
      <c r="F424" s="121" t="s">
        <v>1353</v>
      </c>
      <c r="G424" s="127" t="e">
        <f>H423+H417</f>
        <v>#REF!</v>
      </c>
      <c r="H424" s="123" t="e">
        <f>IF($A$3=2,ROUND((H417+H423),2),IF($A$3=3,ROUND((H417+H423),-1),ROUND((H417+H423),0)))</f>
        <v>#REF!</v>
      </c>
      <c r="I424" s="57"/>
      <c r="J424" s="124" t="e">
        <f>IF($A$3=2,ROUND((J417+J423),2),IF($A$3=3,ROUND((J417+J423),-1),ROUND((J417+J423),0)))</f>
        <v>#REF!</v>
      </c>
    </row>
    <row r="425" spans="1:10" ht="16" thickTop="1">
      <c r="C425" s="1"/>
      <c r="D425" s="2"/>
      <c r="E425" s="1"/>
      <c r="F425" s="1"/>
      <c r="G425" s="1"/>
      <c r="H425" s="1"/>
      <c r="I425" s="29"/>
      <c r="J425" s="30"/>
    </row>
    <row r="426" spans="1:10" ht="16" thickBot="1">
      <c r="C426" s="1"/>
      <c r="D426" s="2"/>
      <c r="E426" s="1"/>
      <c r="F426" s="1"/>
      <c r="G426" s="1"/>
      <c r="H426" s="1"/>
      <c r="I426" s="29"/>
      <c r="J426" s="30"/>
    </row>
    <row r="427" spans="1:10" ht="16" thickTop="1">
      <c r="A427" s="18" t="s">
        <v>1391</v>
      </c>
      <c r="B427" s="31"/>
      <c r="C427" s="812" t="s">
        <v>1392</v>
      </c>
      <c r="D427" s="813"/>
      <c r="E427" s="813"/>
      <c r="F427" s="813"/>
      <c r="G427" s="32"/>
      <c r="H427" s="33" t="s">
        <v>1373</v>
      </c>
      <c r="I427" s="34" t="s">
        <v>1251</v>
      </c>
      <c r="J427" s="35" t="s">
        <v>4</v>
      </c>
    </row>
    <row r="428" spans="1:10">
      <c r="A428" s="18"/>
      <c r="B428" s="31"/>
      <c r="C428" s="814"/>
      <c r="D428" s="815"/>
      <c r="E428" s="815"/>
      <c r="F428" s="815"/>
      <c r="G428" s="36"/>
      <c r="H428" s="37" t="e">
        <f>"ITEM:   " &amp;#REF!</f>
        <v>#REF!</v>
      </c>
      <c r="I428" s="64" t="e">
        <f>#REF!</f>
        <v>#REF!</v>
      </c>
      <c r="J428" s="39"/>
    </row>
    <row r="429" spans="1:10">
      <c r="A429" s="40" t="s">
        <v>1253</v>
      </c>
      <c r="B429" s="31"/>
      <c r="C429" s="147" t="s">
        <v>1</v>
      </c>
      <c r="D429" s="155" t="s">
        <v>2</v>
      </c>
      <c r="E429" s="156" t="s">
        <v>3</v>
      </c>
      <c r="F429" s="156" t="s">
        <v>1254</v>
      </c>
      <c r="G429" s="157" t="s">
        <v>1255</v>
      </c>
      <c r="H429" s="148" t="s">
        <v>1256</v>
      </c>
      <c r="I429" s="158"/>
      <c r="J429" s="149" t="s">
        <v>1256</v>
      </c>
    </row>
    <row r="430" spans="1:10">
      <c r="A430" s="40"/>
      <c r="B430" s="31"/>
      <c r="C430" s="41"/>
      <c r="D430" s="18"/>
      <c r="E430" s="42"/>
      <c r="F430" s="42"/>
      <c r="G430" s="43"/>
      <c r="H430" s="44"/>
      <c r="I430" s="45"/>
      <c r="J430" s="46"/>
    </row>
    <row r="431" spans="1:10">
      <c r="A431" s="40" t="s">
        <v>1267</v>
      </c>
      <c r="B431" s="31"/>
      <c r="C431" s="50" t="s">
        <v>1268</v>
      </c>
      <c r="D431" s="18" t="s">
        <v>1269</v>
      </c>
      <c r="E431" s="18" t="s">
        <v>1270</v>
      </c>
      <c r="F431" s="18" t="s">
        <v>1271</v>
      </c>
      <c r="G431" s="51" t="s">
        <v>1272</v>
      </c>
      <c r="H431" s="52" t="s">
        <v>1273</v>
      </c>
      <c r="I431" s="62"/>
      <c r="J431" s="46"/>
    </row>
    <row r="432" spans="1:10">
      <c r="A432" s="40">
        <v>200007</v>
      </c>
      <c r="B432" s="31" t="s">
        <v>1268</v>
      </c>
      <c r="C432" s="147" t="s">
        <v>1274</v>
      </c>
      <c r="D432" s="159">
        <v>109195</v>
      </c>
      <c r="E432" s="160">
        <f>$O$1</f>
        <v>1.68</v>
      </c>
      <c r="F432" s="146">
        <f>IF(D432&lt;&gt;"",TRUNC(D432*E432,0),"")</f>
        <v>183447</v>
      </c>
      <c r="G432" s="161">
        <v>26.666699999999999</v>
      </c>
      <c r="H432" s="148">
        <f>TRUNC(F432/G432,2)</f>
        <v>6879.25</v>
      </c>
      <c r="I432" s="158" t="e">
        <f>I428 / G432</f>
        <v>#REF!</v>
      </c>
      <c r="J432" s="149" t="e">
        <f>H432 * I428</f>
        <v>#REF!</v>
      </c>
    </row>
    <row r="433" spans="1:10">
      <c r="A433" s="18" t="s">
        <v>1276</v>
      </c>
      <c r="B433" s="31"/>
      <c r="C433" s="41"/>
      <c r="D433" s="18"/>
      <c r="E433" s="42"/>
      <c r="F433" s="42"/>
      <c r="G433" s="43" t="s">
        <v>1277</v>
      </c>
      <c r="H433" s="48">
        <f>SUM(H431:H432)</f>
        <v>6879.25</v>
      </c>
      <c r="I433" s="45"/>
      <c r="J433" s="49" t="e">
        <f>SUM(J431:J432)</f>
        <v>#REF!</v>
      </c>
    </row>
    <row r="434" spans="1:10">
      <c r="A434" s="40" t="s">
        <v>1278</v>
      </c>
      <c r="B434" s="31"/>
      <c r="C434" s="53" t="s">
        <v>1279</v>
      </c>
      <c r="D434" s="18"/>
      <c r="E434" s="42"/>
      <c r="F434" s="42"/>
      <c r="G434" s="43"/>
      <c r="H434" s="44"/>
      <c r="I434" s="45"/>
      <c r="J434" s="46"/>
    </row>
    <row r="435" spans="1:10">
      <c r="A435" s="40">
        <v>300026</v>
      </c>
      <c r="B435" s="31" t="s">
        <v>1279</v>
      </c>
      <c r="C435" s="147" t="s">
        <v>1281</v>
      </c>
      <c r="D435" s="155" t="s">
        <v>1282</v>
      </c>
      <c r="E435" s="163">
        <f>$O$2</f>
        <v>0.05</v>
      </c>
      <c r="F435" s="156"/>
      <c r="G435" s="157">
        <f>H433</f>
        <v>6879.25</v>
      </c>
      <c r="H435" s="148">
        <f>TRUNC(E435* (1 + F435 / 100) * G435,2)</f>
        <v>343.96</v>
      </c>
      <c r="I435" s="158" t="e">
        <f>I428 * H435</f>
        <v>#REF!</v>
      </c>
      <c r="J435" s="149" t="e">
        <f>H435 * I428</f>
        <v>#REF!</v>
      </c>
    </row>
    <row r="436" spans="1:10">
      <c r="A436" s="40">
        <v>300002</v>
      </c>
      <c r="B436" s="31" t="s">
        <v>1279</v>
      </c>
      <c r="C436" s="147" t="s">
        <v>1389</v>
      </c>
      <c r="D436" s="155" t="s">
        <v>1390</v>
      </c>
      <c r="E436" s="171">
        <v>0.27</v>
      </c>
      <c r="F436" s="156"/>
      <c r="G436" s="157">
        <v>1100</v>
      </c>
      <c r="H436" s="148">
        <f>TRUNC(E436* (1 + F436 / 100) * G436,2)</f>
        <v>297</v>
      </c>
      <c r="I436" s="158" t="e">
        <f>I428 * (E436 * (1+F436/100))</f>
        <v>#REF!</v>
      </c>
      <c r="J436" s="149" t="e">
        <f>H436 * I428</f>
        <v>#REF!</v>
      </c>
    </row>
    <row r="437" spans="1:10">
      <c r="A437" s="18" t="s">
        <v>1283</v>
      </c>
      <c r="B437" s="31"/>
      <c r="C437" s="41"/>
      <c r="D437" s="18"/>
      <c r="E437" s="42"/>
      <c r="F437" s="42"/>
      <c r="G437" s="43" t="s">
        <v>1284</v>
      </c>
      <c r="H437" s="48">
        <f>SUM(H434:H436)</f>
        <v>640.96</v>
      </c>
      <c r="I437" s="45"/>
      <c r="J437" s="49" t="e">
        <f>SUM(J434:J436)</f>
        <v>#REF!</v>
      </c>
    </row>
    <row r="438" spans="1:10">
      <c r="A438" s="18" t="s">
        <v>1285</v>
      </c>
      <c r="B438" s="1"/>
      <c r="C438" s="47" t="s">
        <v>1286</v>
      </c>
      <c r="D438" s="18"/>
      <c r="E438" s="42"/>
      <c r="F438" s="42"/>
      <c r="G438" s="43"/>
      <c r="H438" s="44"/>
      <c r="I438" s="45"/>
      <c r="J438" s="46"/>
    </row>
    <row r="439" spans="1:10">
      <c r="A439" s="40"/>
      <c r="B439" s="31"/>
      <c r="C439" s="147"/>
      <c r="D439" s="155"/>
      <c r="E439" s="156"/>
      <c r="F439" s="156"/>
      <c r="G439" s="157"/>
      <c r="H439" s="148"/>
      <c r="I439" s="158"/>
      <c r="J439" s="149"/>
    </row>
    <row r="440" spans="1:10">
      <c r="A440" s="54" t="s">
        <v>1287</v>
      </c>
      <c r="B440" s="1"/>
      <c r="C440" s="41"/>
      <c r="D440" s="18"/>
      <c r="E440" s="42"/>
      <c r="F440" s="42"/>
      <c r="G440" s="43" t="s">
        <v>1288</v>
      </c>
      <c r="H440" s="148">
        <f>SUM(H438:H439)</f>
        <v>0</v>
      </c>
      <c r="I440" s="45"/>
      <c r="J440" s="149">
        <f>SUM(J438:J439)</f>
        <v>0</v>
      </c>
    </row>
    <row r="441" spans="1:10">
      <c r="A441" s="18"/>
      <c r="B441" s="55"/>
      <c r="C441" s="41"/>
      <c r="D441" s="18"/>
      <c r="E441" s="42"/>
      <c r="F441" s="42"/>
      <c r="G441" s="43"/>
      <c r="H441" s="44"/>
      <c r="I441" s="45"/>
      <c r="J441" s="46"/>
    </row>
    <row r="442" spans="1:10" ht="16" thickBot="1">
      <c r="A442" s="18" t="s">
        <v>1289</v>
      </c>
      <c r="B442" s="55"/>
      <c r="C442" s="56"/>
      <c r="D442" s="119"/>
      <c r="E442" s="120"/>
      <c r="F442" s="121" t="s">
        <v>1290</v>
      </c>
      <c r="G442" s="122">
        <f>SUM(H429:H441)/2</f>
        <v>7520.2099999999991</v>
      </c>
      <c r="H442" s="123" t="e">
        <f>IF($A$2="CD",IF($A$3=1,ROUND(SUM(H429:H441)/2,0),IF($A$3=3,ROUND(SUM(H429:H441)/2,-1),SUM(H429:H441)/2)),SUM(H429:H441)/2)</f>
        <v>#REF!</v>
      </c>
      <c r="I442" s="57" t="e">
        <f>SUM(J429:J441)/2</f>
        <v>#REF!</v>
      </c>
      <c r="J442" s="124" t="e">
        <f>IF($A$2="CD",IF($A$3=1,ROUND(SUM(J429:J441)/2,0),IF($A$3=3,ROUND(SUM(J429:J441)/2,-1),SUM(J429:J441)/2)),SUM(J429:J441)/2)</f>
        <v>#REF!</v>
      </c>
    </row>
    <row r="443" spans="1:10" ht="16" thickTop="1">
      <c r="A443" s="18" t="s">
        <v>1340</v>
      </c>
      <c r="B443" s="55"/>
      <c r="C443" s="65" t="s">
        <v>1341</v>
      </c>
      <c r="D443" s="66"/>
      <c r="E443" s="67"/>
      <c r="F443" s="67"/>
      <c r="G443" s="68"/>
      <c r="H443" s="69"/>
      <c r="I443" s="45"/>
      <c r="J443" s="70"/>
    </row>
    <row r="444" spans="1:10">
      <c r="A444" s="40" t="s">
        <v>1342</v>
      </c>
      <c r="B444" s="55"/>
      <c r="C444" s="150" t="s">
        <v>1343</v>
      </c>
      <c r="D444" s="137"/>
      <c r="E444" s="138"/>
      <c r="F444" s="165">
        <f>$F$3</f>
        <v>0</v>
      </c>
      <c r="G444" s="139"/>
      <c r="H444" s="140" t="e">
        <f>ROUND(H442*F444,2)</f>
        <v>#REF!</v>
      </c>
      <c r="I444" s="45"/>
      <c r="J444" s="149" t="e">
        <f>ROUND(J442*F444,2)</f>
        <v>#REF!</v>
      </c>
    </row>
    <row r="445" spans="1:10">
      <c r="A445" s="40" t="s">
        <v>1344</v>
      </c>
      <c r="B445" s="55"/>
      <c r="C445" s="150" t="s">
        <v>1345</v>
      </c>
      <c r="D445" s="137"/>
      <c r="E445" s="138"/>
      <c r="F445" s="165">
        <f>$G$3</f>
        <v>0</v>
      </c>
      <c r="G445" s="139"/>
      <c r="H445" s="140" t="e">
        <f>ROUND(H442*F445,2)</f>
        <v>#REF!</v>
      </c>
      <c r="I445" s="45"/>
      <c r="J445" s="149" t="e">
        <f>ROUND(J442*F445,2)</f>
        <v>#REF!</v>
      </c>
    </row>
    <row r="446" spans="1:10">
      <c r="A446" s="40" t="s">
        <v>1346</v>
      </c>
      <c r="B446" s="55"/>
      <c r="C446" s="150" t="s">
        <v>1347</v>
      </c>
      <c r="D446" s="137"/>
      <c r="E446" s="138"/>
      <c r="F446" s="165">
        <f>$H$3</f>
        <v>0</v>
      </c>
      <c r="G446" s="139"/>
      <c r="H446" s="140" t="e">
        <f>ROUND(H442*F446,2)</f>
        <v>#REF!</v>
      </c>
      <c r="I446" s="45"/>
      <c r="J446" s="149" t="e">
        <f>ROUND(J442*F446,2)</f>
        <v>#REF!</v>
      </c>
    </row>
    <row r="447" spans="1:10">
      <c r="A447" s="40" t="s">
        <v>1348</v>
      </c>
      <c r="B447" s="55"/>
      <c r="C447" s="150" t="s">
        <v>1349</v>
      </c>
      <c r="D447" s="137"/>
      <c r="E447" s="138"/>
      <c r="F447" s="165" t="e">
        <f>$I$3</f>
        <v>#REF!</v>
      </c>
      <c r="G447" s="139"/>
      <c r="H447" s="140" t="e">
        <f>ROUND(H446*F447,2)</f>
        <v>#REF!</v>
      </c>
      <c r="I447" s="45"/>
      <c r="J447" s="149" t="e">
        <f>ROUND(J446*F447,2)</f>
        <v>#REF!</v>
      </c>
    </row>
    <row r="448" spans="1:10">
      <c r="A448" s="18" t="s">
        <v>1350</v>
      </c>
      <c r="B448" s="55"/>
      <c r="C448" s="47" t="s">
        <v>1351</v>
      </c>
      <c r="D448" s="18"/>
      <c r="E448" s="42"/>
      <c r="F448" s="42"/>
      <c r="G448" s="71"/>
      <c r="H448" s="72" t="e">
        <f>SUM(H444:H447)</f>
        <v>#REF!</v>
      </c>
      <c r="I448" s="62"/>
      <c r="J448" s="73" t="e">
        <f>SUM(J444:J447)</f>
        <v>#REF!</v>
      </c>
    </row>
    <row r="449" spans="1:10" ht="16" thickBot="1">
      <c r="A449" s="18" t="s">
        <v>1352</v>
      </c>
      <c r="B449" s="55"/>
      <c r="C449" s="125"/>
      <c r="D449" s="126"/>
      <c r="E449" s="120"/>
      <c r="F449" s="121" t="s">
        <v>1353</v>
      </c>
      <c r="G449" s="127" t="e">
        <f>H448+H442</f>
        <v>#REF!</v>
      </c>
      <c r="H449" s="123" t="e">
        <f>IF($A$3=2,ROUND((H442+H448),2),IF($A$3=3,ROUND((H442+H448),-1),ROUND((H442+H448),0)))</f>
        <v>#REF!</v>
      </c>
      <c r="I449" s="57"/>
      <c r="J449" s="124" t="e">
        <f>IF($A$3=2,ROUND((J442+J448),2),IF($A$3=3,ROUND((J442+J448),-1),ROUND((J442+J448),0)))</f>
        <v>#REF!</v>
      </c>
    </row>
    <row r="450" spans="1:10" ht="16" thickTop="1">
      <c r="C450" s="1"/>
      <c r="D450" s="2"/>
      <c r="E450" s="1"/>
      <c r="F450" s="1"/>
      <c r="G450" s="1"/>
      <c r="H450" s="1"/>
      <c r="I450" s="29"/>
      <c r="J450" s="30"/>
    </row>
    <row r="451" spans="1:10" ht="16" thickBot="1">
      <c r="C451" s="1"/>
      <c r="D451" s="2"/>
      <c r="E451" s="1"/>
      <c r="F451" s="1"/>
      <c r="G451" s="1"/>
      <c r="H451" s="1"/>
      <c r="I451" s="29"/>
      <c r="J451" s="30"/>
    </row>
    <row r="452" spans="1:10" ht="16" thickTop="1">
      <c r="A452" s="18" t="s">
        <v>1393</v>
      </c>
      <c r="B452" s="31"/>
      <c r="C452" s="812" t="s">
        <v>1394</v>
      </c>
      <c r="D452" s="813"/>
      <c r="E452" s="813"/>
      <c r="F452" s="813"/>
      <c r="G452" s="32"/>
      <c r="H452" s="33" t="s">
        <v>1373</v>
      </c>
      <c r="I452" s="34" t="s">
        <v>1251</v>
      </c>
      <c r="J452" s="35" t="s">
        <v>4</v>
      </c>
    </row>
    <row r="453" spans="1:10">
      <c r="A453" s="18"/>
      <c r="B453" s="31"/>
      <c r="C453" s="814"/>
      <c r="D453" s="815"/>
      <c r="E453" s="815"/>
      <c r="F453" s="815"/>
      <c r="G453" s="36"/>
      <c r="H453" s="37" t="e">
        <f>"ITEM:   " &amp;#REF!</f>
        <v>#REF!</v>
      </c>
      <c r="I453" s="64" t="e">
        <f>#REF!</f>
        <v>#REF!</v>
      </c>
      <c r="J453" s="39"/>
    </row>
    <row r="454" spans="1:10">
      <c r="A454" s="40" t="s">
        <v>1253</v>
      </c>
      <c r="B454" s="31"/>
      <c r="C454" s="147" t="s">
        <v>1</v>
      </c>
      <c r="D454" s="155" t="s">
        <v>2</v>
      </c>
      <c r="E454" s="156" t="s">
        <v>3</v>
      </c>
      <c r="F454" s="156" t="s">
        <v>1254</v>
      </c>
      <c r="G454" s="157" t="s">
        <v>1255</v>
      </c>
      <c r="H454" s="148" t="s">
        <v>1256</v>
      </c>
      <c r="I454" s="158"/>
      <c r="J454" s="149" t="s">
        <v>1256</v>
      </c>
    </row>
    <row r="455" spans="1:10">
      <c r="A455" s="40"/>
      <c r="B455" s="31"/>
      <c r="C455" s="41"/>
      <c r="D455" s="18"/>
      <c r="E455" s="42"/>
      <c r="F455" s="42"/>
      <c r="G455" s="43"/>
      <c r="H455" s="44"/>
      <c r="I455" s="45"/>
      <c r="J455" s="46"/>
    </row>
    <row r="456" spans="1:10">
      <c r="A456" s="40" t="s">
        <v>1267</v>
      </c>
      <c r="B456" s="31"/>
      <c r="C456" s="50" t="s">
        <v>1268</v>
      </c>
      <c r="D456" s="18" t="s">
        <v>1269</v>
      </c>
      <c r="E456" s="18" t="s">
        <v>1270</v>
      </c>
      <c r="F456" s="18" t="s">
        <v>1271</v>
      </c>
      <c r="G456" s="51" t="s">
        <v>1272</v>
      </c>
      <c r="H456" s="52" t="s">
        <v>1273</v>
      </c>
      <c r="I456" s="45"/>
      <c r="J456" s="46"/>
    </row>
    <row r="457" spans="1:10">
      <c r="A457" s="40">
        <v>200004</v>
      </c>
      <c r="B457" s="31" t="s">
        <v>1268</v>
      </c>
      <c r="C457" s="147" t="s">
        <v>1395</v>
      </c>
      <c r="D457" s="159">
        <v>114616</v>
      </c>
      <c r="E457" s="160">
        <f>$O$1</f>
        <v>1.68</v>
      </c>
      <c r="F457" s="146">
        <f>IF(D457&lt;&gt;"",TRUNC(D457*E457,0),"")</f>
        <v>192554</v>
      </c>
      <c r="G457" s="161">
        <v>79.999700000000004</v>
      </c>
      <c r="H457" s="148">
        <f>TRUNC(F457/G457,2)</f>
        <v>2406.9299999999998</v>
      </c>
      <c r="I457" s="158" t="e">
        <f>I453 / G457</f>
        <v>#REF!</v>
      </c>
      <c r="J457" s="46" t="e">
        <f>H457 * I453</f>
        <v>#REF!</v>
      </c>
    </row>
    <row r="458" spans="1:10">
      <c r="A458" s="40">
        <v>200006</v>
      </c>
      <c r="B458" s="31" t="s">
        <v>1268</v>
      </c>
      <c r="C458" s="147" t="s">
        <v>1339</v>
      </c>
      <c r="D458" s="159">
        <v>41751</v>
      </c>
      <c r="E458" s="160">
        <f>$O$1</f>
        <v>1.68</v>
      </c>
      <c r="F458" s="146">
        <f>IF(D458&lt;&gt;"",TRUNC(D458*E458,0),"")</f>
        <v>70141</v>
      </c>
      <c r="G458" s="161">
        <v>80.000799999999998</v>
      </c>
      <c r="H458" s="148">
        <f>TRUNC(F458/G458,2)</f>
        <v>876.75</v>
      </c>
      <c r="I458" s="158" t="e">
        <f>I453 / G458</f>
        <v>#REF!</v>
      </c>
      <c r="J458" s="149" t="e">
        <f>H458 * I453</f>
        <v>#REF!</v>
      </c>
    </row>
    <row r="459" spans="1:10">
      <c r="A459" s="18" t="s">
        <v>1276</v>
      </c>
      <c r="B459" s="31"/>
      <c r="C459" s="41"/>
      <c r="D459" s="18"/>
      <c r="E459" s="42"/>
      <c r="F459" s="42"/>
      <c r="G459" s="43" t="s">
        <v>1277</v>
      </c>
      <c r="H459" s="48">
        <f>SUM(H456:H458)</f>
        <v>3283.68</v>
      </c>
      <c r="I459" s="45"/>
      <c r="J459" s="48" t="e">
        <f>SUM(J456:J458)</f>
        <v>#REF!</v>
      </c>
    </row>
    <row r="460" spans="1:10">
      <c r="A460" s="40" t="s">
        <v>1278</v>
      </c>
      <c r="B460" s="31"/>
      <c r="C460" s="53" t="s">
        <v>1279</v>
      </c>
      <c r="D460" s="18"/>
      <c r="E460" s="42"/>
      <c r="F460" s="42"/>
      <c r="G460" s="43"/>
      <c r="H460" s="44"/>
      <c r="I460" s="45"/>
      <c r="J460" s="46"/>
    </row>
    <row r="461" spans="1:10">
      <c r="A461" s="40">
        <v>300026</v>
      </c>
      <c r="B461" s="31" t="s">
        <v>1279</v>
      </c>
      <c r="C461" s="147" t="s">
        <v>1281</v>
      </c>
      <c r="D461" s="155" t="s">
        <v>1282</v>
      </c>
      <c r="E461" s="163">
        <f>$O$2</f>
        <v>0.05</v>
      </c>
      <c r="F461" s="156"/>
      <c r="G461" s="157">
        <f>H459</f>
        <v>3283.68</v>
      </c>
      <c r="H461" s="148">
        <f>TRUNC(E461* (1 + F461 / 100) * G461,2)</f>
        <v>164.18</v>
      </c>
      <c r="I461" s="158" t="e">
        <f>I453 * H461</f>
        <v>#REF!</v>
      </c>
      <c r="J461" s="149" t="e">
        <f>H461 * I453</f>
        <v>#REF!</v>
      </c>
    </row>
    <row r="462" spans="1:10">
      <c r="A462" s="40">
        <v>300002</v>
      </c>
      <c r="B462" s="31" t="s">
        <v>1279</v>
      </c>
      <c r="C462" s="147" t="s">
        <v>1389</v>
      </c>
      <c r="D462" s="155" t="s">
        <v>1390</v>
      </c>
      <c r="E462" s="171">
        <v>0.94730000000000003</v>
      </c>
      <c r="F462" s="156"/>
      <c r="G462" s="157">
        <v>1100</v>
      </c>
      <c r="H462" s="148">
        <f>TRUNC(F462/G462,2)</f>
        <v>0</v>
      </c>
      <c r="I462" s="158" t="e">
        <f>I453 * (E462 * (1+F462/100))</f>
        <v>#REF!</v>
      </c>
      <c r="J462" s="149" t="e">
        <f>H462 * I453</f>
        <v>#REF!</v>
      </c>
    </row>
    <row r="463" spans="1:10">
      <c r="A463" s="18" t="s">
        <v>1283</v>
      </c>
      <c r="B463" s="31"/>
      <c r="C463" s="41"/>
      <c r="D463" s="18"/>
      <c r="E463" s="42"/>
      <c r="F463" s="42"/>
      <c r="G463" s="43" t="s">
        <v>1284</v>
      </c>
      <c r="H463" s="48">
        <f>SUM(H460:H462)</f>
        <v>164.18</v>
      </c>
      <c r="I463" s="45"/>
      <c r="J463" s="49" t="e">
        <f>SUM(J460:J462)</f>
        <v>#REF!</v>
      </c>
    </row>
    <row r="464" spans="1:10">
      <c r="A464" s="18" t="s">
        <v>1285</v>
      </c>
      <c r="B464" s="1"/>
      <c r="C464" s="47" t="s">
        <v>1286</v>
      </c>
      <c r="D464" s="18"/>
      <c r="E464" s="42"/>
      <c r="F464" s="42"/>
      <c r="G464" s="43"/>
      <c r="H464" s="44"/>
      <c r="I464" s="45"/>
      <c r="J464" s="46"/>
    </row>
    <row r="465" spans="1:10">
      <c r="A465" s="40"/>
      <c r="B465" s="31"/>
      <c r="C465" s="147"/>
      <c r="D465" s="155"/>
      <c r="E465" s="156"/>
      <c r="F465" s="156"/>
      <c r="G465" s="157"/>
      <c r="H465" s="148"/>
      <c r="I465" s="158"/>
      <c r="J465" s="149"/>
    </row>
    <row r="466" spans="1:10">
      <c r="A466" s="54" t="s">
        <v>1287</v>
      </c>
      <c r="B466" s="1"/>
      <c r="C466" s="41"/>
      <c r="D466" s="18"/>
      <c r="E466" s="42"/>
      <c r="F466" s="42"/>
      <c r="G466" s="43" t="s">
        <v>1288</v>
      </c>
      <c r="H466" s="148">
        <f>SUM(H464:H465)</f>
        <v>0</v>
      </c>
      <c r="I466" s="45"/>
      <c r="J466" s="149">
        <f>SUM(J464:J465)</f>
        <v>0</v>
      </c>
    </row>
    <row r="467" spans="1:10">
      <c r="A467" s="18"/>
      <c r="B467" s="55"/>
      <c r="C467" s="41"/>
      <c r="D467" s="18"/>
      <c r="E467" s="42"/>
      <c r="F467" s="42"/>
      <c r="G467" s="43"/>
      <c r="H467" s="44"/>
      <c r="I467" s="45"/>
      <c r="J467" s="46"/>
    </row>
    <row r="468" spans="1:10" ht="16" thickBot="1">
      <c r="A468" s="18" t="s">
        <v>1289</v>
      </c>
      <c r="B468" s="55"/>
      <c r="C468" s="56"/>
      <c r="D468" s="119"/>
      <c r="E468" s="120"/>
      <c r="F468" s="121" t="s">
        <v>1290</v>
      </c>
      <c r="G468" s="122">
        <f>SUM(H454:H467)/2</f>
        <v>3447.86</v>
      </c>
      <c r="H468" s="123" t="e">
        <f>IF($A$2="CD",IF($A$3=1,ROUND(SUM(H454:H467)/2,0),IF($A$3=3,ROUND(SUM(H454:H467)/2,-1),SUM(H454:H467)/2)),SUM(H454:H467)/2)</f>
        <v>#REF!</v>
      </c>
      <c r="I468" s="57" t="e">
        <f>SUM(J454:J467)/2</f>
        <v>#REF!</v>
      </c>
      <c r="J468" s="124" t="e">
        <f>IF($A$2="CD",IF($A$3=1,ROUND(SUM(J454:J467)/2,0),IF($A$3=3,ROUND(SUM(J454:J467)/2,-1),SUM(J454:J467)/2)),SUM(J454:J467)/2)</f>
        <v>#REF!</v>
      </c>
    </row>
    <row r="469" spans="1:10" ht="16" thickTop="1">
      <c r="A469" s="18" t="s">
        <v>1340</v>
      </c>
      <c r="B469" s="55"/>
      <c r="C469" s="65" t="s">
        <v>1341</v>
      </c>
      <c r="D469" s="66"/>
      <c r="E469" s="67"/>
      <c r="F469" s="67"/>
      <c r="G469" s="68"/>
      <c r="H469" s="69"/>
      <c r="I469" s="45"/>
      <c r="J469" s="70"/>
    </row>
    <row r="470" spans="1:10">
      <c r="A470" s="40" t="s">
        <v>1342</v>
      </c>
      <c r="B470" s="55"/>
      <c r="C470" s="150" t="s">
        <v>1343</v>
      </c>
      <c r="D470" s="137"/>
      <c r="E470" s="138"/>
      <c r="F470" s="165">
        <f>$F$3</f>
        <v>0</v>
      </c>
      <c r="G470" s="139"/>
      <c r="H470" s="140" t="e">
        <f>ROUND(H468*F470,2)</f>
        <v>#REF!</v>
      </c>
      <c r="I470" s="45"/>
      <c r="J470" s="149" t="e">
        <f>ROUND(J468*F470,2)</f>
        <v>#REF!</v>
      </c>
    </row>
    <row r="471" spans="1:10">
      <c r="A471" s="40" t="s">
        <v>1344</v>
      </c>
      <c r="B471" s="55"/>
      <c r="C471" s="150" t="s">
        <v>1345</v>
      </c>
      <c r="D471" s="137"/>
      <c r="E471" s="138"/>
      <c r="F471" s="165">
        <f>$G$3</f>
        <v>0</v>
      </c>
      <c r="G471" s="139"/>
      <c r="H471" s="140" t="e">
        <f>ROUND(H468*F471,2)</f>
        <v>#REF!</v>
      </c>
      <c r="I471" s="45"/>
      <c r="J471" s="149" t="e">
        <f>ROUND(J468*F471,2)</f>
        <v>#REF!</v>
      </c>
    </row>
    <row r="472" spans="1:10">
      <c r="A472" s="40" t="s">
        <v>1346</v>
      </c>
      <c r="B472" s="55"/>
      <c r="C472" s="150" t="s">
        <v>1347</v>
      </c>
      <c r="D472" s="137"/>
      <c r="E472" s="138"/>
      <c r="F472" s="165">
        <f>$H$3</f>
        <v>0</v>
      </c>
      <c r="G472" s="139"/>
      <c r="H472" s="140" t="e">
        <f>ROUND(H468*F472,2)</f>
        <v>#REF!</v>
      </c>
      <c r="I472" s="45"/>
      <c r="J472" s="149" t="e">
        <f>ROUND(J468*F472,2)</f>
        <v>#REF!</v>
      </c>
    </row>
    <row r="473" spans="1:10">
      <c r="A473" s="40" t="s">
        <v>1348</v>
      </c>
      <c r="B473" s="55"/>
      <c r="C473" s="150" t="s">
        <v>1349</v>
      </c>
      <c r="D473" s="137"/>
      <c r="E473" s="138"/>
      <c r="F473" s="165" t="e">
        <f>$I$3</f>
        <v>#REF!</v>
      </c>
      <c r="G473" s="139"/>
      <c r="H473" s="140" t="e">
        <f>ROUND(H472*F473,2)</f>
        <v>#REF!</v>
      </c>
      <c r="I473" s="45"/>
      <c r="J473" s="149" t="e">
        <f>ROUND(J472*F473,2)</f>
        <v>#REF!</v>
      </c>
    </row>
    <row r="474" spans="1:10">
      <c r="A474" s="18" t="s">
        <v>1350</v>
      </c>
      <c r="B474" s="55"/>
      <c r="C474" s="47" t="s">
        <v>1351</v>
      </c>
      <c r="D474" s="18"/>
      <c r="E474" s="42"/>
      <c r="F474" s="42"/>
      <c r="G474" s="71"/>
      <c r="H474" s="72" t="e">
        <f>SUM(H470:H473)</f>
        <v>#REF!</v>
      </c>
      <c r="I474" s="62"/>
      <c r="J474" s="73" t="e">
        <f>SUM(J470:J473)</f>
        <v>#REF!</v>
      </c>
    </row>
    <row r="475" spans="1:10" ht="16" thickBot="1">
      <c r="A475" s="18" t="s">
        <v>1352</v>
      </c>
      <c r="B475" s="55"/>
      <c r="C475" s="125"/>
      <c r="D475" s="126"/>
      <c r="E475" s="120"/>
      <c r="F475" s="121" t="s">
        <v>1353</v>
      </c>
      <c r="G475" s="127" t="e">
        <f>H474+H468</f>
        <v>#REF!</v>
      </c>
      <c r="H475" s="123" t="e">
        <f>IF($A$3=2,ROUND((H468+H474),2),IF($A$3=3,ROUND((H468+H474),-1),ROUND((H468+H474),0)))</f>
        <v>#REF!</v>
      </c>
      <c r="I475" s="57"/>
      <c r="J475" s="124" t="e">
        <f>IF($A$3=2,ROUND((J468+J474),2),IF($A$3=3,ROUND((J468+J474),-1),ROUND((J468+J474),0)))</f>
        <v>#REF!</v>
      </c>
    </row>
    <row r="476" spans="1:10" ht="16" thickTop="1">
      <c r="C476" s="1"/>
      <c r="D476" s="2"/>
      <c r="E476" s="1"/>
      <c r="F476" s="1"/>
      <c r="G476" s="1"/>
      <c r="H476" s="1"/>
      <c r="I476" s="29"/>
      <c r="J476" s="30"/>
    </row>
    <row r="477" spans="1:10" ht="16" thickBot="1">
      <c r="C477" s="1"/>
      <c r="D477" s="2"/>
      <c r="E477" s="1"/>
      <c r="F477" s="1"/>
      <c r="G477" s="1"/>
      <c r="H477" s="1"/>
      <c r="I477" s="29"/>
      <c r="J477" s="30"/>
    </row>
    <row r="478" spans="1:10" ht="16" thickTop="1">
      <c r="A478" s="18" t="s">
        <v>1396</v>
      </c>
      <c r="B478" s="31"/>
      <c r="C478" s="812" t="s">
        <v>1397</v>
      </c>
      <c r="D478" s="813"/>
      <c r="E478" s="813"/>
      <c r="F478" s="813"/>
      <c r="G478" s="32"/>
      <c r="H478" s="33" t="s">
        <v>1328</v>
      </c>
      <c r="I478" s="34" t="s">
        <v>1251</v>
      </c>
      <c r="J478" s="35" t="s">
        <v>4</v>
      </c>
    </row>
    <row r="479" spans="1:10">
      <c r="A479" s="18"/>
      <c r="B479" s="31"/>
      <c r="C479" s="814"/>
      <c r="D479" s="815"/>
      <c r="E479" s="815"/>
      <c r="F479" s="815"/>
      <c r="G479" s="36"/>
      <c r="H479" s="37" t="e">
        <f>"ITEM:   " &amp;#REF!</f>
        <v>#REF!</v>
      </c>
      <c r="I479" s="64" t="e">
        <f>#REF!</f>
        <v>#REF!</v>
      </c>
      <c r="J479" s="39"/>
    </row>
    <row r="480" spans="1:10">
      <c r="A480" s="40" t="s">
        <v>1253</v>
      </c>
      <c r="B480" s="31"/>
      <c r="C480" s="147" t="s">
        <v>1</v>
      </c>
      <c r="D480" s="155" t="s">
        <v>2</v>
      </c>
      <c r="E480" s="156" t="s">
        <v>3</v>
      </c>
      <c r="F480" s="156" t="s">
        <v>1254</v>
      </c>
      <c r="G480" s="157" t="s">
        <v>1255</v>
      </c>
      <c r="H480" s="148" t="s">
        <v>1256</v>
      </c>
      <c r="I480" s="158"/>
      <c r="J480" s="149" t="s">
        <v>1256</v>
      </c>
    </row>
    <row r="481" spans="1:10">
      <c r="A481" s="40"/>
      <c r="B481" s="31"/>
      <c r="C481" s="41"/>
      <c r="D481" s="18"/>
      <c r="E481" s="42"/>
      <c r="F481" s="42"/>
      <c r="G481" s="43"/>
      <c r="H481" s="44"/>
      <c r="I481" s="45"/>
      <c r="J481" s="46"/>
    </row>
    <row r="482" spans="1:10">
      <c r="A482" s="40" t="s">
        <v>1267</v>
      </c>
      <c r="B482" s="31"/>
      <c r="C482" s="50" t="s">
        <v>1268</v>
      </c>
      <c r="D482" s="18" t="s">
        <v>1269</v>
      </c>
      <c r="E482" s="18" t="s">
        <v>1270</v>
      </c>
      <c r="F482" s="18" t="s">
        <v>1271</v>
      </c>
      <c r="G482" s="51" t="s">
        <v>1272</v>
      </c>
      <c r="H482" s="52" t="s">
        <v>1273</v>
      </c>
      <c r="I482" s="45"/>
      <c r="J482" s="46"/>
    </row>
    <row r="483" spans="1:10">
      <c r="A483" s="40">
        <v>200006</v>
      </c>
      <c r="B483" s="31" t="s">
        <v>1268</v>
      </c>
      <c r="C483" s="147" t="s">
        <v>1339</v>
      </c>
      <c r="D483" s="159">
        <v>41751</v>
      </c>
      <c r="E483" s="160">
        <f>$O$1</f>
        <v>1.68</v>
      </c>
      <c r="F483" s="146">
        <f>IF(D483&lt;&gt;"",TRUNC(D483*E483,0),"")</f>
        <v>70141</v>
      </c>
      <c r="G483" s="161">
        <v>4.0399000000000003</v>
      </c>
      <c r="H483" s="148">
        <f>TRUNC(F483/G483,2)</f>
        <v>17362.060000000001</v>
      </c>
      <c r="I483" s="158" t="e">
        <f>I479 / G483</f>
        <v>#REF!</v>
      </c>
      <c r="J483" s="149" t="e">
        <f>H483 * I479</f>
        <v>#REF!</v>
      </c>
    </row>
    <row r="484" spans="1:10">
      <c r="A484" s="18" t="s">
        <v>1276</v>
      </c>
      <c r="B484" s="31"/>
      <c r="C484" s="41"/>
      <c r="D484" s="18"/>
      <c r="E484" s="42"/>
      <c r="F484" s="42"/>
      <c r="G484" s="43" t="s">
        <v>1277</v>
      </c>
      <c r="H484" s="48">
        <f>SUM(H482:H483)</f>
        <v>17362.060000000001</v>
      </c>
      <c r="I484" s="45"/>
      <c r="J484" s="49" t="e">
        <f>SUM(J482:J483)</f>
        <v>#REF!</v>
      </c>
    </row>
    <row r="485" spans="1:10">
      <c r="A485" s="40" t="s">
        <v>1278</v>
      </c>
      <c r="B485" s="31"/>
      <c r="C485" s="53" t="s">
        <v>1279</v>
      </c>
      <c r="D485" s="18"/>
      <c r="E485" s="42"/>
      <c r="F485" s="42"/>
      <c r="G485" s="43"/>
      <c r="H485" s="44"/>
      <c r="I485" s="45"/>
      <c r="J485" s="46"/>
    </row>
    <row r="486" spans="1:10">
      <c r="A486" s="40">
        <v>300026</v>
      </c>
      <c r="B486" s="31" t="s">
        <v>1279</v>
      </c>
      <c r="C486" s="147" t="s">
        <v>1281</v>
      </c>
      <c r="D486" s="155" t="s">
        <v>1282</v>
      </c>
      <c r="E486" s="163">
        <f>$O$2</f>
        <v>0.05</v>
      </c>
      <c r="F486" s="156"/>
      <c r="G486" s="157">
        <f>H484</f>
        <v>17362.060000000001</v>
      </c>
      <c r="H486" s="148">
        <f>TRUNC(E486* (1 + F486 / 100) * G486,2)</f>
        <v>868.1</v>
      </c>
      <c r="I486" s="158" t="e">
        <f>I479 * H486</f>
        <v>#REF!</v>
      </c>
      <c r="J486" s="149" t="e">
        <f>H486 * I479</f>
        <v>#REF!</v>
      </c>
    </row>
    <row r="487" spans="1:10">
      <c r="A487" s="18" t="s">
        <v>1283</v>
      </c>
      <c r="B487" s="31"/>
      <c r="C487" s="41"/>
      <c r="D487" s="18"/>
      <c r="E487" s="42"/>
      <c r="F487" s="42"/>
      <c r="G487" s="43" t="s">
        <v>1284</v>
      </c>
      <c r="H487" s="48">
        <f>SUM(H485:H486)</f>
        <v>868.1</v>
      </c>
      <c r="I487" s="45"/>
      <c r="J487" s="49" t="e">
        <f>SUM(J485:J486)</f>
        <v>#REF!</v>
      </c>
    </row>
    <row r="488" spans="1:10">
      <c r="A488" s="18" t="s">
        <v>1285</v>
      </c>
      <c r="B488" s="1"/>
      <c r="C488" s="47" t="s">
        <v>1286</v>
      </c>
      <c r="D488" s="18"/>
      <c r="E488" s="42"/>
      <c r="F488" s="42"/>
      <c r="G488" s="43"/>
      <c r="H488" s="44"/>
      <c r="I488" s="45"/>
      <c r="J488" s="46"/>
    </row>
    <row r="489" spans="1:10">
      <c r="A489" s="40"/>
      <c r="B489" s="31"/>
      <c r="C489" s="147"/>
      <c r="D489" s="155"/>
      <c r="E489" s="156"/>
      <c r="F489" s="156"/>
      <c r="G489" s="157"/>
      <c r="H489" s="148"/>
      <c r="I489" s="158"/>
      <c r="J489" s="149"/>
    </row>
    <row r="490" spans="1:10">
      <c r="A490" s="54" t="s">
        <v>1287</v>
      </c>
      <c r="B490" s="1"/>
      <c r="C490" s="41"/>
      <c r="D490" s="18"/>
      <c r="E490" s="42"/>
      <c r="F490" s="42"/>
      <c r="G490" s="43" t="s">
        <v>1288</v>
      </c>
      <c r="H490" s="148">
        <f>SUM(H488:H489)</f>
        <v>0</v>
      </c>
      <c r="I490" s="45"/>
      <c r="J490" s="149">
        <f>SUM(J488:J489)</f>
        <v>0</v>
      </c>
    </row>
    <row r="491" spans="1:10">
      <c r="A491" s="18"/>
      <c r="B491" s="55"/>
      <c r="C491" s="41"/>
      <c r="D491" s="18"/>
      <c r="E491" s="42"/>
      <c r="F491" s="42"/>
      <c r="G491" s="43"/>
      <c r="H491" s="44"/>
      <c r="I491" s="45"/>
      <c r="J491" s="46"/>
    </row>
    <row r="492" spans="1:10" ht="16" thickBot="1">
      <c r="A492" s="18" t="s">
        <v>1289</v>
      </c>
      <c r="B492" s="55"/>
      <c r="C492" s="56"/>
      <c r="D492" s="119"/>
      <c r="E492" s="120"/>
      <c r="F492" s="121" t="s">
        <v>1290</v>
      </c>
      <c r="G492" s="122">
        <f>SUM(H480:H491)/2</f>
        <v>18230.16</v>
      </c>
      <c r="H492" s="123" t="e">
        <f>IF($A$2="CD",IF($A$3=1,ROUND(SUM(H480:H491)/2,0),IF($A$3=3,ROUND(SUM(H480:H491)/2,-1),SUM(H480:H491)/2)),SUM(H480:H491)/2)</f>
        <v>#REF!</v>
      </c>
      <c r="I492" s="57" t="e">
        <f>SUM(J480:J491)/2</f>
        <v>#REF!</v>
      </c>
      <c r="J492" s="124" t="e">
        <f>IF($A$2="CD",IF($A$3=1,ROUND(SUM(J480:J491)/2,0),IF($A$3=3,ROUND(SUM(J480:J491)/2,-1),SUM(J480:J491)/2)),SUM(J480:J491)/2)</f>
        <v>#REF!</v>
      </c>
    </row>
    <row r="493" spans="1:10" ht="16" thickTop="1">
      <c r="A493" s="18" t="s">
        <v>1340</v>
      </c>
      <c r="B493" s="55"/>
      <c r="C493" s="65" t="s">
        <v>1341</v>
      </c>
      <c r="D493" s="66"/>
      <c r="E493" s="67"/>
      <c r="F493" s="67"/>
      <c r="G493" s="68"/>
      <c r="H493" s="69"/>
      <c r="I493" s="45"/>
      <c r="J493" s="70"/>
    </row>
    <row r="494" spans="1:10">
      <c r="A494" s="40" t="s">
        <v>1342</v>
      </c>
      <c r="B494" s="55"/>
      <c r="C494" s="150" t="s">
        <v>1343</v>
      </c>
      <c r="D494" s="137"/>
      <c r="E494" s="138"/>
      <c r="F494" s="165">
        <f>$F$3</f>
        <v>0</v>
      </c>
      <c r="G494" s="139"/>
      <c r="H494" s="140" t="e">
        <f>ROUND(H492*F494,2)</f>
        <v>#REF!</v>
      </c>
      <c r="I494" s="62"/>
      <c r="J494" s="149" t="e">
        <f>ROUND(J492*F494,2)</f>
        <v>#REF!</v>
      </c>
    </row>
    <row r="495" spans="1:10">
      <c r="A495" s="40" t="s">
        <v>1344</v>
      </c>
      <c r="B495" s="55"/>
      <c r="C495" s="150" t="s">
        <v>1345</v>
      </c>
      <c r="D495" s="137"/>
      <c r="E495" s="138"/>
      <c r="F495" s="165">
        <f>$G$3</f>
        <v>0</v>
      </c>
      <c r="G495" s="139"/>
      <c r="H495" s="140" t="e">
        <f>ROUND(H492*F495,2)</f>
        <v>#REF!</v>
      </c>
      <c r="I495" s="45"/>
      <c r="J495" s="149" t="e">
        <f>ROUND(J492*F495,2)</f>
        <v>#REF!</v>
      </c>
    </row>
    <row r="496" spans="1:10">
      <c r="A496" s="40" t="s">
        <v>1346</v>
      </c>
      <c r="B496" s="55"/>
      <c r="C496" s="150" t="s">
        <v>1347</v>
      </c>
      <c r="D496" s="137"/>
      <c r="E496" s="138"/>
      <c r="F496" s="165">
        <f>$H$3</f>
        <v>0</v>
      </c>
      <c r="G496" s="139"/>
      <c r="H496" s="140" t="e">
        <f>ROUND(H492*F496,2)</f>
        <v>#REF!</v>
      </c>
      <c r="I496" s="45"/>
      <c r="J496" s="149" t="e">
        <f>ROUND(J492*F496,2)</f>
        <v>#REF!</v>
      </c>
    </row>
    <row r="497" spans="1:10">
      <c r="A497" s="40" t="s">
        <v>1348</v>
      </c>
      <c r="B497" s="55"/>
      <c r="C497" s="150" t="s">
        <v>1349</v>
      </c>
      <c r="D497" s="137"/>
      <c r="E497" s="138"/>
      <c r="F497" s="165" t="e">
        <f>$I$3</f>
        <v>#REF!</v>
      </c>
      <c r="G497" s="139"/>
      <c r="H497" s="140" t="e">
        <f>ROUND(H496*F497,2)</f>
        <v>#REF!</v>
      </c>
      <c r="I497" s="45"/>
      <c r="J497" s="149" t="e">
        <f>ROUND(J496*F497,2)</f>
        <v>#REF!</v>
      </c>
    </row>
    <row r="498" spans="1:10">
      <c r="A498" s="18" t="s">
        <v>1350</v>
      </c>
      <c r="B498" s="55"/>
      <c r="C498" s="47" t="s">
        <v>1351</v>
      </c>
      <c r="D498" s="18"/>
      <c r="E498" s="42"/>
      <c r="F498" s="42"/>
      <c r="G498" s="71"/>
      <c r="H498" s="72" t="e">
        <f>SUM(H494:H497)</f>
        <v>#REF!</v>
      </c>
      <c r="I498" s="62"/>
      <c r="J498" s="73" t="e">
        <f>SUM(J494:J497)</f>
        <v>#REF!</v>
      </c>
    </row>
    <row r="499" spans="1:10" ht="16" thickBot="1">
      <c r="A499" s="18" t="s">
        <v>1352</v>
      </c>
      <c r="B499" s="55"/>
      <c r="C499" s="125"/>
      <c r="D499" s="126"/>
      <c r="E499" s="120"/>
      <c r="F499" s="121" t="s">
        <v>1353</v>
      </c>
      <c r="G499" s="127" t="e">
        <f>H498+H492</f>
        <v>#REF!</v>
      </c>
      <c r="H499" s="123" t="e">
        <f>IF($A$3=2,ROUND((H492+H498),2),IF($A$3=3,ROUND((H492+H498),-1),ROUND((H492+H498),0)))</f>
        <v>#REF!</v>
      </c>
      <c r="I499" s="57"/>
      <c r="J499" s="124" t="e">
        <f>IF($A$3=2,ROUND((J492+J498),2),IF($A$3=3,ROUND((J492+J498),-1),ROUND((J492+J498),0)))</f>
        <v>#REF!</v>
      </c>
    </row>
    <row r="500" spans="1:10" ht="16" thickTop="1">
      <c r="C500" s="1"/>
      <c r="D500" s="2"/>
      <c r="E500" s="1"/>
      <c r="F500" s="1"/>
      <c r="G500" s="1"/>
      <c r="H500" s="1"/>
      <c r="I500" s="29"/>
      <c r="J500" s="30"/>
    </row>
    <row r="501" spans="1:10" ht="16" thickBot="1">
      <c r="C501" s="1"/>
      <c r="D501" s="2"/>
      <c r="E501" s="1"/>
      <c r="F501" s="1"/>
      <c r="G501" s="1"/>
      <c r="H501" s="1"/>
      <c r="I501" s="29"/>
      <c r="J501" s="30"/>
    </row>
    <row r="502" spans="1:10" ht="16" thickTop="1">
      <c r="A502" s="18" t="s">
        <v>1398</v>
      </c>
      <c r="B502" s="31"/>
      <c r="C502" s="812" t="s">
        <v>1399</v>
      </c>
      <c r="D502" s="813"/>
      <c r="E502" s="813"/>
      <c r="F502" s="813"/>
      <c r="G502" s="32"/>
      <c r="H502" s="33" t="s">
        <v>1373</v>
      </c>
      <c r="I502" s="34" t="s">
        <v>1251</v>
      </c>
      <c r="J502" s="35" t="s">
        <v>4</v>
      </c>
    </row>
    <row r="503" spans="1:10">
      <c r="A503" s="18"/>
      <c r="B503" s="31"/>
      <c r="C503" s="814"/>
      <c r="D503" s="815"/>
      <c r="E503" s="815"/>
      <c r="F503" s="815"/>
      <c r="G503" s="36"/>
      <c r="H503" s="37" t="e">
        <f>"ITEM:   " &amp;#REF!</f>
        <v>#REF!</v>
      </c>
      <c r="I503" s="64" t="e">
        <f>#REF!</f>
        <v>#REF!</v>
      </c>
      <c r="J503" s="39"/>
    </row>
    <row r="504" spans="1:10">
      <c r="A504" s="40" t="s">
        <v>1253</v>
      </c>
      <c r="B504" s="31"/>
      <c r="C504" s="147" t="s">
        <v>1</v>
      </c>
      <c r="D504" s="155" t="s">
        <v>2</v>
      </c>
      <c r="E504" s="156" t="s">
        <v>3</v>
      </c>
      <c r="F504" s="156" t="s">
        <v>1254</v>
      </c>
      <c r="G504" s="157" t="s">
        <v>1255</v>
      </c>
      <c r="H504" s="148" t="s">
        <v>1256</v>
      </c>
      <c r="I504" s="158"/>
      <c r="J504" s="149" t="s">
        <v>1256</v>
      </c>
    </row>
    <row r="505" spans="1:10">
      <c r="A505" s="40"/>
      <c r="B505" s="31"/>
      <c r="C505" s="41"/>
      <c r="D505" s="18"/>
      <c r="E505" s="42"/>
      <c r="F505" s="42"/>
      <c r="G505" s="43"/>
      <c r="H505" s="44"/>
      <c r="I505" s="45"/>
      <c r="J505" s="46"/>
    </row>
    <row r="506" spans="1:10">
      <c r="A506" s="40" t="s">
        <v>1267</v>
      </c>
      <c r="B506" s="31"/>
      <c r="C506" s="50" t="s">
        <v>1268</v>
      </c>
      <c r="D506" s="18" t="s">
        <v>1269</v>
      </c>
      <c r="E506" s="18" t="s">
        <v>1270</v>
      </c>
      <c r="F506" s="18" t="s">
        <v>1271</v>
      </c>
      <c r="G506" s="51" t="s">
        <v>1272</v>
      </c>
      <c r="H506" s="52" t="s">
        <v>1273</v>
      </c>
      <c r="I506" s="45"/>
      <c r="J506" s="46"/>
    </row>
    <row r="507" spans="1:10">
      <c r="A507" s="40">
        <v>200006</v>
      </c>
      <c r="B507" s="31" t="s">
        <v>1268</v>
      </c>
      <c r="C507" s="147" t="s">
        <v>1339</v>
      </c>
      <c r="D507" s="159">
        <v>41751</v>
      </c>
      <c r="E507" s="160">
        <f>$O$1</f>
        <v>1.68</v>
      </c>
      <c r="F507" s="146">
        <f>IF(D507&lt;&gt;"",TRUNC(D507*E507,0),"")</f>
        <v>70141</v>
      </c>
      <c r="G507" s="161">
        <v>3.6916000000000002</v>
      </c>
      <c r="H507" s="148">
        <f>TRUNC(F507/G507,2)</f>
        <v>19000.16</v>
      </c>
      <c r="I507" s="158" t="e">
        <f>I503 / G507</f>
        <v>#REF!</v>
      </c>
      <c r="J507" s="149" t="e">
        <f>H507 * I503</f>
        <v>#REF!</v>
      </c>
    </row>
    <row r="508" spans="1:10">
      <c r="A508" s="18" t="s">
        <v>1276</v>
      </c>
      <c r="B508" s="31"/>
      <c r="C508" s="41"/>
      <c r="D508" s="18"/>
      <c r="E508" s="42"/>
      <c r="F508" s="42"/>
      <c r="G508" s="43" t="s">
        <v>1277</v>
      </c>
      <c r="H508" s="48">
        <f>SUM(H506:H507)</f>
        <v>19000.16</v>
      </c>
      <c r="I508" s="45"/>
      <c r="J508" s="49" t="e">
        <f>SUM(J506:J507)</f>
        <v>#REF!</v>
      </c>
    </row>
    <row r="509" spans="1:10">
      <c r="A509" s="40" t="s">
        <v>1278</v>
      </c>
      <c r="B509" s="31"/>
      <c r="C509" s="53" t="s">
        <v>1279</v>
      </c>
      <c r="D509" s="18"/>
      <c r="E509" s="42"/>
      <c r="F509" s="42"/>
      <c r="G509" s="43"/>
      <c r="H509" s="44"/>
      <c r="I509" s="45"/>
      <c r="J509" s="46"/>
    </row>
    <row r="510" spans="1:10">
      <c r="A510" s="40">
        <v>300026</v>
      </c>
      <c r="B510" s="31" t="s">
        <v>1279</v>
      </c>
      <c r="C510" s="147" t="s">
        <v>1281</v>
      </c>
      <c r="D510" s="155" t="s">
        <v>1282</v>
      </c>
      <c r="E510" s="163">
        <f>$O$2</f>
        <v>0.05</v>
      </c>
      <c r="F510" s="156"/>
      <c r="G510" s="157">
        <f>H508</f>
        <v>19000.16</v>
      </c>
      <c r="H510" s="148">
        <f>TRUNC(E510* (1 + F510 / 100) * G510,2)</f>
        <v>950</v>
      </c>
      <c r="I510" s="158" t="e">
        <f>I503 * H510</f>
        <v>#REF!</v>
      </c>
      <c r="J510" s="149" t="e">
        <f>H510 * I503</f>
        <v>#REF!</v>
      </c>
    </row>
    <row r="511" spans="1:10">
      <c r="A511" s="18" t="s">
        <v>1283</v>
      </c>
      <c r="B511" s="31"/>
      <c r="C511" s="41"/>
      <c r="D511" s="18"/>
      <c r="E511" s="42"/>
      <c r="F511" s="42"/>
      <c r="G511" s="43" t="s">
        <v>1284</v>
      </c>
      <c r="H511" s="48">
        <f>SUM(H509:H510)</f>
        <v>950</v>
      </c>
      <c r="I511" s="45"/>
      <c r="J511" s="49" t="e">
        <f>SUM(J509:J510)</f>
        <v>#REF!</v>
      </c>
    </row>
    <row r="512" spans="1:10">
      <c r="A512" s="18" t="s">
        <v>1285</v>
      </c>
      <c r="B512" s="1"/>
      <c r="C512" s="47" t="s">
        <v>1286</v>
      </c>
      <c r="D512" s="18"/>
      <c r="E512" s="42"/>
      <c r="F512" s="42"/>
      <c r="G512" s="43"/>
      <c r="H512" s="44"/>
      <c r="I512" s="45"/>
      <c r="J512" s="46"/>
    </row>
    <row r="513" spans="1:10">
      <c r="A513" s="40"/>
      <c r="B513" s="31"/>
      <c r="C513" s="147"/>
      <c r="D513" s="155"/>
      <c r="E513" s="156"/>
      <c r="F513" s="156"/>
      <c r="G513" s="157"/>
      <c r="H513" s="148"/>
      <c r="I513" s="158"/>
      <c r="J513" s="149"/>
    </row>
    <row r="514" spans="1:10">
      <c r="A514" s="54" t="s">
        <v>1287</v>
      </c>
      <c r="B514" s="1"/>
      <c r="C514" s="41"/>
      <c r="D514" s="18"/>
      <c r="E514" s="42"/>
      <c r="F514" s="42"/>
      <c r="G514" s="43" t="s">
        <v>1288</v>
      </c>
      <c r="H514" s="148">
        <f>SUM(H512:H513)</f>
        <v>0</v>
      </c>
      <c r="I514" s="45"/>
      <c r="J514" s="149">
        <f>SUM(J512:J513)</f>
        <v>0</v>
      </c>
    </row>
    <row r="515" spans="1:10">
      <c r="A515" s="18"/>
      <c r="B515" s="55"/>
      <c r="C515" s="41"/>
      <c r="D515" s="18"/>
      <c r="E515" s="42"/>
      <c r="F515" s="42"/>
      <c r="G515" s="43"/>
      <c r="H515" s="44"/>
      <c r="I515" s="62"/>
      <c r="J515" s="46"/>
    </row>
    <row r="516" spans="1:10" ht="16" thickBot="1">
      <c r="A516" s="18" t="s">
        <v>1289</v>
      </c>
      <c r="B516" s="55"/>
      <c r="C516" s="56"/>
      <c r="D516" s="119"/>
      <c r="E516" s="120"/>
      <c r="F516" s="121" t="s">
        <v>1290</v>
      </c>
      <c r="G516" s="122">
        <f>SUM(H504:H515)/2</f>
        <v>19950.16</v>
      </c>
      <c r="H516" s="123" t="e">
        <f>IF($A$2="CD",IF($A$3=1,ROUND(SUM(H504:H515)/2,0),IF($A$3=3,ROUND(SUM(H504:H515)/2,-1),SUM(H504:H515)/2)),SUM(H504:H515)/2)</f>
        <v>#REF!</v>
      </c>
      <c r="I516" s="57" t="e">
        <f>SUM(J504:J515)/2</f>
        <v>#REF!</v>
      </c>
      <c r="J516" s="124" t="e">
        <f>IF($A$2="CD",IF($A$3=1,ROUND(SUM(J504:J515)/2,0),IF($A$3=3,ROUND(SUM(J504:J515)/2,-1),SUM(J504:J515)/2)),SUM(J504:J515)/2)</f>
        <v>#REF!</v>
      </c>
    </row>
    <row r="517" spans="1:10" ht="16" thickTop="1">
      <c r="A517" s="18" t="s">
        <v>1340</v>
      </c>
      <c r="B517" s="55"/>
      <c r="C517" s="65" t="s">
        <v>1341</v>
      </c>
      <c r="D517" s="66"/>
      <c r="E517" s="67"/>
      <c r="F517" s="67"/>
      <c r="G517" s="68"/>
      <c r="H517" s="69"/>
      <c r="I517" s="45"/>
      <c r="J517" s="70"/>
    </row>
    <row r="518" spans="1:10">
      <c r="A518" s="40" t="s">
        <v>1342</v>
      </c>
      <c r="B518" s="55"/>
      <c r="C518" s="150" t="s">
        <v>1343</v>
      </c>
      <c r="D518" s="137"/>
      <c r="E518" s="138"/>
      <c r="F518" s="165">
        <f>$F$3</f>
        <v>0</v>
      </c>
      <c r="G518" s="139"/>
      <c r="H518" s="140" t="e">
        <f>ROUND(H516*F518,2)</f>
        <v>#REF!</v>
      </c>
      <c r="I518" s="45"/>
      <c r="J518" s="149" t="e">
        <f>ROUND(J516*F518,2)</f>
        <v>#REF!</v>
      </c>
    </row>
    <row r="519" spans="1:10">
      <c r="A519" s="40" t="s">
        <v>1344</v>
      </c>
      <c r="B519" s="55"/>
      <c r="C519" s="150" t="s">
        <v>1345</v>
      </c>
      <c r="D519" s="137"/>
      <c r="E519" s="138"/>
      <c r="F519" s="165">
        <f>$G$3</f>
        <v>0</v>
      </c>
      <c r="G519" s="139"/>
      <c r="H519" s="140" t="e">
        <f>ROUND(H516*F519,2)</f>
        <v>#REF!</v>
      </c>
      <c r="I519" s="45"/>
      <c r="J519" s="149" t="e">
        <f>ROUND(J516*F519,2)</f>
        <v>#REF!</v>
      </c>
    </row>
    <row r="520" spans="1:10">
      <c r="A520" s="40" t="s">
        <v>1346</v>
      </c>
      <c r="B520" s="55"/>
      <c r="C520" s="150" t="s">
        <v>1347</v>
      </c>
      <c r="D520" s="137"/>
      <c r="E520" s="138"/>
      <c r="F520" s="165">
        <f>$H$3</f>
        <v>0</v>
      </c>
      <c r="G520" s="139"/>
      <c r="H520" s="140" t="e">
        <f>ROUND(H516*F520,2)</f>
        <v>#REF!</v>
      </c>
      <c r="I520" s="45"/>
      <c r="J520" s="149" t="e">
        <f>ROUND(J516*F520,2)</f>
        <v>#REF!</v>
      </c>
    </row>
    <row r="521" spans="1:10">
      <c r="A521" s="40" t="s">
        <v>1348</v>
      </c>
      <c r="B521" s="55"/>
      <c r="C521" s="150" t="s">
        <v>1349</v>
      </c>
      <c r="D521" s="137"/>
      <c r="E521" s="138"/>
      <c r="F521" s="165" t="e">
        <f>$I$3</f>
        <v>#REF!</v>
      </c>
      <c r="G521" s="139"/>
      <c r="H521" s="140" t="e">
        <f>ROUND(H520*F521,2)</f>
        <v>#REF!</v>
      </c>
      <c r="I521" s="45"/>
      <c r="J521" s="149" t="e">
        <f>ROUND(J520*F521,2)</f>
        <v>#REF!</v>
      </c>
    </row>
    <row r="522" spans="1:10">
      <c r="A522" s="18" t="s">
        <v>1350</v>
      </c>
      <c r="B522" s="55"/>
      <c r="C522" s="47" t="s">
        <v>1351</v>
      </c>
      <c r="D522" s="18"/>
      <c r="E522" s="42"/>
      <c r="F522" s="42"/>
      <c r="G522" s="71"/>
      <c r="H522" s="72" t="e">
        <f>SUM(H518:H521)</f>
        <v>#REF!</v>
      </c>
      <c r="I522" s="62"/>
      <c r="J522" s="73" t="e">
        <f>SUM(J518:J521)</f>
        <v>#REF!</v>
      </c>
    </row>
    <row r="523" spans="1:10" ht="16" thickBot="1">
      <c r="A523" s="18" t="s">
        <v>1352</v>
      </c>
      <c r="B523" s="55"/>
      <c r="C523" s="125"/>
      <c r="D523" s="126"/>
      <c r="E523" s="120"/>
      <c r="F523" s="121" t="s">
        <v>1353</v>
      </c>
      <c r="G523" s="127" t="e">
        <f>H522+H516</f>
        <v>#REF!</v>
      </c>
      <c r="H523" s="123" t="e">
        <f>IF($A$3=2,ROUND((H516+H522),2),IF($A$3=3,ROUND((H516+H522),-1),ROUND((H516+H522),0)))</f>
        <v>#REF!</v>
      </c>
      <c r="I523" s="57"/>
      <c r="J523" s="124" t="e">
        <f>IF($A$3=2,ROUND((J516+J522),2),IF($A$3=3,ROUND((J516+J522),-1),ROUND((J516+J522),0)))</f>
        <v>#REF!</v>
      </c>
    </row>
    <row r="524" spans="1:10" ht="16" thickTop="1">
      <c r="C524" s="1"/>
      <c r="D524" s="2"/>
      <c r="E524" s="1"/>
      <c r="F524" s="1"/>
      <c r="G524" s="1"/>
      <c r="H524" s="1"/>
      <c r="I524" s="29"/>
      <c r="J524" s="30"/>
    </row>
    <row r="525" spans="1:10" ht="16" thickBot="1">
      <c r="C525" s="1"/>
      <c r="D525" s="2"/>
      <c r="E525" s="1"/>
      <c r="F525" s="1"/>
      <c r="G525" s="1"/>
      <c r="H525" s="1"/>
      <c r="I525" s="29"/>
      <c r="J525" s="30"/>
    </row>
    <row r="526" spans="1:10" ht="16" thickTop="1">
      <c r="A526" s="18" t="s">
        <v>1400</v>
      </c>
      <c r="B526" s="31"/>
      <c r="C526" s="812" t="s">
        <v>1401</v>
      </c>
      <c r="D526" s="813"/>
      <c r="E526" s="813"/>
      <c r="F526" s="813"/>
      <c r="G526" s="32"/>
      <c r="H526" s="33" t="s">
        <v>1373</v>
      </c>
      <c r="I526" s="34" t="s">
        <v>1251</v>
      </c>
      <c r="J526" s="35" t="s">
        <v>4</v>
      </c>
    </row>
    <row r="527" spans="1:10">
      <c r="A527" s="18"/>
      <c r="B527" s="31"/>
      <c r="C527" s="814"/>
      <c r="D527" s="815"/>
      <c r="E527" s="815"/>
      <c r="F527" s="815"/>
      <c r="G527" s="36"/>
      <c r="H527" s="37" t="e">
        <f>"ITEM:   " &amp;#REF!</f>
        <v>#REF!</v>
      </c>
      <c r="I527" s="64" t="e">
        <f>#REF!</f>
        <v>#REF!</v>
      </c>
      <c r="J527" s="39"/>
    </row>
    <row r="528" spans="1:10">
      <c r="A528" s="40" t="s">
        <v>1253</v>
      </c>
      <c r="B528" s="31"/>
      <c r="C528" s="147" t="s">
        <v>1</v>
      </c>
      <c r="D528" s="155" t="s">
        <v>2</v>
      </c>
      <c r="E528" s="156" t="s">
        <v>3</v>
      </c>
      <c r="F528" s="156" t="s">
        <v>1254</v>
      </c>
      <c r="G528" s="157" t="s">
        <v>1255</v>
      </c>
      <c r="H528" s="148" t="s">
        <v>1256</v>
      </c>
      <c r="I528" s="158"/>
      <c r="J528" s="149" t="s">
        <v>1256</v>
      </c>
    </row>
    <row r="529" spans="1:10">
      <c r="A529" s="40"/>
      <c r="B529" s="31"/>
      <c r="C529" s="41"/>
      <c r="D529" s="18"/>
      <c r="E529" s="42"/>
      <c r="F529" s="42"/>
      <c r="G529" s="43"/>
      <c r="H529" s="44"/>
      <c r="I529" s="45"/>
      <c r="J529" s="46"/>
    </row>
    <row r="530" spans="1:10">
      <c r="A530" s="40" t="s">
        <v>1267</v>
      </c>
      <c r="B530" s="31"/>
      <c r="C530" s="50" t="s">
        <v>1268</v>
      </c>
      <c r="D530" s="18" t="s">
        <v>1269</v>
      </c>
      <c r="E530" s="18" t="s">
        <v>1270</v>
      </c>
      <c r="F530" s="18" t="s">
        <v>1271</v>
      </c>
      <c r="G530" s="51" t="s">
        <v>1272</v>
      </c>
      <c r="H530" s="52" t="s">
        <v>1273</v>
      </c>
      <c r="I530" s="45"/>
      <c r="J530" s="46"/>
    </row>
    <row r="531" spans="1:10">
      <c r="A531" s="40">
        <v>200006</v>
      </c>
      <c r="B531" s="31" t="s">
        <v>1268</v>
      </c>
      <c r="C531" s="147" t="s">
        <v>1339</v>
      </c>
      <c r="D531" s="159">
        <v>41751</v>
      </c>
      <c r="E531" s="160">
        <f>$O$1</f>
        <v>1.68</v>
      </c>
      <c r="F531" s="146">
        <f>IF(D531&lt;&gt;"",TRUNC(D531*E531,0),"")</f>
        <v>70141</v>
      </c>
      <c r="G531" s="161">
        <v>27.078900000000001</v>
      </c>
      <c r="H531" s="148">
        <f>TRUNC(F531/G531,2)</f>
        <v>2590.2399999999998</v>
      </c>
      <c r="I531" s="158" t="e">
        <f>I527 / G531</f>
        <v>#REF!</v>
      </c>
      <c r="J531" s="149" t="e">
        <f>H531 * I527</f>
        <v>#REF!</v>
      </c>
    </row>
    <row r="532" spans="1:10">
      <c r="A532" s="18" t="s">
        <v>1276</v>
      </c>
      <c r="B532" s="31"/>
      <c r="C532" s="41"/>
      <c r="D532" s="18"/>
      <c r="E532" s="42"/>
      <c r="F532" s="42"/>
      <c r="G532" s="43" t="s">
        <v>1277</v>
      </c>
      <c r="H532" s="48">
        <f>SUM(H530:H531)</f>
        <v>2590.2399999999998</v>
      </c>
      <c r="I532" s="45"/>
      <c r="J532" s="49" t="e">
        <f>SUM(J530:J531)</f>
        <v>#REF!</v>
      </c>
    </row>
    <row r="533" spans="1:10">
      <c r="A533" s="40" t="s">
        <v>1278</v>
      </c>
      <c r="B533" s="31"/>
      <c r="C533" s="53" t="s">
        <v>1279</v>
      </c>
      <c r="D533" s="18"/>
      <c r="E533" s="42"/>
      <c r="F533" s="42"/>
      <c r="G533" s="43"/>
      <c r="H533" s="44"/>
      <c r="I533" s="45"/>
      <c r="J533" s="46"/>
    </row>
    <row r="534" spans="1:10">
      <c r="A534" s="40">
        <v>300026</v>
      </c>
      <c r="B534" s="31" t="s">
        <v>1279</v>
      </c>
      <c r="C534" s="147" t="s">
        <v>1281</v>
      </c>
      <c r="D534" s="155" t="s">
        <v>1282</v>
      </c>
      <c r="E534" s="163">
        <f>$O$2</f>
        <v>0.05</v>
      </c>
      <c r="F534" s="156"/>
      <c r="G534" s="157">
        <f>H532</f>
        <v>2590.2399999999998</v>
      </c>
      <c r="H534" s="148">
        <f>TRUNC(E534* (1 + F534 / 100) * G534,2)</f>
        <v>129.51</v>
      </c>
      <c r="I534" s="158" t="e">
        <f>I527 * H534</f>
        <v>#REF!</v>
      </c>
      <c r="J534" s="149" t="e">
        <f>H534 * I527</f>
        <v>#REF!</v>
      </c>
    </row>
    <row r="535" spans="1:10">
      <c r="A535" s="18" t="s">
        <v>1283</v>
      </c>
      <c r="B535" s="31"/>
      <c r="C535" s="41"/>
      <c r="D535" s="18"/>
      <c r="E535" s="42"/>
      <c r="F535" s="42"/>
      <c r="G535" s="43" t="s">
        <v>1284</v>
      </c>
      <c r="H535" s="48">
        <f>SUM(H533:H534)</f>
        <v>129.51</v>
      </c>
      <c r="I535" s="45"/>
      <c r="J535" s="49" t="e">
        <f>SUM(J533:J534)</f>
        <v>#REF!</v>
      </c>
    </row>
    <row r="536" spans="1:10">
      <c r="A536" s="18" t="s">
        <v>1285</v>
      </c>
      <c r="B536" s="1"/>
      <c r="C536" s="47" t="s">
        <v>1286</v>
      </c>
      <c r="D536" s="18"/>
      <c r="E536" s="42"/>
      <c r="F536" s="42"/>
      <c r="G536" s="43"/>
      <c r="H536" s="44"/>
      <c r="I536" s="45"/>
      <c r="J536" s="46"/>
    </row>
    <row r="537" spans="1:10">
      <c r="A537" s="40"/>
      <c r="B537" s="31"/>
      <c r="C537" s="147"/>
      <c r="D537" s="155"/>
      <c r="E537" s="156"/>
      <c r="F537" s="156"/>
      <c r="G537" s="157"/>
      <c r="H537" s="148"/>
      <c r="I537" s="158"/>
      <c r="J537" s="149"/>
    </row>
    <row r="538" spans="1:10">
      <c r="A538" s="54" t="s">
        <v>1287</v>
      </c>
      <c r="B538" s="1"/>
      <c r="C538" s="41"/>
      <c r="D538" s="18"/>
      <c r="E538" s="42"/>
      <c r="F538" s="42"/>
      <c r="G538" s="43" t="s">
        <v>1288</v>
      </c>
      <c r="H538" s="148">
        <f>SUM(H536:H537)</f>
        <v>0</v>
      </c>
      <c r="I538" s="45"/>
      <c r="J538" s="149">
        <f>SUM(J536:J537)</f>
        <v>0</v>
      </c>
    </row>
    <row r="539" spans="1:10">
      <c r="A539" s="18"/>
      <c r="B539" s="55"/>
      <c r="C539" s="41"/>
      <c r="D539" s="18"/>
      <c r="E539" s="42"/>
      <c r="F539" s="42"/>
      <c r="G539" s="43"/>
      <c r="H539" s="44"/>
      <c r="I539" s="45"/>
      <c r="J539" s="46"/>
    </row>
    <row r="540" spans="1:10" ht="16" thickBot="1">
      <c r="A540" s="18" t="s">
        <v>1289</v>
      </c>
      <c r="B540" s="55"/>
      <c r="C540" s="56"/>
      <c r="D540" s="119"/>
      <c r="E540" s="120"/>
      <c r="F540" s="121" t="s">
        <v>1290</v>
      </c>
      <c r="G540" s="122">
        <f>SUM(H528:H539)/2</f>
        <v>2719.75</v>
      </c>
      <c r="H540" s="123" t="e">
        <f>IF($A$2="CD",IF($A$3=1,ROUND(SUM(H528:H539)/2,0),IF($A$3=3,ROUND(SUM(H528:H539)/2,-1),SUM(H528:H539)/2)),SUM(H528:H539)/2)</f>
        <v>#REF!</v>
      </c>
      <c r="I540" s="57" t="e">
        <f>SUM(J528:J539)/2</f>
        <v>#REF!</v>
      </c>
      <c r="J540" s="124" t="e">
        <f>IF($A$2="CD",IF($A$3=1,ROUND(SUM(J528:J539)/2,0),IF($A$3=3,ROUND(SUM(J528:J539)/2,-1),SUM(J528:J539)/2)),SUM(J528:J539)/2)</f>
        <v>#REF!</v>
      </c>
    </row>
    <row r="541" spans="1:10" ht="16" thickTop="1">
      <c r="A541" s="18" t="s">
        <v>1340</v>
      </c>
      <c r="B541" s="55"/>
      <c r="C541" s="65" t="s">
        <v>1341</v>
      </c>
      <c r="D541" s="66"/>
      <c r="E541" s="67"/>
      <c r="F541" s="67"/>
      <c r="G541" s="68"/>
      <c r="H541" s="69"/>
      <c r="I541" s="45"/>
      <c r="J541" s="70"/>
    </row>
    <row r="542" spans="1:10">
      <c r="A542" s="40" t="s">
        <v>1342</v>
      </c>
      <c r="B542" s="55"/>
      <c r="C542" s="150" t="s">
        <v>1343</v>
      </c>
      <c r="D542" s="137"/>
      <c r="E542" s="138"/>
      <c r="F542" s="165">
        <f>$F$3</f>
        <v>0</v>
      </c>
      <c r="G542" s="139"/>
      <c r="H542" s="140" t="e">
        <f>ROUND(H540*F542,2)</f>
        <v>#REF!</v>
      </c>
      <c r="I542" s="62"/>
      <c r="J542" s="149" t="e">
        <f>ROUND(J540*F542,2)</f>
        <v>#REF!</v>
      </c>
    </row>
    <row r="543" spans="1:10">
      <c r="A543" s="40" t="s">
        <v>1344</v>
      </c>
      <c r="B543" s="55"/>
      <c r="C543" s="150" t="s">
        <v>1345</v>
      </c>
      <c r="D543" s="137"/>
      <c r="E543" s="138"/>
      <c r="F543" s="165">
        <f>$G$3</f>
        <v>0</v>
      </c>
      <c r="G543" s="139"/>
      <c r="H543" s="140" t="e">
        <f>ROUND(H540*F543,2)</f>
        <v>#REF!</v>
      </c>
      <c r="I543" s="45"/>
      <c r="J543" s="149" t="e">
        <f>ROUND(J540*F543,2)</f>
        <v>#REF!</v>
      </c>
    </row>
    <row r="544" spans="1:10">
      <c r="A544" s="40" t="s">
        <v>1346</v>
      </c>
      <c r="B544" s="55"/>
      <c r="C544" s="150" t="s">
        <v>1347</v>
      </c>
      <c r="D544" s="137"/>
      <c r="E544" s="138"/>
      <c r="F544" s="165">
        <f>$H$3</f>
        <v>0</v>
      </c>
      <c r="G544" s="139"/>
      <c r="H544" s="140" t="e">
        <f>ROUND(H540*F544,2)</f>
        <v>#REF!</v>
      </c>
      <c r="I544" s="45"/>
      <c r="J544" s="149" t="e">
        <f>ROUND(J540*F544,2)</f>
        <v>#REF!</v>
      </c>
    </row>
    <row r="545" spans="1:10">
      <c r="A545" s="40" t="s">
        <v>1348</v>
      </c>
      <c r="B545" s="55"/>
      <c r="C545" s="150" t="s">
        <v>1349</v>
      </c>
      <c r="D545" s="137"/>
      <c r="E545" s="138"/>
      <c r="F545" s="165" t="e">
        <f>$I$3</f>
        <v>#REF!</v>
      </c>
      <c r="G545" s="139"/>
      <c r="H545" s="140" t="e">
        <f>ROUND(H544*F545,2)</f>
        <v>#REF!</v>
      </c>
      <c r="I545" s="45"/>
      <c r="J545" s="149" t="e">
        <f>ROUND(J544*F545,2)</f>
        <v>#REF!</v>
      </c>
    </row>
    <row r="546" spans="1:10">
      <c r="A546" s="18" t="s">
        <v>1350</v>
      </c>
      <c r="B546" s="55"/>
      <c r="C546" s="47" t="s">
        <v>1351</v>
      </c>
      <c r="D546" s="18"/>
      <c r="E546" s="42"/>
      <c r="F546" s="42"/>
      <c r="G546" s="71"/>
      <c r="H546" s="72" t="e">
        <f>SUM(H542:H545)</f>
        <v>#REF!</v>
      </c>
      <c r="I546" s="62"/>
      <c r="J546" s="73" t="e">
        <f>SUM(J542:J545)</f>
        <v>#REF!</v>
      </c>
    </row>
    <row r="547" spans="1:10" ht="16" thickBot="1">
      <c r="A547" s="18" t="s">
        <v>1352</v>
      </c>
      <c r="B547" s="55"/>
      <c r="C547" s="125"/>
      <c r="D547" s="126"/>
      <c r="E547" s="120"/>
      <c r="F547" s="121" t="s">
        <v>1353</v>
      </c>
      <c r="G547" s="127" t="e">
        <f>H546+H540</f>
        <v>#REF!</v>
      </c>
      <c r="H547" s="123" t="e">
        <f>IF($A$3=2,ROUND((H540+H546),2),IF($A$3=3,ROUND((H540+H546),-1),ROUND((H540+H546),0)))</f>
        <v>#REF!</v>
      </c>
      <c r="I547" s="57"/>
      <c r="J547" s="124" t="e">
        <f>IF($A$3=2,ROUND((J540+J546),2),IF($A$3=3,ROUND((J540+J546),-1),ROUND((J540+J546),0)))</f>
        <v>#REF!</v>
      </c>
    </row>
    <row r="548" spans="1:10" ht="16" thickTop="1">
      <c r="C548" s="1"/>
      <c r="D548" s="2"/>
      <c r="E548" s="1"/>
      <c r="F548" s="1"/>
      <c r="G548" s="1"/>
      <c r="H548" s="1"/>
      <c r="I548" s="29"/>
      <c r="J548" s="30"/>
    </row>
    <row r="549" spans="1:10" ht="16" thickBot="1">
      <c r="C549" s="1"/>
      <c r="D549" s="2"/>
      <c r="E549" s="1"/>
      <c r="F549" s="1"/>
      <c r="G549" s="1"/>
      <c r="H549" s="1"/>
      <c r="I549" s="29"/>
      <c r="J549" s="30"/>
    </row>
    <row r="550" spans="1:10" ht="16" thickTop="1">
      <c r="A550" s="18" t="s">
        <v>1402</v>
      </c>
      <c r="B550" s="31"/>
      <c r="C550" s="812" t="s">
        <v>1403</v>
      </c>
      <c r="D550" s="813"/>
      <c r="E550" s="813"/>
      <c r="F550" s="813"/>
      <c r="G550" s="32"/>
      <c r="H550" s="33" t="s">
        <v>1328</v>
      </c>
      <c r="I550" s="34" t="s">
        <v>1251</v>
      </c>
      <c r="J550" s="35" t="s">
        <v>4</v>
      </c>
    </row>
    <row r="551" spans="1:10">
      <c r="A551" s="18"/>
      <c r="B551" s="31"/>
      <c r="C551" s="814"/>
      <c r="D551" s="815"/>
      <c r="E551" s="815"/>
      <c r="F551" s="815"/>
      <c r="G551" s="36"/>
      <c r="H551" s="37" t="e">
        <f>"ITEM:   " &amp;#REF!</f>
        <v>#REF!</v>
      </c>
      <c r="I551" s="64" t="e">
        <f>#REF!</f>
        <v>#REF!</v>
      </c>
      <c r="J551" s="39"/>
    </row>
    <row r="552" spans="1:10">
      <c r="A552" s="40" t="s">
        <v>1253</v>
      </c>
      <c r="B552" s="31"/>
      <c r="C552" s="147" t="s">
        <v>1</v>
      </c>
      <c r="D552" s="155" t="s">
        <v>2</v>
      </c>
      <c r="E552" s="156" t="s">
        <v>3</v>
      </c>
      <c r="F552" s="156" t="s">
        <v>1254</v>
      </c>
      <c r="G552" s="157" t="s">
        <v>1255</v>
      </c>
      <c r="H552" s="148" t="s">
        <v>1256</v>
      </c>
      <c r="I552" s="158"/>
      <c r="J552" s="149" t="s">
        <v>1256</v>
      </c>
    </row>
    <row r="553" spans="1:10">
      <c r="A553" s="40"/>
      <c r="B553" s="31"/>
      <c r="C553" s="41"/>
      <c r="D553" s="18"/>
      <c r="E553" s="42"/>
      <c r="F553" s="42"/>
      <c r="G553" s="43"/>
      <c r="H553" s="44"/>
      <c r="I553" s="62"/>
      <c r="J553" s="46"/>
    </row>
    <row r="554" spans="1:10">
      <c r="A554" s="40" t="s">
        <v>1267</v>
      </c>
      <c r="B554" s="31"/>
      <c r="C554" s="50" t="s">
        <v>1268</v>
      </c>
      <c r="D554" s="18" t="s">
        <v>1269</v>
      </c>
      <c r="E554" s="18" t="s">
        <v>1270</v>
      </c>
      <c r="F554" s="18" t="s">
        <v>1271</v>
      </c>
      <c r="G554" s="51" t="s">
        <v>1272</v>
      </c>
      <c r="H554" s="52" t="s">
        <v>1273</v>
      </c>
      <c r="I554" s="45"/>
      <c r="J554" s="46"/>
    </row>
    <row r="555" spans="1:10">
      <c r="A555" s="40">
        <v>200021</v>
      </c>
      <c r="B555" s="31" t="s">
        <v>1268</v>
      </c>
      <c r="C555" s="147" t="s">
        <v>1404</v>
      </c>
      <c r="D555" s="159">
        <v>108249</v>
      </c>
      <c r="E555" s="160">
        <f>$O$1</f>
        <v>1.68</v>
      </c>
      <c r="F555" s="146">
        <f>IF(D555&lt;&gt;"",TRUNC(D555*E555,0),"")</f>
        <v>181858</v>
      </c>
      <c r="G555" s="161">
        <v>7.4271000000000003</v>
      </c>
      <c r="H555" s="148">
        <f>TRUNC(F555/G555,2)</f>
        <v>24485.73</v>
      </c>
      <c r="I555" s="158" t="e">
        <f>I551 / G555</f>
        <v>#REF!</v>
      </c>
      <c r="J555" s="149" t="e">
        <f>H555 * I551</f>
        <v>#REF!</v>
      </c>
    </row>
    <row r="556" spans="1:10">
      <c r="A556" s="18" t="s">
        <v>1276</v>
      </c>
      <c r="B556" s="31"/>
      <c r="C556" s="41"/>
      <c r="D556" s="18"/>
      <c r="E556" s="42"/>
      <c r="F556" s="42"/>
      <c r="G556" s="43" t="s">
        <v>1277</v>
      </c>
      <c r="H556" s="48">
        <f>SUM(H554:H555)</f>
        <v>24485.73</v>
      </c>
      <c r="I556" s="45"/>
      <c r="J556" s="49" t="e">
        <f>SUM(J554:J555)</f>
        <v>#REF!</v>
      </c>
    </row>
    <row r="557" spans="1:10">
      <c r="A557" s="40" t="s">
        <v>1278</v>
      </c>
      <c r="B557" s="31"/>
      <c r="C557" s="53" t="s">
        <v>1279</v>
      </c>
      <c r="D557" s="18"/>
      <c r="E557" s="42"/>
      <c r="F557" s="42"/>
      <c r="G557" s="43"/>
      <c r="H557" s="44"/>
      <c r="I557" s="45"/>
      <c r="J557" s="46"/>
    </row>
    <row r="558" spans="1:10">
      <c r="A558" s="40">
        <v>300026</v>
      </c>
      <c r="B558" s="31" t="s">
        <v>1279</v>
      </c>
      <c r="C558" s="147" t="s">
        <v>1281</v>
      </c>
      <c r="D558" s="155" t="s">
        <v>1282</v>
      </c>
      <c r="E558" s="163">
        <f>$O$2</f>
        <v>0.05</v>
      </c>
      <c r="F558" s="156"/>
      <c r="G558" s="157">
        <f>H556</f>
        <v>24485.73</v>
      </c>
      <c r="H558" s="148">
        <f>TRUNC(E558* (1 + F558 / 100) * G558,2)</f>
        <v>1224.28</v>
      </c>
      <c r="I558" s="158" t="e">
        <f>I551 * H558</f>
        <v>#REF!</v>
      </c>
      <c r="J558" s="149" t="e">
        <f>H558 * I551</f>
        <v>#REF!</v>
      </c>
    </row>
    <row r="559" spans="1:10">
      <c r="A559" s="18" t="s">
        <v>1283</v>
      </c>
      <c r="B559" s="31"/>
      <c r="C559" s="41"/>
      <c r="D559" s="18"/>
      <c r="E559" s="42"/>
      <c r="F559" s="42"/>
      <c r="G559" s="43" t="s">
        <v>1284</v>
      </c>
      <c r="H559" s="48">
        <f>SUM(H557:H558)</f>
        <v>1224.28</v>
      </c>
      <c r="I559" s="45"/>
      <c r="J559" s="49" t="e">
        <f>SUM(J557:J558)</f>
        <v>#REF!</v>
      </c>
    </row>
    <row r="560" spans="1:10">
      <c r="A560" s="18" t="s">
        <v>1285</v>
      </c>
      <c r="B560" s="1"/>
      <c r="C560" s="47" t="s">
        <v>1286</v>
      </c>
      <c r="D560" s="18"/>
      <c r="E560" s="42"/>
      <c r="F560" s="42"/>
      <c r="G560" s="43"/>
      <c r="H560" s="44"/>
      <c r="I560" s="45"/>
      <c r="J560" s="46"/>
    </row>
    <row r="561" spans="1:10">
      <c r="A561" s="40"/>
      <c r="B561" s="31"/>
      <c r="C561" s="147"/>
      <c r="D561" s="155"/>
      <c r="E561" s="156"/>
      <c r="F561" s="156"/>
      <c r="G561" s="157"/>
      <c r="H561" s="148"/>
      <c r="I561" s="158"/>
      <c r="J561" s="149"/>
    </row>
    <row r="562" spans="1:10">
      <c r="A562" s="54" t="s">
        <v>1287</v>
      </c>
      <c r="B562" s="1"/>
      <c r="C562" s="41"/>
      <c r="D562" s="18"/>
      <c r="E562" s="42"/>
      <c r="F562" s="42"/>
      <c r="G562" s="43" t="s">
        <v>1288</v>
      </c>
      <c r="H562" s="148">
        <f>SUM(H560:H561)</f>
        <v>0</v>
      </c>
      <c r="I562" s="45"/>
      <c r="J562" s="149">
        <f>SUM(J560:J561)</f>
        <v>0</v>
      </c>
    </row>
    <row r="563" spans="1:10">
      <c r="A563" s="18"/>
      <c r="B563" s="55"/>
      <c r="C563" s="41"/>
      <c r="D563" s="18"/>
      <c r="E563" s="42"/>
      <c r="F563" s="42"/>
      <c r="G563" s="43"/>
      <c r="H563" s="44"/>
      <c r="I563" s="45"/>
      <c r="J563" s="46"/>
    </row>
    <row r="564" spans="1:10" ht="16" thickBot="1">
      <c r="A564" s="18" t="s">
        <v>1289</v>
      </c>
      <c r="B564" s="55"/>
      <c r="C564" s="56"/>
      <c r="D564" s="119"/>
      <c r="E564" s="120"/>
      <c r="F564" s="121" t="s">
        <v>1290</v>
      </c>
      <c r="G564" s="122">
        <f>SUM(H552:H563)/2</f>
        <v>25710.01</v>
      </c>
      <c r="H564" s="123" t="e">
        <f>IF($A$2="CD",IF($A$3=1,ROUND(SUM(H552:H563)/2,0),IF($A$3=3,ROUND(SUM(H552:H563)/2,-1),SUM(H552:H563)/2)),SUM(H552:H563)/2)</f>
        <v>#REF!</v>
      </c>
      <c r="I564" s="57" t="e">
        <f>SUM(J552:J563)/2</f>
        <v>#REF!</v>
      </c>
      <c r="J564" s="124" t="e">
        <f>IF($A$2="CD",IF($A$3=1,ROUND(SUM(J552:J563)/2,0),IF($A$3=3,ROUND(SUM(J552:J563)/2,-1),SUM(J552:J563)/2)),SUM(J552:J563)/2)</f>
        <v>#REF!</v>
      </c>
    </row>
    <row r="565" spans="1:10" ht="16" thickTop="1">
      <c r="A565" s="18" t="s">
        <v>1340</v>
      </c>
      <c r="B565" s="55"/>
      <c r="C565" s="65" t="s">
        <v>1341</v>
      </c>
      <c r="D565" s="66"/>
      <c r="E565" s="67"/>
      <c r="F565" s="67"/>
      <c r="G565" s="68"/>
      <c r="H565" s="69"/>
      <c r="I565" s="45"/>
      <c r="J565" s="70"/>
    </row>
    <row r="566" spans="1:10">
      <c r="A566" s="40" t="s">
        <v>1342</v>
      </c>
      <c r="B566" s="55"/>
      <c r="C566" s="150" t="s">
        <v>1343</v>
      </c>
      <c r="D566" s="137"/>
      <c r="E566" s="138"/>
      <c r="F566" s="165">
        <f>$F$3</f>
        <v>0</v>
      </c>
      <c r="G566" s="139"/>
      <c r="H566" s="140" t="e">
        <f>ROUND(H564*F566,2)</f>
        <v>#REF!</v>
      </c>
      <c r="I566" s="45"/>
      <c r="J566" s="149" t="e">
        <f>ROUND(J564*F566,2)</f>
        <v>#REF!</v>
      </c>
    </row>
    <row r="567" spans="1:10">
      <c r="A567" s="40" t="s">
        <v>1344</v>
      </c>
      <c r="B567" s="55"/>
      <c r="C567" s="150" t="s">
        <v>1345</v>
      </c>
      <c r="D567" s="137"/>
      <c r="E567" s="138"/>
      <c r="F567" s="165">
        <f>$G$3</f>
        <v>0</v>
      </c>
      <c r="G567" s="139"/>
      <c r="H567" s="140" t="e">
        <f>ROUND(H564*F567,2)</f>
        <v>#REF!</v>
      </c>
      <c r="I567" s="45"/>
      <c r="J567" s="149" t="e">
        <f>ROUND(J564*F567,2)</f>
        <v>#REF!</v>
      </c>
    </row>
    <row r="568" spans="1:10">
      <c r="A568" s="40" t="s">
        <v>1346</v>
      </c>
      <c r="B568" s="55"/>
      <c r="C568" s="150" t="s">
        <v>1347</v>
      </c>
      <c r="D568" s="137"/>
      <c r="E568" s="138"/>
      <c r="F568" s="165">
        <f>$H$3</f>
        <v>0</v>
      </c>
      <c r="G568" s="139"/>
      <c r="H568" s="140" t="e">
        <f>ROUND(H564*F568,2)</f>
        <v>#REF!</v>
      </c>
      <c r="I568" s="45"/>
      <c r="J568" s="149" t="e">
        <f>ROUND(J564*F568,2)</f>
        <v>#REF!</v>
      </c>
    </row>
    <row r="569" spans="1:10">
      <c r="A569" s="40" t="s">
        <v>1348</v>
      </c>
      <c r="B569" s="55"/>
      <c r="C569" s="150" t="s">
        <v>1349</v>
      </c>
      <c r="D569" s="137"/>
      <c r="E569" s="138"/>
      <c r="F569" s="165" t="e">
        <f>$I$3</f>
        <v>#REF!</v>
      </c>
      <c r="G569" s="139"/>
      <c r="H569" s="140" t="e">
        <f>ROUND(H568*F569,2)</f>
        <v>#REF!</v>
      </c>
      <c r="I569" s="45"/>
      <c r="J569" s="149" t="e">
        <f>ROUND(J568*F569,2)</f>
        <v>#REF!</v>
      </c>
    </row>
    <row r="570" spans="1:10">
      <c r="A570" s="18" t="s">
        <v>1350</v>
      </c>
      <c r="B570" s="55"/>
      <c r="C570" s="47" t="s">
        <v>1351</v>
      </c>
      <c r="D570" s="18"/>
      <c r="E570" s="42"/>
      <c r="F570" s="42"/>
      <c r="G570" s="71"/>
      <c r="H570" s="72" t="e">
        <f>SUM(H566:H569)</f>
        <v>#REF!</v>
      </c>
      <c r="I570" s="62"/>
      <c r="J570" s="73" t="e">
        <f>SUM(J566:J569)</f>
        <v>#REF!</v>
      </c>
    </row>
    <row r="571" spans="1:10" ht="16" thickBot="1">
      <c r="A571" s="18" t="s">
        <v>1352</v>
      </c>
      <c r="B571" s="55"/>
      <c r="C571" s="125"/>
      <c r="D571" s="126"/>
      <c r="E571" s="120"/>
      <c r="F571" s="121" t="s">
        <v>1353</v>
      </c>
      <c r="G571" s="127" t="e">
        <f>H570+H564</f>
        <v>#REF!</v>
      </c>
      <c r="H571" s="123" t="e">
        <f>IF($A$3=2,ROUND((H564+H570),2),IF($A$3=3,ROUND((H564+H570),-1),ROUND((H564+H570),0)))</f>
        <v>#REF!</v>
      </c>
      <c r="I571" s="57"/>
      <c r="J571" s="124" t="e">
        <f>IF($A$3=2,ROUND((J564+J570),2),IF($A$3=3,ROUND((J564+J570),-1),ROUND((J564+J570),0)))</f>
        <v>#REF!</v>
      </c>
    </row>
    <row r="572" spans="1:10" ht="16" thickTop="1">
      <c r="C572" s="1"/>
      <c r="D572" s="2"/>
      <c r="E572" s="1"/>
      <c r="F572" s="1"/>
      <c r="G572" s="1"/>
      <c r="H572" s="1"/>
      <c r="I572" s="29"/>
      <c r="J572" s="30"/>
    </row>
    <row r="573" spans="1:10" ht="16" thickBot="1">
      <c r="C573" s="1"/>
      <c r="D573" s="2"/>
      <c r="E573" s="1"/>
      <c r="F573" s="1"/>
      <c r="G573" s="1"/>
      <c r="H573" s="1"/>
      <c r="I573" s="29"/>
      <c r="J573" s="30"/>
    </row>
    <row r="574" spans="1:10" ht="16" thickTop="1">
      <c r="A574" s="18" t="s">
        <v>1405</v>
      </c>
      <c r="B574" s="31"/>
      <c r="C574" s="812" t="s">
        <v>1406</v>
      </c>
      <c r="D574" s="813"/>
      <c r="E574" s="813"/>
      <c r="F574" s="813"/>
      <c r="G574" s="32"/>
      <c r="H574" s="33" t="s">
        <v>1366</v>
      </c>
      <c r="I574" s="34" t="s">
        <v>1251</v>
      </c>
      <c r="J574" s="35" t="s">
        <v>4</v>
      </c>
    </row>
    <row r="575" spans="1:10">
      <c r="A575" s="18"/>
      <c r="B575" s="31"/>
      <c r="C575" s="814"/>
      <c r="D575" s="815"/>
      <c r="E575" s="815"/>
      <c r="F575" s="815"/>
      <c r="G575" s="36"/>
      <c r="H575" s="37" t="e">
        <f>"ITEM:   " &amp;#REF!</f>
        <v>#REF!</v>
      </c>
      <c r="I575" s="64" t="e">
        <f>#REF!</f>
        <v>#REF!</v>
      </c>
      <c r="J575" s="39"/>
    </row>
    <row r="576" spans="1:10">
      <c r="A576" s="40" t="s">
        <v>1253</v>
      </c>
      <c r="B576" s="31"/>
      <c r="C576" s="147" t="s">
        <v>1</v>
      </c>
      <c r="D576" s="155" t="s">
        <v>2</v>
      </c>
      <c r="E576" s="156" t="s">
        <v>3</v>
      </c>
      <c r="F576" s="156" t="s">
        <v>1254</v>
      </c>
      <c r="G576" s="157" t="s">
        <v>1255</v>
      </c>
      <c r="H576" s="148" t="s">
        <v>1256</v>
      </c>
      <c r="I576" s="158"/>
      <c r="J576" s="149" t="s">
        <v>1256</v>
      </c>
    </row>
    <row r="577" spans="1:10">
      <c r="A577" s="40"/>
      <c r="B577" s="31"/>
      <c r="C577" s="41"/>
      <c r="D577" s="18"/>
      <c r="E577" s="42"/>
      <c r="F577" s="42"/>
      <c r="G577" s="43"/>
      <c r="H577" s="44"/>
      <c r="I577" s="45"/>
      <c r="J577" s="46"/>
    </row>
    <row r="578" spans="1:10">
      <c r="A578" s="40" t="s">
        <v>1267</v>
      </c>
      <c r="B578" s="31"/>
      <c r="C578" s="50" t="s">
        <v>1268</v>
      </c>
      <c r="D578" s="18" t="s">
        <v>1269</v>
      </c>
      <c r="E578" s="18" t="s">
        <v>1270</v>
      </c>
      <c r="F578" s="18" t="s">
        <v>1271</v>
      </c>
      <c r="G578" s="51" t="s">
        <v>1272</v>
      </c>
      <c r="H578" s="52" t="s">
        <v>1273</v>
      </c>
      <c r="I578" s="45"/>
      <c r="J578" s="46"/>
    </row>
    <row r="579" spans="1:10">
      <c r="A579" s="40">
        <v>200007</v>
      </c>
      <c r="B579" s="31" t="s">
        <v>1268</v>
      </c>
      <c r="C579" s="147" t="s">
        <v>1274</v>
      </c>
      <c r="D579" s="159">
        <v>109195</v>
      </c>
      <c r="E579" s="160">
        <f>$O$1</f>
        <v>1.68</v>
      </c>
      <c r="F579" s="146">
        <f>IF(D579&lt;&gt;"",TRUNC(D579*E579,0),"")</f>
        <v>183447</v>
      </c>
      <c r="G579" s="161">
        <v>53.333399999999997</v>
      </c>
      <c r="H579" s="148">
        <f>TRUNC(F579/G579,2)</f>
        <v>3439.62</v>
      </c>
      <c r="I579" s="158" t="e">
        <f>I575 / G579</f>
        <v>#REF!</v>
      </c>
      <c r="J579" s="149" t="e">
        <f>H579 * I575</f>
        <v>#REF!</v>
      </c>
    </row>
    <row r="580" spans="1:10">
      <c r="A580" s="18" t="s">
        <v>1276</v>
      </c>
      <c r="B580" s="31"/>
      <c r="C580" s="41"/>
      <c r="D580" s="18"/>
      <c r="E580" s="42"/>
      <c r="F580" s="42"/>
      <c r="G580" s="43" t="s">
        <v>1277</v>
      </c>
      <c r="H580" s="48">
        <f>SUM(H578:H579)</f>
        <v>3439.62</v>
      </c>
      <c r="I580" s="45"/>
      <c r="J580" s="49" t="e">
        <f>SUM(J578:J579)</f>
        <v>#REF!</v>
      </c>
    </row>
    <row r="581" spans="1:10">
      <c r="A581" s="40" t="s">
        <v>1278</v>
      </c>
      <c r="B581" s="31"/>
      <c r="C581" s="53" t="s">
        <v>1279</v>
      </c>
      <c r="D581" s="18"/>
      <c r="E581" s="42"/>
      <c r="F581" s="42"/>
      <c r="G581" s="43"/>
      <c r="H581" s="44"/>
      <c r="I581" s="45"/>
      <c r="J581" s="46"/>
    </row>
    <row r="582" spans="1:10">
      <c r="A582" s="40">
        <v>300026</v>
      </c>
      <c r="B582" s="31" t="s">
        <v>1279</v>
      </c>
      <c r="C582" s="147" t="s">
        <v>1281</v>
      </c>
      <c r="D582" s="155" t="s">
        <v>1282</v>
      </c>
      <c r="E582" s="163">
        <f>$O$2</f>
        <v>0.05</v>
      </c>
      <c r="F582" s="156"/>
      <c r="G582" s="157">
        <f>H580</f>
        <v>3439.62</v>
      </c>
      <c r="H582" s="148">
        <f>TRUNC(E582* (1 + F582 / 100) * G582,2)</f>
        <v>171.98</v>
      </c>
      <c r="I582" s="158" t="e">
        <f>I575 * H582</f>
        <v>#REF!</v>
      </c>
      <c r="J582" s="149" t="e">
        <f>H582 * I575</f>
        <v>#REF!</v>
      </c>
    </row>
    <row r="583" spans="1:10">
      <c r="A583" s="40">
        <v>300002</v>
      </c>
      <c r="B583" s="31" t="s">
        <v>1279</v>
      </c>
      <c r="C583" s="147" t="s">
        <v>1389</v>
      </c>
      <c r="D583" s="155" t="s">
        <v>1390</v>
      </c>
      <c r="E583" s="171">
        <v>0.14360000000000001</v>
      </c>
      <c r="F583" s="156"/>
      <c r="G583" s="157">
        <v>1100</v>
      </c>
      <c r="H583" s="148">
        <f>TRUNC(E583* (1 + F583 / 100) * G583,2)</f>
        <v>157.96</v>
      </c>
      <c r="I583" s="158" t="e">
        <f>I575 * (E583 * (1+F583/100))</f>
        <v>#REF!</v>
      </c>
      <c r="J583" s="149" t="e">
        <f>H583 * I575</f>
        <v>#REF!</v>
      </c>
    </row>
    <row r="584" spans="1:10">
      <c r="A584" s="18" t="s">
        <v>1283</v>
      </c>
      <c r="B584" s="31"/>
      <c r="C584" s="41"/>
      <c r="D584" s="18"/>
      <c r="E584" s="42"/>
      <c r="F584" s="42"/>
      <c r="G584" s="43" t="s">
        <v>1284</v>
      </c>
      <c r="H584" s="48">
        <f>SUM(H581:H583)</f>
        <v>329.94</v>
      </c>
      <c r="I584" s="62"/>
      <c r="J584" s="49" t="e">
        <f>SUM(J581:J583)</f>
        <v>#REF!</v>
      </c>
    </row>
    <row r="585" spans="1:10">
      <c r="A585" s="18" t="s">
        <v>1285</v>
      </c>
      <c r="B585" s="1"/>
      <c r="C585" s="47" t="s">
        <v>1286</v>
      </c>
      <c r="D585" s="18"/>
      <c r="E585" s="42"/>
      <c r="F585" s="42"/>
      <c r="G585" s="43"/>
      <c r="H585" s="44"/>
      <c r="I585" s="45"/>
      <c r="J585" s="46"/>
    </row>
    <row r="586" spans="1:10">
      <c r="A586" s="40"/>
      <c r="B586" s="31"/>
      <c r="C586" s="147"/>
      <c r="D586" s="155"/>
      <c r="E586" s="156"/>
      <c r="F586" s="156"/>
      <c r="G586" s="157"/>
      <c r="H586" s="148"/>
      <c r="I586" s="158"/>
      <c r="J586" s="149"/>
    </row>
    <row r="587" spans="1:10">
      <c r="A587" s="54" t="s">
        <v>1287</v>
      </c>
      <c r="B587" s="1"/>
      <c r="C587" s="41"/>
      <c r="D587" s="18"/>
      <c r="E587" s="42"/>
      <c r="F587" s="42"/>
      <c r="G587" s="43" t="s">
        <v>1288</v>
      </c>
      <c r="H587" s="148">
        <f>SUM(H585:H586)</f>
        <v>0</v>
      </c>
      <c r="I587" s="45"/>
      <c r="J587" s="149">
        <f>SUM(J585:J586)</f>
        <v>0</v>
      </c>
    </row>
    <row r="588" spans="1:10">
      <c r="A588" s="18"/>
      <c r="B588" s="55"/>
      <c r="C588" s="41"/>
      <c r="D588" s="18"/>
      <c r="E588" s="42"/>
      <c r="F588" s="42"/>
      <c r="G588" s="43"/>
      <c r="H588" s="44"/>
      <c r="I588" s="45"/>
      <c r="J588" s="46"/>
    </row>
    <row r="589" spans="1:10" ht="16" thickBot="1">
      <c r="A589" s="18" t="s">
        <v>1289</v>
      </c>
      <c r="B589" s="55"/>
      <c r="C589" s="56"/>
      <c r="D589" s="119"/>
      <c r="E589" s="120"/>
      <c r="F589" s="121" t="s">
        <v>1290</v>
      </c>
      <c r="G589" s="122">
        <f>SUM(H576:H588)/2</f>
        <v>3769.5599999999995</v>
      </c>
      <c r="H589" s="123" t="e">
        <f>IF($A$2="CD",IF($A$3=1,ROUND(SUM(H576:H588)/2,0),IF($A$3=3,ROUND(SUM(H576:H588)/2,-1),SUM(H576:H588)/2)),SUM(H576:H588)/2)</f>
        <v>#REF!</v>
      </c>
      <c r="I589" s="57" t="e">
        <f>SUM(J576:J588)/2</f>
        <v>#REF!</v>
      </c>
      <c r="J589" s="124" t="e">
        <f>IF($A$2="CD",IF($A$3=1,ROUND(SUM(J576:J588)/2,0),IF($A$3=3,ROUND(SUM(J576:J588)/2,-1),SUM(J576:J588)/2)),SUM(J576:J588)/2)</f>
        <v>#REF!</v>
      </c>
    </row>
    <row r="590" spans="1:10" ht="16" thickTop="1">
      <c r="A590" s="18" t="s">
        <v>1340</v>
      </c>
      <c r="B590" s="55"/>
      <c r="C590" s="65" t="s">
        <v>1341</v>
      </c>
      <c r="D590" s="66"/>
      <c r="E590" s="67"/>
      <c r="F590" s="67"/>
      <c r="G590" s="68"/>
      <c r="H590" s="69"/>
      <c r="I590" s="45"/>
      <c r="J590" s="70"/>
    </row>
    <row r="591" spans="1:10">
      <c r="A591" s="40" t="s">
        <v>1342</v>
      </c>
      <c r="B591" s="55"/>
      <c r="C591" s="150" t="s">
        <v>1343</v>
      </c>
      <c r="D591" s="137"/>
      <c r="E591" s="138"/>
      <c r="F591" s="165">
        <f>$F$3</f>
        <v>0</v>
      </c>
      <c r="G591" s="139"/>
      <c r="H591" s="140" t="e">
        <f>ROUND(H589*F591,2)</f>
        <v>#REF!</v>
      </c>
      <c r="I591" s="45"/>
      <c r="J591" s="149" t="e">
        <f>ROUND(J589*F591,2)</f>
        <v>#REF!</v>
      </c>
    </row>
    <row r="592" spans="1:10">
      <c r="A592" s="40" t="s">
        <v>1344</v>
      </c>
      <c r="B592" s="55"/>
      <c r="C592" s="150" t="s">
        <v>1345</v>
      </c>
      <c r="D592" s="137"/>
      <c r="E592" s="138"/>
      <c r="F592" s="165">
        <f>$G$3</f>
        <v>0</v>
      </c>
      <c r="G592" s="139"/>
      <c r="H592" s="140" t="e">
        <f>ROUND(H589*F592,2)</f>
        <v>#REF!</v>
      </c>
      <c r="I592" s="45"/>
      <c r="J592" s="149" t="e">
        <f>ROUND(J589*F592,2)</f>
        <v>#REF!</v>
      </c>
    </row>
    <row r="593" spans="1:10">
      <c r="A593" s="40" t="s">
        <v>1346</v>
      </c>
      <c r="B593" s="55"/>
      <c r="C593" s="150" t="s">
        <v>1347</v>
      </c>
      <c r="D593" s="137"/>
      <c r="E593" s="138"/>
      <c r="F593" s="165">
        <f>$H$3</f>
        <v>0</v>
      </c>
      <c r="G593" s="139"/>
      <c r="H593" s="140" t="e">
        <f>ROUND(H589*F593,2)</f>
        <v>#REF!</v>
      </c>
      <c r="I593" s="45"/>
      <c r="J593" s="149" t="e">
        <f>ROUND(J589*F593,2)</f>
        <v>#REF!</v>
      </c>
    </row>
    <row r="594" spans="1:10">
      <c r="A594" s="40" t="s">
        <v>1348</v>
      </c>
      <c r="B594" s="55"/>
      <c r="C594" s="150" t="s">
        <v>1349</v>
      </c>
      <c r="D594" s="137"/>
      <c r="E594" s="138"/>
      <c r="F594" s="165" t="e">
        <f>$I$3</f>
        <v>#REF!</v>
      </c>
      <c r="G594" s="139"/>
      <c r="H594" s="140" t="e">
        <f>ROUND(H593*F594,2)</f>
        <v>#REF!</v>
      </c>
      <c r="I594" s="45"/>
      <c r="J594" s="149" t="e">
        <f>ROUND(J593*F594,2)</f>
        <v>#REF!</v>
      </c>
    </row>
    <row r="595" spans="1:10">
      <c r="A595" s="18" t="s">
        <v>1350</v>
      </c>
      <c r="B595" s="55"/>
      <c r="C595" s="47" t="s">
        <v>1351</v>
      </c>
      <c r="D595" s="18"/>
      <c r="E595" s="42"/>
      <c r="F595" s="42"/>
      <c r="G595" s="71"/>
      <c r="H595" s="72" t="e">
        <f>SUM(H591:H594)</f>
        <v>#REF!</v>
      </c>
      <c r="I595" s="62"/>
      <c r="J595" s="73" t="e">
        <f>SUM(J591:J594)</f>
        <v>#REF!</v>
      </c>
    </row>
    <row r="596" spans="1:10" ht="16" thickBot="1">
      <c r="A596" s="18" t="s">
        <v>1352</v>
      </c>
      <c r="B596" s="55"/>
      <c r="C596" s="125"/>
      <c r="D596" s="126"/>
      <c r="E596" s="120"/>
      <c r="F596" s="121" t="s">
        <v>1353</v>
      </c>
      <c r="G596" s="127" t="e">
        <f>H595+H589</f>
        <v>#REF!</v>
      </c>
      <c r="H596" s="123" t="e">
        <f>IF($A$3=2,ROUND((H589+H595),2),IF($A$3=3,ROUND((H589+H595),-1),ROUND((H589+H595),0)))</f>
        <v>#REF!</v>
      </c>
      <c r="I596" s="57"/>
      <c r="J596" s="124" t="e">
        <f>IF($A$3=2,ROUND((J589+J595),2),IF($A$3=3,ROUND((J589+J595),-1),ROUND((J589+J595),0)))</f>
        <v>#REF!</v>
      </c>
    </row>
    <row r="597" spans="1:10" ht="16" thickTop="1">
      <c r="C597" s="1"/>
      <c r="D597" s="2"/>
      <c r="E597" s="1"/>
      <c r="F597" s="1"/>
      <c r="G597" s="1"/>
      <c r="H597" s="1"/>
      <c r="I597" s="29"/>
      <c r="J597" s="30"/>
    </row>
    <row r="598" spans="1:10" ht="16" thickBot="1">
      <c r="C598" s="1"/>
      <c r="D598" s="2"/>
      <c r="E598" s="1"/>
      <c r="F598" s="1"/>
      <c r="G598" s="1"/>
      <c r="H598" s="1"/>
      <c r="I598" s="29"/>
      <c r="J598" s="30"/>
    </row>
    <row r="599" spans="1:10" ht="16" thickTop="1">
      <c r="A599" s="18" t="s">
        <v>1407</v>
      </c>
      <c r="B599" s="31"/>
      <c r="C599" s="812" t="s">
        <v>1408</v>
      </c>
      <c r="D599" s="813"/>
      <c r="E599" s="813"/>
      <c r="F599" s="813"/>
      <c r="G599" s="32"/>
      <c r="H599" s="33" t="s">
        <v>1328</v>
      </c>
      <c r="I599" s="34" t="s">
        <v>1251</v>
      </c>
      <c r="J599" s="35" t="s">
        <v>4</v>
      </c>
    </row>
    <row r="600" spans="1:10">
      <c r="A600" s="18"/>
      <c r="B600" s="31"/>
      <c r="C600" s="814"/>
      <c r="D600" s="815"/>
      <c r="E600" s="815"/>
      <c r="F600" s="815"/>
      <c r="G600" s="36"/>
      <c r="H600" s="37" t="e">
        <f>"ITEM:   " &amp;#REF!</f>
        <v>#REF!</v>
      </c>
      <c r="I600" s="64" t="e">
        <f>#REF!</f>
        <v>#REF!</v>
      </c>
      <c r="J600" s="39"/>
    </row>
    <row r="601" spans="1:10">
      <c r="A601" s="40" t="s">
        <v>1253</v>
      </c>
      <c r="B601" s="31"/>
      <c r="C601" s="147" t="s">
        <v>1</v>
      </c>
      <c r="D601" s="155" t="s">
        <v>2</v>
      </c>
      <c r="E601" s="156" t="s">
        <v>3</v>
      </c>
      <c r="F601" s="156" t="s">
        <v>1254</v>
      </c>
      <c r="G601" s="157" t="s">
        <v>1255</v>
      </c>
      <c r="H601" s="148" t="s">
        <v>1256</v>
      </c>
      <c r="I601" s="158"/>
      <c r="J601" s="149" t="s">
        <v>1256</v>
      </c>
    </row>
    <row r="602" spans="1:10">
      <c r="A602" s="40"/>
      <c r="B602" s="31"/>
      <c r="C602" s="41"/>
      <c r="D602" s="18"/>
      <c r="E602" s="42"/>
      <c r="F602" s="42"/>
      <c r="G602" s="43"/>
      <c r="H602" s="44"/>
      <c r="I602" s="45"/>
      <c r="J602" s="46"/>
    </row>
    <row r="603" spans="1:10">
      <c r="A603" s="40" t="s">
        <v>1267</v>
      </c>
      <c r="B603" s="31"/>
      <c r="C603" s="50" t="s">
        <v>1268</v>
      </c>
      <c r="D603" s="18" t="s">
        <v>1269</v>
      </c>
      <c r="E603" s="18" t="s">
        <v>1270</v>
      </c>
      <c r="F603" s="18" t="s">
        <v>1271</v>
      </c>
      <c r="G603" s="51" t="s">
        <v>1272</v>
      </c>
      <c r="H603" s="52" t="s">
        <v>1273</v>
      </c>
      <c r="I603" s="45"/>
      <c r="J603" s="46"/>
    </row>
    <row r="604" spans="1:10">
      <c r="A604" s="40">
        <v>200007</v>
      </c>
      <c r="B604" s="31" t="s">
        <v>1268</v>
      </c>
      <c r="C604" s="147" t="s">
        <v>1274</v>
      </c>
      <c r="D604" s="159">
        <v>109195</v>
      </c>
      <c r="E604" s="160">
        <f>$O$1</f>
        <v>1.68</v>
      </c>
      <c r="F604" s="146">
        <f>IF(D604&lt;&gt;"",TRUNC(D604*E604,0),"")</f>
        <v>183447</v>
      </c>
      <c r="G604" s="161">
        <v>13.2746</v>
      </c>
      <c r="H604" s="148">
        <f>TRUNC(F604/G604,2)</f>
        <v>13819.39</v>
      </c>
      <c r="I604" s="158" t="e">
        <f>I600 / G604</f>
        <v>#REF!</v>
      </c>
      <c r="J604" s="149" t="e">
        <f>H604 * I600</f>
        <v>#REF!</v>
      </c>
    </row>
    <row r="605" spans="1:10">
      <c r="A605" s="18" t="s">
        <v>1276</v>
      </c>
      <c r="B605" s="31"/>
      <c r="C605" s="41"/>
      <c r="D605" s="18"/>
      <c r="E605" s="42"/>
      <c r="F605" s="42"/>
      <c r="G605" s="43" t="s">
        <v>1277</v>
      </c>
      <c r="H605" s="48">
        <f>SUM(H603:H604)</f>
        <v>13819.39</v>
      </c>
      <c r="I605" s="45"/>
      <c r="J605" s="49" t="e">
        <f>SUM(J603:J604)</f>
        <v>#REF!</v>
      </c>
    </row>
    <row r="606" spans="1:10">
      <c r="A606" s="40" t="s">
        <v>1278</v>
      </c>
      <c r="B606" s="31"/>
      <c r="C606" s="53" t="s">
        <v>1279</v>
      </c>
      <c r="D606" s="18"/>
      <c r="E606" s="42"/>
      <c r="F606" s="42"/>
      <c r="G606" s="43"/>
      <c r="H606" s="44"/>
      <c r="I606" s="45"/>
      <c r="J606" s="46"/>
    </row>
    <row r="607" spans="1:10">
      <c r="A607" s="40">
        <v>300026</v>
      </c>
      <c r="B607" s="31" t="s">
        <v>1279</v>
      </c>
      <c r="C607" s="147" t="s">
        <v>1281</v>
      </c>
      <c r="D607" s="155" t="s">
        <v>1282</v>
      </c>
      <c r="E607" s="163">
        <f>$O$2</f>
        <v>0.05</v>
      </c>
      <c r="F607" s="156"/>
      <c r="G607" s="157">
        <f>H605</f>
        <v>13819.39</v>
      </c>
      <c r="H607" s="148">
        <f>TRUNC(E607* (1 + F607 / 100) * G607,2)</f>
        <v>690.96</v>
      </c>
      <c r="I607" s="158" t="e">
        <f>I600 * H607</f>
        <v>#REF!</v>
      </c>
      <c r="J607" s="149" t="e">
        <f>H607 * I600</f>
        <v>#REF!</v>
      </c>
    </row>
    <row r="608" spans="1:10">
      <c r="A608" s="18" t="s">
        <v>1283</v>
      </c>
      <c r="B608" s="31"/>
      <c r="C608" s="41"/>
      <c r="D608" s="18"/>
      <c r="E608" s="42"/>
      <c r="F608" s="42"/>
      <c r="G608" s="43" t="s">
        <v>1284</v>
      </c>
      <c r="H608" s="48">
        <f>SUM(H606:H607)</f>
        <v>690.96</v>
      </c>
      <c r="I608" s="45"/>
      <c r="J608" s="49" t="e">
        <f>SUM(J606:J607)</f>
        <v>#REF!</v>
      </c>
    </row>
    <row r="609" spans="1:10">
      <c r="A609" s="18" t="s">
        <v>1285</v>
      </c>
      <c r="B609" s="1"/>
      <c r="C609" s="47" t="s">
        <v>1286</v>
      </c>
      <c r="D609" s="18"/>
      <c r="E609" s="42"/>
      <c r="F609" s="42"/>
      <c r="G609" s="43"/>
      <c r="H609" s="44"/>
      <c r="I609" s="45"/>
      <c r="J609" s="46"/>
    </row>
    <row r="610" spans="1:10">
      <c r="A610" s="40"/>
      <c r="B610" s="31"/>
      <c r="C610" s="147"/>
      <c r="D610" s="155"/>
      <c r="E610" s="156"/>
      <c r="F610" s="156"/>
      <c r="G610" s="157"/>
      <c r="H610" s="148"/>
      <c r="I610" s="158"/>
      <c r="J610" s="149"/>
    </row>
    <row r="611" spans="1:10">
      <c r="A611" s="54" t="s">
        <v>1287</v>
      </c>
      <c r="B611" s="1"/>
      <c r="C611" s="41"/>
      <c r="D611" s="18"/>
      <c r="E611" s="42"/>
      <c r="F611" s="42"/>
      <c r="G611" s="43" t="s">
        <v>1288</v>
      </c>
      <c r="H611" s="148">
        <f>SUM(H609:H610)</f>
        <v>0</v>
      </c>
      <c r="I611" s="45"/>
      <c r="J611" s="149">
        <f>SUM(J609:J610)</f>
        <v>0</v>
      </c>
    </row>
    <row r="612" spans="1:10">
      <c r="A612" s="18"/>
      <c r="B612" s="55"/>
      <c r="C612" s="41"/>
      <c r="D612" s="18"/>
      <c r="E612" s="42"/>
      <c r="F612" s="42"/>
      <c r="G612" s="43"/>
      <c r="H612" s="44"/>
      <c r="I612" s="45"/>
      <c r="J612" s="46"/>
    </row>
    <row r="613" spans="1:10" ht="16" thickBot="1">
      <c r="A613" s="18" t="s">
        <v>1289</v>
      </c>
      <c r="B613" s="55"/>
      <c r="C613" s="56"/>
      <c r="D613" s="119"/>
      <c r="E613" s="120"/>
      <c r="F613" s="121" t="s">
        <v>1290</v>
      </c>
      <c r="G613" s="122">
        <f>SUM(H601:H612)/2</f>
        <v>14510.349999999999</v>
      </c>
      <c r="H613" s="123" t="e">
        <f>IF($A$2="CD",IF($A$3=1,ROUND(SUM(H601:H612)/2,0),IF($A$3=3,ROUND(SUM(H601:H612)/2,-1),SUM(H601:H612)/2)),SUM(H601:H612)/2)</f>
        <v>#REF!</v>
      </c>
      <c r="I613" s="57" t="e">
        <f>SUM(J601:J612)/2</f>
        <v>#REF!</v>
      </c>
      <c r="J613" s="124" t="e">
        <f>IF($A$2="CD",IF($A$3=1,ROUND(SUM(J601:J612)/2,0),IF($A$3=3,ROUND(SUM(J601:J612)/2,-1),SUM(J601:J612)/2)),SUM(J601:J612)/2)</f>
        <v>#REF!</v>
      </c>
    </row>
    <row r="614" spans="1:10" ht="16" thickTop="1">
      <c r="A614" s="18" t="s">
        <v>1340</v>
      </c>
      <c r="B614" s="55"/>
      <c r="C614" s="65" t="s">
        <v>1341</v>
      </c>
      <c r="D614" s="66"/>
      <c r="E614" s="67"/>
      <c r="F614" s="67"/>
      <c r="G614" s="68"/>
      <c r="H614" s="69"/>
      <c r="I614" s="45"/>
      <c r="J614" s="70"/>
    </row>
    <row r="615" spans="1:10">
      <c r="A615" s="40" t="s">
        <v>1342</v>
      </c>
      <c r="B615" s="55"/>
      <c r="C615" s="150" t="s">
        <v>1343</v>
      </c>
      <c r="D615" s="137"/>
      <c r="E615" s="138"/>
      <c r="F615" s="165">
        <f>$F$3</f>
        <v>0</v>
      </c>
      <c r="G615" s="139"/>
      <c r="H615" s="140" t="e">
        <f>ROUND(H613*F615,2)</f>
        <v>#REF!</v>
      </c>
      <c r="I615" s="45"/>
      <c r="J615" s="149" t="e">
        <f>ROUND(J613*F615,2)</f>
        <v>#REF!</v>
      </c>
    </row>
    <row r="616" spans="1:10">
      <c r="A616" s="40" t="s">
        <v>1344</v>
      </c>
      <c r="B616" s="55"/>
      <c r="C616" s="150" t="s">
        <v>1345</v>
      </c>
      <c r="D616" s="137"/>
      <c r="E616" s="138"/>
      <c r="F616" s="165">
        <f>$G$3</f>
        <v>0</v>
      </c>
      <c r="G616" s="139"/>
      <c r="H616" s="140" t="e">
        <f>ROUND(H613*F616,2)</f>
        <v>#REF!</v>
      </c>
      <c r="I616" s="45"/>
      <c r="J616" s="149" t="e">
        <f>ROUND(J613*F616,2)</f>
        <v>#REF!</v>
      </c>
    </row>
    <row r="617" spans="1:10">
      <c r="A617" s="40" t="s">
        <v>1346</v>
      </c>
      <c r="B617" s="55"/>
      <c r="C617" s="150" t="s">
        <v>1347</v>
      </c>
      <c r="D617" s="137"/>
      <c r="E617" s="138"/>
      <c r="F617" s="165">
        <f>$H$3</f>
        <v>0</v>
      </c>
      <c r="G617" s="139"/>
      <c r="H617" s="140" t="e">
        <f>ROUND(H613*F617,2)</f>
        <v>#REF!</v>
      </c>
      <c r="I617" s="45"/>
      <c r="J617" s="149" t="e">
        <f>ROUND(J613*F617,2)</f>
        <v>#REF!</v>
      </c>
    </row>
    <row r="618" spans="1:10">
      <c r="A618" s="40" t="s">
        <v>1348</v>
      </c>
      <c r="B618" s="55"/>
      <c r="C618" s="150" t="s">
        <v>1349</v>
      </c>
      <c r="D618" s="137"/>
      <c r="E618" s="138"/>
      <c r="F618" s="165" t="e">
        <f>$I$3</f>
        <v>#REF!</v>
      </c>
      <c r="G618" s="139"/>
      <c r="H618" s="140" t="e">
        <f>ROUND(H617*F618,2)</f>
        <v>#REF!</v>
      </c>
      <c r="I618" s="45"/>
      <c r="J618" s="149" t="e">
        <f>ROUND(J617*F618,2)</f>
        <v>#REF!</v>
      </c>
    </row>
    <row r="619" spans="1:10">
      <c r="A619" s="18" t="s">
        <v>1350</v>
      </c>
      <c r="B619" s="55"/>
      <c r="C619" s="47" t="s">
        <v>1351</v>
      </c>
      <c r="D619" s="18"/>
      <c r="E619" s="42"/>
      <c r="F619" s="42"/>
      <c r="G619" s="71"/>
      <c r="H619" s="72" t="e">
        <f>SUM(H615:H618)</f>
        <v>#REF!</v>
      </c>
      <c r="I619" s="62"/>
      <c r="J619" s="73" t="e">
        <f>SUM(J615:J618)</f>
        <v>#REF!</v>
      </c>
    </row>
    <row r="620" spans="1:10" ht="16" thickBot="1">
      <c r="A620" s="18" t="s">
        <v>1352</v>
      </c>
      <c r="B620" s="55"/>
      <c r="C620" s="125"/>
      <c r="D620" s="126"/>
      <c r="E620" s="120"/>
      <c r="F620" s="121" t="s">
        <v>1353</v>
      </c>
      <c r="G620" s="127" t="e">
        <f>H619+H613</f>
        <v>#REF!</v>
      </c>
      <c r="H620" s="123" t="e">
        <f>IF($A$3=2,ROUND((H613+H619),2),IF($A$3=3,ROUND((H613+H619),-1),ROUND((H613+H619),0)))</f>
        <v>#REF!</v>
      </c>
      <c r="I620" s="57"/>
      <c r="J620" s="124" t="e">
        <f>IF($A$3=2,ROUND((J613+J619),2),IF($A$3=3,ROUND((J613+J619),-1),ROUND((J613+J619),0)))</f>
        <v>#REF!</v>
      </c>
    </row>
    <row r="621" spans="1:10" ht="16" thickTop="1">
      <c r="C621" s="1"/>
      <c r="D621" s="2"/>
      <c r="E621" s="1"/>
      <c r="F621" s="1"/>
      <c r="G621" s="1"/>
      <c r="H621" s="1"/>
      <c r="I621" s="29"/>
      <c r="J621" s="30"/>
    </row>
    <row r="622" spans="1:10" ht="16" thickBot="1">
      <c r="C622" s="1"/>
      <c r="D622" s="2"/>
      <c r="E622" s="1"/>
      <c r="F622" s="1"/>
      <c r="G622" s="1"/>
      <c r="H622" s="1"/>
      <c r="I622" s="29"/>
      <c r="J622" s="30"/>
    </row>
    <row r="623" spans="1:10" ht="16" thickTop="1">
      <c r="A623" s="18" t="s">
        <v>1409</v>
      </c>
      <c r="B623" s="29"/>
      <c r="C623" s="824" t="s">
        <v>1410</v>
      </c>
      <c r="D623" s="825"/>
      <c r="E623" s="825"/>
      <c r="F623" s="825"/>
      <c r="G623" s="32"/>
      <c r="H623" s="74" t="s">
        <v>1328</v>
      </c>
      <c r="I623" s="75" t="s">
        <v>1411</v>
      </c>
      <c r="J623" s="33" t="s">
        <v>1412</v>
      </c>
    </row>
    <row r="624" spans="1:10">
      <c r="A624" s="18"/>
      <c r="B624" s="29"/>
      <c r="C624" s="826"/>
      <c r="D624" s="827"/>
      <c r="E624" s="827"/>
      <c r="F624" s="827"/>
      <c r="G624" s="36"/>
      <c r="H624" s="76" t="e">
        <f>"ITEM:   " &amp;#REF!</f>
        <v>#REF!</v>
      </c>
      <c r="I624" s="77" t="e">
        <f>#REF!</f>
        <v>#REF!</v>
      </c>
      <c r="J624" s="37"/>
    </row>
    <row r="625" spans="1:10">
      <c r="A625" s="78" t="s">
        <v>1253</v>
      </c>
      <c r="B625" s="79"/>
      <c r="C625" s="172" t="s">
        <v>1</v>
      </c>
      <c r="D625" s="173" t="s">
        <v>2</v>
      </c>
      <c r="E625" s="174" t="s">
        <v>3</v>
      </c>
      <c r="F625" s="175" t="s">
        <v>1254</v>
      </c>
      <c r="G625" s="176" t="s">
        <v>1255</v>
      </c>
      <c r="H625" s="148" t="s">
        <v>1256</v>
      </c>
      <c r="I625" s="80"/>
      <c r="J625" s="148" t="s">
        <v>1256</v>
      </c>
    </row>
    <row r="626" spans="1:10">
      <c r="A626" s="40"/>
      <c r="B626" s="29"/>
      <c r="C626" s="81"/>
      <c r="D626" s="82"/>
      <c r="E626" s="29"/>
      <c r="F626" s="30"/>
      <c r="G626" s="43"/>
      <c r="H626" s="44"/>
      <c r="I626" s="133"/>
      <c r="J626" s="44"/>
    </row>
    <row r="627" spans="1:10">
      <c r="A627" s="40" t="s">
        <v>1267</v>
      </c>
      <c r="B627" s="29"/>
      <c r="C627" s="83" t="s">
        <v>1268</v>
      </c>
      <c r="D627" s="82" t="s">
        <v>1269</v>
      </c>
      <c r="E627" s="82" t="s">
        <v>1270</v>
      </c>
      <c r="F627" s="82" t="s">
        <v>1271</v>
      </c>
      <c r="G627" s="51" t="s">
        <v>1272</v>
      </c>
      <c r="H627" s="52" t="s">
        <v>1273</v>
      </c>
      <c r="I627" s="84"/>
      <c r="J627" s="44"/>
    </row>
    <row r="628" spans="1:10">
      <c r="A628" s="40">
        <v>207200</v>
      </c>
      <c r="B628" s="31"/>
      <c r="C628" s="177" t="s">
        <v>1413</v>
      </c>
      <c r="D628" s="159">
        <v>60085</v>
      </c>
      <c r="E628" s="160">
        <f>$O$1</f>
        <v>1.68</v>
      </c>
      <c r="F628" s="146">
        <f>TRUNC(D628*E628,0)</f>
        <v>100942</v>
      </c>
      <c r="G628" s="161">
        <v>1.3333999999999999</v>
      </c>
      <c r="H628" s="148">
        <f>TRUNC(F628/G628,2)</f>
        <v>75702.710000000006</v>
      </c>
      <c r="I628" s="158" t="e">
        <f>I624 / G628</f>
        <v>#REF!</v>
      </c>
      <c r="J628" s="149" t="e">
        <f>H628 * I624</f>
        <v>#REF!</v>
      </c>
    </row>
    <row r="629" spans="1:10">
      <c r="A629" s="40">
        <v>200007</v>
      </c>
      <c r="B629" s="31"/>
      <c r="C629" s="177" t="s">
        <v>1274</v>
      </c>
      <c r="D629" s="159">
        <v>109195</v>
      </c>
      <c r="E629" s="160">
        <f>$O$1</f>
        <v>1.68</v>
      </c>
      <c r="F629" s="146">
        <f>IF(D629&lt;&gt;"",TRUNC(D629*E629,0),"")</f>
        <v>183447</v>
      </c>
      <c r="G629" s="161">
        <v>3.8357000000000001</v>
      </c>
      <c r="H629" s="148">
        <f>TRUNC(F629/G629,2)</f>
        <v>47826.21</v>
      </c>
      <c r="I629" s="158" t="e">
        <f>I624 / G629</f>
        <v>#REF!</v>
      </c>
      <c r="J629" s="149" t="e">
        <f>H629 * I624</f>
        <v>#REF!</v>
      </c>
    </row>
    <row r="630" spans="1:10">
      <c r="A630" s="40">
        <v>217001</v>
      </c>
      <c r="B630" s="31"/>
      <c r="C630" s="177" t="s">
        <v>1414</v>
      </c>
      <c r="D630" s="159">
        <v>159812</v>
      </c>
      <c r="E630" s="160">
        <f>$O$1</f>
        <v>1.68</v>
      </c>
      <c r="F630" s="146">
        <f>IF(D630&lt;&gt;"",TRUNC(D630*E630,0),"")</f>
        <v>268484</v>
      </c>
      <c r="G630" s="161">
        <v>0.89890000000000003</v>
      </c>
      <c r="H630" s="148">
        <f>TRUNC(F630/G630,2)</f>
        <v>298680.59999999998</v>
      </c>
      <c r="I630" s="158" t="e">
        <f>I624 / G630</f>
        <v>#REF!</v>
      </c>
      <c r="J630" s="149" t="e">
        <f>H630 * I624</f>
        <v>#REF!</v>
      </c>
    </row>
    <row r="631" spans="1:10">
      <c r="A631" s="54" t="s">
        <v>1276</v>
      </c>
      <c r="B631" s="29"/>
      <c r="C631" s="81"/>
      <c r="D631" s="82"/>
      <c r="E631" s="29"/>
      <c r="F631" s="30"/>
      <c r="G631" s="43" t="s">
        <v>1415</v>
      </c>
      <c r="H631" s="178">
        <f>SUM(H627:H630)</f>
        <v>422209.52</v>
      </c>
      <c r="I631" s="85"/>
      <c r="J631" s="178" t="e">
        <f>SUM(J627:J630)</f>
        <v>#REF!</v>
      </c>
    </row>
    <row r="632" spans="1:10">
      <c r="A632" s="40" t="s">
        <v>1278</v>
      </c>
      <c r="B632" s="29"/>
      <c r="C632" s="86" t="s">
        <v>1279</v>
      </c>
      <c r="D632" s="82"/>
      <c r="E632" s="29"/>
      <c r="F632" s="30"/>
      <c r="G632" s="43"/>
      <c r="H632" s="44"/>
      <c r="I632" s="84"/>
      <c r="J632" s="44"/>
    </row>
    <row r="633" spans="1:10">
      <c r="A633" s="40">
        <v>319012</v>
      </c>
      <c r="B633" s="31"/>
      <c r="C633" s="177" t="s">
        <v>1416</v>
      </c>
      <c r="D633" s="179" t="s">
        <v>1417</v>
      </c>
      <c r="E633" s="180">
        <v>1</v>
      </c>
      <c r="F633" s="181"/>
      <c r="G633" s="157">
        <v>25000</v>
      </c>
      <c r="H633" s="148">
        <f>TRUNC(E633* (1 + F633 / 100) * G633,2)</f>
        <v>25000</v>
      </c>
      <c r="I633" s="158" t="e">
        <f>I624 * (E633 * (1+F633/100))</f>
        <v>#REF!</v>
      </c>
      <c r="J633" s="149" t="e">
        <f>H633 * I624</f>
        <v>#REF!</v>
      </c>
    </row>
    <row r="634" spans="1:10">
      <c r="A634" s="40">
        <v>300026</v>
      </c>
      <c r="B634" s="31"/>
      <c r="C634" s="177" t="s">
        <v>1281</v>
      </c>
      <c r="D634" s="179" t="s">
        <v>1282</v>
      </c>
      <c r="E634" s="167">
        <f>$O$2</f>
        <v>0.05</v>
      </c>
      <c r="F634" s="181"/>
      <c r="G634" s="157">
        <f>H631</f>
        <v>422209.52</v>
      </c>
      <c r="H634" s="148">
        <f>TRUNC(E634* (1 + F634 / 100) * G634,2)</f>
        <v>21110.47</v>
      </c>
      <c r="I634" s="158" t="e">
        <f>I624 * H634</f>
        <v>#REF!</v>
      </c>
      <c r="J634" s="149" t="e">
        <f>H634 * I624</f>
        <v>#REF!</v>
      </c>
    </row>
    <row r="635" spans="1:10">
      <c r="A635" s="40">
        <v>300035</v>
      </c>
      <c r="B635" s="31"/>
      <c r="C635" s="177" t="s">
        <v>1418</v>
      </c>
      <c r="D635" s="179" t="s">
        <v>629</v>
      </c>
      <c r="E635" s="180">
        <v>1</v>
      </c>
      <c r="F635" s="181"/>
      <c r="G635" s="157">
        <v>35500</v>
      </c>
      <c r="H635" s="148">
        <f>TRUNC(E635* (1 + F635 / 100) * G635,2)</f>
        <v>35500</v>
      </c>
      <c r="I635" s="158" t="e">
        <f>I624 * (E635 * (1+F635/100))</f>
        <v>#REF!</v>
      </c>
      <c r="J635" s="149" t="e">
        <f>H635 * I624</f>
        <v>#REF!</v>
      </c>
    </row>
    <row r="636" spans="1:10">
      <c r="A636" s="40">
        <v>350002</v>
      </c>
      <c r="B636" s="31" t="s">
        <v>1279</v>
      </c>
      <c r="C636" s="177" t="s">
        <v>1419</v>
      </c>
      <c r="D636" s="179" t="s">
        <v>1390</v>
      </c>
      <c r="E636" s="180">
        <v>1</v>
      </c>
      <c r="F636" s="181"/>
      <c r="G636" s="157">
        <v>19990</v>
      </c>
      <c r="H636" s="148">
        <f>TRUNC(E636* (1 + F636 / 100) * G636,2)</f>
        <v>19990</v>
      </c>
      <c r="I636" s="158" t="e">
        <f>I624 * (E636 * (1+F636/100))</f>
        <v>#REF!</v>
      </c>
      <c r="J636" s="149" t="e">
        <f>H636 * I624</f>
        <v>#REF!</v>
      </c>
    </row>
    <row r="637" spans="1:10">
      <c r="A637" s="54" t="s">
        <v>1283</v>
      </c>
      <c r="B637" s="29"/>
      <c r="C637" s="81"/>
      <c r="D637" s="82"/>
      <c r="E637" s="29"/>
      <c r="F637" s="30"/>
      <c r="G637" s="43" t="s">
        <v>1284</v>
      </c>
      <c r="H637" s="178">
        <f>SUM(H632:H636)</f>
        <v>101600.47</v>
      </c>
      <c r="I637" s="85"/>
      <c r="J637" s="178" t="e">
        <f>SUM(J632:J636)</f>
        <v>#REF!</v>
      </c>
    </row>
    <row r="638" spans="1:10">
      <c r="A638" s="18" t="s">
        <v>1285</v>
      </c>
      <c r="B638" s="1"/>
      <c r="C638" s="87" t="s">
        <v>1286</v>
      </c>
      <c r="D638" s="82"/>
      <c r="E638" s="29"/>
      <c r="F638" s="30"/>
      <c r="G638" s="43"/>
      <c r="H638" s="44"/>
      <c r="I638" s="85"/>
      <c r="J638" s="44"/>
    </row>
    <row r="639" spans="1:10">
      <c r="A639" s="40"/>
      <c r="B639" s="31"/>
      <c r="C639" s="177"/>
      <c r="D639" s="179"/>
      <c r="E639" s="180"/>
      <c r="F639" s="181"/>
      <c r="G639" s="157"/>
      <c r="H639" s="148"/>
      <c r="I639" s="158"/>
      <c r="J639" s="148"/>
    </row>
    <row r="640" spans="1:10">
      <c r="A640" s="54" t="s">
        <v>1287</v>
      </c>
      <c r="B640" s="1"/>
      <c r="C640" s="81"/>
      <c r="D640" s="82"/>
      <c r="E640" s="29"/>
      <c r="F640" s="30"/>
      <c r="G640" s="43" t="s">
        <v>1420</v>
      </c>
      <c r="H640" s="148">
        <f>SUM(H638:H639)</f>
        <v>0</v>
      </c>
      <c r="I640" s="85"/>
      <c r="J640" s="148">
        <f>SUM(J638:J639)</f>
        <v>0</v>
      </c>
    </row>
    <row r="641" spans="1:10">
      <c r="A641" s="18"/>
      <c r="B641" s="88"/>
      <c r="C641" s="81"/>
      <c r="D641" s="82"/>
      <c r="E641" s="29"/>
      <c r="F641" s="30"/>
      <c r="G641" s="43"/>
      <c r="H641" s="44"/>
      <c r="I641" s="84"/>
      <c r="J641" s="44"/>
    </row>
    <row r="642" spans="1:10" ht="16" thickBot="1">
      <c r="A642" s="18" t="s">
        <v>1289</v>
      </c>
      <c r="B642" s="88"/>
      <c r="C642" s="89"/>
      <c r="D642" s="128"/>
      <c r="E642" s="129"/>
      <c r="F642" s="130" t="s">
        <v>1290</v>
      </c>
      <c r="G642" s="122">
        <f>SUM(H625:H641)/2</f>
        <v>523809.99</v>
      </c>
      <c r="H642" s="123" t="e">
        <f>IF($A$2="CD",IF($A$3=1,ROUND(SUM(H625:H641)/2,0),IF($A$3=3,ROUND(SUM(H625:H641)/2,-1),SUM(H625:H641)/2)),SUM(H625:H641)/2)</f>
        <v>#REF!</v>
      </c>
      <c r="I642" s="57"/>
      <c r="J642" s="123" t="e">
        <f>IF($A$2="CD",IF($A$3=1,ROUND(SUM(J625:J641)/2,0),IF($A$3=3,ROUND(SUM(J625:J641)/2,-1),SUM(J625:J641)/2)),SUM(J625:J641)/2)</f>
        <v>#REF!</v>
      </c>
    </row>
    <row r="643" spans="1:10" ht="16" thickTop="1">
      <c r="A643" s="18" t="s">
        <v>1340</v>
      </c>
      <c r="B643" s="88"/>
      <c r="C643" s="90" t="s">
        <v>1341</v>
      </c>
      <c r="D643" s="91"/>
      <c r="E643" s="92"/>
      <c r="F643" s="93"/>
      <c r="G643" s="68"/>
      <c r="H643" s="69"/>
      <c r="I643" s="45"/>
      <c r="J643" s="69"/>
    </row>
    <row r="644" spans="1:10">
      <c r="A644" s="40" t="s">
        <v>1342</v>
      </c>
      <c r="B644" s="88"/>
      <c r="C644" s="182" t="s">
        <v>1343</v>
      </c>
      <c r="D644" s="183"/>
      <c r="E644" s="184"/>
      <c r="F644" s="185">
        <f>$F$3</f>
        <v>0</v>
      </c>
      <c r="G644" s="139"/>
      <c r="H644" s="140" t="e">
        <f>ROUND(H642*F644,2)</f>
        <v>#REF!</v>
      </c>
      <c r="I644" s="45"/>
      <c r="J644" s="140" t="e">
        <f>ROUND(J642*H644,2)</f>
        <v>#REF!</v>
      </c>
    </row>
    <row r="645" spans="1:10">
      <c r="A645" s="40" t="s">
        <v>1344</v>
      </c>
      <c r="B645" s="88"/>
      <c r="C645" s="182" t="s">
        <v>1345</v>
      </c>
      <c r="D645" s="183"/>
      <c r="E645" s="184"/>
      <c r="F645" s="185">
        <f>$G$3</f>
        <v>0</v>
      </c>
      <c r="G645" s="139"/>
      <c r="H645" s="140" t="e">
        <f>ROUND(H642*F645,2)</f>
        <v>#REF!</v>
      </c>
      <c r="I645" s="45"/>
      <c r="J645" s="140" t="e">
        <f>ROUND(J642*H645,2)</f>
        <v>#REF!</v>
      </c>
    </row>
    <row r="646" spans="1:10">
      <c r="A646" s="40" t="s">
        <v>1346</v>
      </c>
      <c r="B646" s="88"/>
      <c r="C646" s="182" t="s">
        <v>1347</v>
      </c>
      <c r="D646" s="183"/>
      <c r="E646" s="184"/>
      <c r="F646" s="185">
        <f>$H$3</f>
        <v>0</v>
      </c>
      <c r="G646" s="139"/>
      <c r="H646" s="140" t="e">
        <f>ROUND(H642*F646,2)</f>
        <v>#REF!</v>
      </c>
      <c r="I646" s="45"/>
      <c r="J646" s="140" t="e">
        <f>ROUND(J642*H646,2)</f>
        <v>#REF!</v>
      </c>
    </row>
    <row r="647" spans="1:10">
      <c r="A647" s="40" t="s">
        <v>1348</v>
      </c>
      <c r="B647" s="88"/>
      <c r="C647" s="182" t="s">
        <v>1349</v>
      </c>
      <c r="D647" s="183"/>
      <c r="E647" s="184"/>
      <c r="F647" s="185" t="e">
        <f>$I$3</f>
        <v>#REF!</v>
      </c>
      <c r="G647" s="139"/>
      <c r="H647" s="140" t="e">
        <f>ROUND(H646*F647,2)</f>
        <v>#REF!</v>
      </c>
      <c r="I647" s="45"/>
      <c r="J647" s="140" t="e">
        <f>ROUND(J646*H647,2)</f>
        <v>#REF!</v>
      </c>
    </row>
    <row r="648" spans="1:10">
      <c r="A648" s="18" t="s">
        <v>1350</v>
      </c>
      <c r="B648" s="88"/>
      <c r="C648" s="87" t="s">
        <v>1351</v>
      </c>
      <c r="D648" s="82"/>
      <c r="E648" s="29"/>
      <c r="F648" s="30"/>
      <c r="G648" s="71"/>
      <c r="H648" s="72" t="e">
        <f>SUM(H644:H647)</f>
        <v>#REF!</v>
      </c>
      <c r="I648" s="62"/>
      <c r="J648" s="72" t="e">
        <f>SUM(J644:J647)</f>
        <v>#REF!</v>
      </c>
    </row>
    <row r="649" spans="1:10" ht="16" thickBot="1">
      <c r="A649" s="18" t="s">
        <v>1352</v>
      </c>
      <c r="B649" s="88"/>
      <c r="C649" s="131"/>
      <c r="D649" s="132"/>
      <c r="E649" s="129"/>
      <c r="F649" s="130" t="s">
        <v>1353</v>
      </c>
      <c r="G649" s="127" t="e">
        <f>H648+H642</f>
        <v>#REF!</v>
      </c>
      <c r="H649" s="123" t="e">
        <f>IF($A$3=2,ROUND((H642+H648),2),IF($A$3=3,ROUND((H642+H648),-1),ROUND((H642+H648),0)))</f>
        <v>#REF!</v>
      </c>
      <c r="I649" s="57"/>
      <c r="J649" s="123" t="e">
        <f>IF($A$3=2,ROUND((J642+J648),2),IF($A$3=3,ROUND((J642+J648),-1),ROUND((J642+J648),0)))</f>
        <v>#REF!</v>
      </c>
    </row>
    <row r="650" spans="1:10" ht="16" thickTop="1">
      <c r="C650" s="1"/>
      <c r="D650" s="2"/>
      <c r="E650" s="1"/>
      <c r="F650" s="1"/>
      <c r="G650" s="1"/>
      <c r="H650" s="1"/>
      <c r="I650" s="29"/>
      <c r="J650" s="30"/>
    </row>
    <row r="651" spans="1:10" ht="16" thickBot="1">
      <c r="C651" s="1"/>
      <c r="D651" s="2"/>
      <c r="E651" s="1"/>
      <c r="F651" s="1"/>
      <c r="G651" s="1"/>
      <c r="H651" s="1"/>
      <c r="I651" s="29"/>
      <c r="J651" s="30"/>
    </row>
    <row r="652" spans="1:10" ht="16" thickTop="1">
      <c r="A652" s="18" t="s">
        <v>1421</v>
      </c>
      <c r="B652" s="31"/>
      <c r="C652" s="812" t="s">
        <v>1422</v>
      </c>
      <c r="D652" s="813"/>
      <c r="E652" s="813"/>
      <c r="F652" s="813"/>
      <c r="G652" s="32"/>
      <c r="H652" s="33" t="s">
        <v>1373</v>
      </c>
      <c r="I652" s="34" t="s">
        <v>1251</v>
      </c>
      <c r="J652" s="35" t="s">
        <v>4</v>
      </c>
    </row>
    <row r="653" spans="1:10">
      <c r="A653" s="18"/>
      <c r="B653" s="31"/>
      <c r="C653" s="814"/>
      <c r="D653" s="815"/>
      <c r="E653" s="815"/>
      <c r="F653" s="815"/>
      <c r="G653" s="36"/>
      <c r="H653" s="37" t="e">
        <f>"ITEM:   " &amp;#REF!</f>
        <v>#REF!</v>
      </c>
      <c r="I653" s="64" t="e">
        <f>#REF!</f>
        <v>#REF!</v>
      </c>
      <c r="J653" s="39"/>
    </row>
    <row r="654" spans="1:10">
      <c r="A654" s="40" t="s">
        <v>1253</v>
      </c>
      <c r="B654" s="31"/>
      <c r="C654" s="147" t="s">
        <v>1</v>
      </c>
      <c r="D654" s="155" t="s">
        <v>2</v>
      </c>
      <c r="E654" s="156" t="s">
        <v>3</v>
      </c>
      <c r="F654" s="156" t="s">
        <v>1254</v>
      </c>
      <c r="G654" s="157" t="s">
        <v>1255</v>
      </c>
      <c r="H654" s="148" t="s">
        <v>1256</v>
      </c>
      <c r="I654" s="158"/>
      <c r="J654" s="149" t="s">
        <v>1256</v>
      </c>
    </row>
    <row r="655" spans="1:10">
      <c r="A655" s="40"/>
      <c r="B655" s="31"/>
      <c r="C655" s="41"/>
      <c r="D655" s="18"/>
      <c r="E655" s="42"/>
      <c r="F655" s="42"/>
      <c r="G655" s="43"/>
      <c r="H655" s="44"/>
      <c r="I655" s="45"/>
      <c r="J655" s="46"/>
    </row>
    <row r="656" spans="1:10">
      <c r="A656" s="40" t="s">
        <v>1267</v>
      </c>
      <c r="B656" s="31"/>
      <c r="C656" s="50" t="s">
        <v>1268</v>
      </c>
      <c r="D656" s="18" t="s">
        <v>1269</v>
      </c>
      <c r="E656" s="18" t="s">
        <v>1270</v>
      </c>
      <c r="F656" s="18" t="s">
        <v>1271</v>
      </c>
      <c r="G656" s="51" t="s">
        <v>1272</v>
      </c>
      <c r="H656" s="52" t="s">
        <v>1273</v>
      </c>
      <c r="I656" s="45"/>
      <c r="J656" s="46"/>
    </row>
    <row r="657" spans="1:10">
      <c r="A657" s="40">
        <v>200006</v>
      </c>
      <c r="B657" s="31" t="s">
        <v>1268</v>
      </c>
      <c r="C657" s="147" t="s">
        <v>1339</v>
      </c>
      <c r="D657" s="159">
        <v>41751</v>
      </c>
      <c r="E657" s="160">
        <f>$O$1</f>
        <v>1.68</v>
      </c>
      <c r="F657" s="146">
        <f>IF(D657&lt;&gt;"",TRUNC(D657*E657,0),"")</f>
        <v>70141</v>
      </c>
      <c r="G657" s="161">
        <v>9.0361999999999991</v>
      </c>
      <c r="H657" s="148">
        <f>TRUNC(F657/G657,2)</f>
        <v>7762.22</v>
      </c>
      <c r="I657" s="158" t="e">
        <f>I653 / G657</f>
        <v>#REF!</v>
      </c>
      <c r="J657" s="149" t="e">
        <f>H657 * I653</f>
        <v>#REF!</v>
      </c>
    </row>
    <row r="658" spans="1:10">
      <c r="A658" s="18" t="s">
        <v>1276</v>
      </c>
      <c r="B658" s="31"/>
      <c r="C658" s="41"/>
      <c r="D658" s="18"/>
      <c r="E658" s="42"/>
      <c r="F658" s="42"/>
      <c r="G658" s="43" t="s">
        <v>1277</v>
      </c>
      <c r="H658" s="48">
        <f>SUM(H656:H657)</f>
        <v>7762.22</v>
      </c>
      <c r="I658" s="45"/>
      <c r="J658" s="49" t="e">
        <f>SUM(J656:J657)</f>
        <v>#REF!</v>
      </c>
    </row>
    <row r="659" spans="1:10">
      <c r="A659" s="40" t="s">
        <v>1278</v>
      </c>
      <c r="B659" s="31"/>
      <c r="C659" s="53" t="s">
        <v>1279</v>
      </c>
      <c r="D659" s="18"/>
      <c r="E659" s="42"/>
      <c r="F659" s="42"/>
      <c r="G659" s="43"/>
      <c r="H659" s="44"/>
      <c r="I659" s="45"/>
      <c r="J659" s="46"/>
    </row>
    <row r="660" spans="1:10">
      <c r="A660" s="40">
        <v>300026</v>
      </c>
      <c r="B660" s="31" t="s">
        <v>1279</v>
      </c>
      <c r="C660" s="147" t="s">
        <v>1281</v>
      </c>
      <c r="D660" s="155" t="s">
        <v>1282</v>
      </c>
      <c r="E660" s="163">
        <f>$O$2</f>
        <v>0.05</v>
      </c>
      <c r="F660" s="156"/>
      <c r="G660" s="157">
        <f>H658</f>
        <v>7762.22</v>
      </c>
      <c r="H660" s="148">
        <f>TRUNC(E660* (1 + F660 / 100) * G660,2)</f>
        <v>388.11</v>
      </c>
      <c r="I660" s="158" t="e">
        <f>I653 * H660</f>
        <v>#REF!</v>
      </c>
      <c r="J660" s="149" t="e">
        <f>H660 * I653</f>
        <v>#REF!</v>
      </c>
    </row>
    <row r="661" spans="1:10">
      <c r="A661" s="18" t="s">
        <v>1283</v>
      </c>
      <c r="B661" s="31"/>
      <c r="C661" s="41"/>
      <c r="D661" s="18"/>
      <c r="E661" s="42"/>
      <c r="F661" s="42"/>
      <c r="G661" s="43" t="s">
        <v>1284</v>
      </c>
      <c r="H661" s="48">
        <f>SUM(H659:H660)</f>
        <v>388.11</v>
      </c>
      <c r="I661" s="45"/>
      <c r="J661" s="49" t="e">
        <f>SUM(J659:J660)</f>
        <v>#REF!</v>
      </c>
    </row>
    <row r="662" spans="1:10">
      <c r="A662" s="18" t="s">
        <v>1285</v>
      </c>
      <c r="B662" s="1"/>
      <c r="C662" s="47" t="s">
        <v>1286</v>
      </c>
      <c r="D662" s="18"/>
      <c r="E662" s="42"/>
      <c r="F662" s="42"/>
      <c r="G662" s="43"/>
      <c r="H662" s="44"/>
      <c r="I662" s="45"/>
      <c r="J662" s="46"/>
    </row>
    <row r="663" spans="1:10">
      <c r="A663" s="40"/>
      <c r="B663" s="31"/>
      <c r="C663" s="147"/>
      <c r="D663" s="155"/>
      <c r="E663" s="156"/>
      <c r="F663" s="156"/>
      <c r="G663" s="157"/>
      <c r="H663" s="148"/>
      <c r="I663" s="158"/>
      <c r="J663" s="149"/>
    </row>
    <row r="664" spans="1:10">
      <c r="A664" s="54" t="s">
        <v>1287</v>
      </c>
      <c r="B664" s="1"/>
      <c r="C664" s="41"/>
      <c r="D664" s="18"/>
      <c r="E664" s="42"/>
      <c r="F664" s="42"/>
      <c r="G664" s="43" t="s">
        <v>1288</v>
      </c>
      <c r="H664" s="148">
        <f>SUM(H662:H663)</f>
        <v>0</v>
      </c>
      <c r="I664" s="45"/>
      <c r="J664" s="149">
        <f>SUM(J662:J663)</f>
        <v>0</v>
      </c>
    </row>
    <row r="665" spans="1:10">
      <c r="A665" s="18"/>
      <c r="B665" s="55"/>
      <c r="C665" s="41"/>
      <c r="D665" s="18"/>
      <c r="E665" s="42"/>
      <c r="F665" s="42"/>
      <c r="G665" s="43"/>
      <c r="H665" s="44"/>
      <c r="I665" s="45"/>
      <c r="J665" s="46"/>
    </row>
    <row r="666" spans="1:10" ht="16" thickBot="1">
      <c r="A666" s="18" t="s">
        <v>1289</v>
      </c>
      <c r="B666" s="55"/>
      <c r="C666" s="56"/>
      <c r="D666" s="119"/>
      <c r="E666" s="120"/>
      <c r="F666" s="121" t="s">
        <v>1290</v>
      </c>
      <c r="G666" s="122">
        <f>SUM(H654:H665)/2</f>
        <v>8150.3300000000008</v>
      </c>
      <c r="H666" s="123" t="e">
        <f>IF($A$2="CD",IF($A$3=1,ROUND(SUM(H654:H665)/2,0),IF($A$3=3,ROUND(SUM(H654:H665)/2,-1),SUM(H654:H665)/2)),SUM(H654:H665)/2)</f>
        <v>#REF!</v>
      </c>
      <c r="I666" s="57" t="e">
        <f>SUM(J654:J665)/2</f>
        <v>#REF!</v>
      </c>
      <c r="J666" s="124" t="e">
        <f>IF($A$2="CD",IF($A$3=1,ROUND(SUM(J654:J665)/2,0),IF($A$3=3,ROUND(SUM(J654:J665)/2,-1),SUM(J654:J665)/2)),SUM(J654:J665)/2)</f>
        <v>#REF!</v>
      </c>
    </row>
    <row r="667" spans="1:10" ht="16" thickTop="1">
      <c r="A667" s="18" t="s">
        <v>1340</v>
      </c>
      <c r="B667" s="55"/>
      <c r="C667" s="65" t="s">
        <v>1341</v>
      </c>
      <c r="D667" s="66"/>
      <c r="E667" s="67"/>
      <c r="F667" s="67"/>
      <c r="G667" s="68"/>
      <c r="H667" s="69"/>
      <c r="I667" s="45"/>
      <c r="J667" s="70"/>
    </row>
    <row r="668" spans="1:10">
      <c r="A668" s="40" t="s">
        <v>1342</v>
      </c>
      <c r="B668" s="55"/>
      <c r="C668" s="150" t="s">
        <v>1343</v>
      </c>
      <c r="D668" s="137"/>
      <c r="E668" s="138"/>
      <c r="F668" s="165">
        <f>$F$3</f>
        <v>0</v>
      </c>
      <c r="G668" s="139"/>
      <c r="H668" s="140" t="e">
        <f>ROUND(H666*F668,2)</f>
        <v>#REF!</v>
      </c>
      <c r="I668" s="45"/>
      <c r="J668" s="149" t="e">
        <f>ROUND(J666*F668,2)</f>
        <v>#REF!</v>
      </c>
    </row>
    <row r="669" spans="1:10">
      <c r="A669" s="40" t="s">
        <v>1344</v>
      </c>
      <c r="B669" s="55"/>
      <c r="C669" s="150" t="s">
        <v>1345</v>
      </c>
      <c r="D669" s="137"/>
      <c r="E669" s="138"/>
      <c r="F669" s="165">
        <f>$G$3</f>
        <v>0</v>
      </c>
      <c r="G669" s="139"/>
      <c r="H669" s="140" t="e">
        <f>ROUND(H666*F669,2)</f>
        <v>#REF!</v>
      </c>
      <c r="I669" s="45"/>
      <c r="J669" s="149" t="e">
        <f>ROUND(J666*F669,2)</f>
        <v>#REF!</v>
      </c>
    </row>
    <row r="670" spans="1:10">
      <c r="A670" s="40" t="s">
        <v>1346</v>
      </c>
      <c r="B670" s="55"/>
      <c r="C670" s="150" t="s">
        <v>1347</v>
      </c>
      <c r="D670" s="137"/>
      <c r="E670" s="138"/>
      <c r="F670" s="165">
        <f>$H$3</f>
        <v>0</v>
      </c>
      <c r="G670" s="139"/>
      <c r="H670" s="140" t="e">
        <f>ROUND(H666*F670,2)</f>
        <v>#REF!</v>
      </c>
      <c r="I670" s="45"/>
      <c r="J670" s="149" t="e">
        <f>ROUND(J666*F670,2)</f>
        <v>#REF!</v>
      </c>
    </row>
    <row r="671" spans="1:10">
      <c r="A671" s="40" t="s">
        <v>1348</v>
      </c>
      <c r="B671" s="55"/>
      <c r="C671" s="150" t="s">
        <v>1349</v>
      </c>
      <c r="D671" s="137"/>
      <c r="E671" s="138"/>
      <c r="F671" s="165" t="e">
        <f>$I$3</f>
        <v>#REF!</v>
      </c>
      <c r="G671" s="139"/>
      <c r="H671" s="140" t="e">
        <f>ROUND(H670*F671,2)</f>
        <v>#REF!</v>
      </c>
      <c r="I671" s="45"/>
      <c r="J671" s="149" t="e">
        <f>ROUND(J670*F671,2)</f>
        <v>#REF!</v>
      </c>
    </row>
    <row r="672" spans="1:10">
      <c r="A672" s="18" t="s">
        <v>1350</v>
      </c>
      <c r="B672" s="55"/>
      <c r="C672" s="47" t="s">
        <v>1351</v>
      </c>
      <c r="D672" s="18"/>
      <c r="E672" s="42"/>
      <c r="F672" s="42"/>
      <c r="G672" s="71"/>
      <c r="H672" s="72" t="e">
        <f>SUM(H668:H671)</f>
        <v>#REF!</v>
      </c>
      <c r="I672" s="62"/>
      <c r="J672" s="73" t="e">
        <f>SUM(J668:J671)</f>
        <v>#REF!</v>
      </c>
    </row>
    <row r="673" spans="1:10" ht="16" thickBot="1">
      <c r="A673" s="18" t="s">
        <v>1352</v>
      </c>
      <c r="B673" s="55"/>
      <c r="C673" s="125"/>
      <c r="D673" s="126"/>
      <c r="E673" s="120"/>
      <c r="F673" s="121" t="s">
        <v>1353</v>
      </c>
      <c r="G673" s="127" t="e">
        <f>H672+H666</f>
        <v>#REF!</v>
      </c>
      <c r="H673" s="123" t="e">
        <f>IF($A$3=2,ROUND((H666+H672),2),IF($A$3=3,ROUND((H666+H672),-1),ROUND((H666+H672),0)))</f>
        <v>#REF!</v>
      </c>
      <c r="I673" s="57"/>
      <c r="J673" s="124" t="e">
        <f>IF($A$3=2,ROUND((J666+J672),2),IF($A$3=3,ROUND((J666+J672),-1),ROUND((J666+J672),0)))</f>
        <v>#REF!</v>
      </c>
    </row>
    <row r="674" spans="1:10" ht="16" thickTop="1">
      <c r="C674" s="1"/>
      <c r="D674" s="2"/>
      <c r="E674" s="1"/>
      <c r="F674" s="1"/>
      <c r="G674" s="1"/>
      <c r="H674" s="1"/>
      <c r="I674" s="29"/>
      <c r="J674" s="30"/>
    </row>
    <row r="675" spans="1:10" ht="16" thickBot="1">
      <c r="C675" s="1"/>
      <c r="D675" s="2"/>
      <c r="E675" s="1"/>
      <c r="F675" s="1"/>
      <c r="G675" s="1"/>
      <c r="H675" s="1"/>
      <c r="I675" s="29"/>
      <c r="J675" s="30"/>
    </row>
    <row r="676" spans="1:10" ht="16" thickTop="1">
      <c r="A676" s="18" t="s">
        <v>1423</v>
      </c>
      <c r="B676" s="31"/>
      <c r="C676" s="812" t="s">
        <v>1424</v>
      </c>
      <c r="D676" s="813"/>
      <c r="E676" s="813"/>
      <c r="F676" s="813"/>
      <c r="G676" s="32"/>
      <c r="H676" s="33" t="s">
        <v>1425</v>
      </c>
      <c r="I676" s="34" t="s">
        <v>1251</v>
      </c>
      <c r="J676" s="35" t="s">
        <v>4</v>
      </c>
    </row>
    <row r="677" spans="1:10">
      <c r="A677" s="18"/>
      <c r="B677" s="31"/>
      <c r="C677" s="814"/>
      <c r="D677" s="815"/>
      <c r="E677" s="815"/>
      <c r="F677" s="815"/>
      <c r="G677" s="36"/>
      <c r="H677" s="37" t="e">
        <f>"ITEM:   " &amp;#REF!</f>
        <v>#REF!</v>
      </c>
      <c r="I677" s="64" t="e">
        <f>#REF!</f>
        <v>#REF!</v>
      </c>
      <c r="J677" s="39"/>
    </row>
    <row r="678" spans="1:10">
      <c r="A678" s="40" t="s">
        <v>1253</v>
      </c>
      <c r="B678" s="31"/>
      <c r="C678" s="147" t="s">
        <v>1</v>
      </c>
      <c r="D678" s="155" t="s">
        <v>2</v>
      </c>
      <c r="E678" s="156" t="s">
        <v>3</v>
      </c>
      <c r="F678" s="156" t="s">
        <v>1254</v>
      </c>
      <c r="G678" s="157" t="s">
        <v>1255</v>
      </c>
      <c r="H678" s="148" t="s">
        <v>1256</v>
      </c>
      <c r="I678" s="158"/>
      <c r="J678" s="149" t="s">
        <v>1256</v>
      </c>
    </row>
    <row r="679" spans="1:10">
      <c r="A679" s="40"/>
      <c r="B679" s="31"/>
      <c r="C679" s="41"/>
      <c r="D679" s="18"/>
      <c r="E679" s="42"/>
      <c r="F679" s="42"/>
      <c r="G679" s="43"/>
      <c r="H679" s="44"/>
      <c r="I679" s="45"/>
      <c r="J679" s="46"/>
    </row>
    <row r="680" spans="1:10">
      <c r="A680" s="40" t="s">
        <v>1267</v>
      </c>
      <c r="B680" s="31"/>
      <c r="C680" s="50" t="s">
        <v>1268</v>
      </c>
      <c r="D680" s="18" t="s">
        <v>1269</v>
      </c>
      <c r="E680" s="18" t="s">
        <v>1270</v>
      </c>
      <c r="F680" s="18" t="s">
        <v>1271</v>
      </c>
      <c r="G680" s="51" t="s">
        <v>1272</v>
      </c>
      <c r="H680" s="52" t="s">
        <v>1273</v>
      </c>
      <c r="I680" s="45"/>
      <c r="J680" s="46"/>
    </row>
    <row r="681" spans="1:10">
      <c r="A681" s="40">
        <v>200021</v>
      </c>
      <c r="B681" s="31" t="s">
        <v>1268</v>
      </c>
      <c r="C681" s="147" t="s">
        <v>1404</v>
      </c>
      <c r="D681" s="159">
        <v>108249</v>
      </c>
      <c r="E681" s="160">
        <f>$O$1</f>
        <v>1.68</v>
      </c>
      <c r="F681" s="146">
        <f>IF(D681&lt;&gt;"",TRUNC(D681*E681,0),"")</f>
        <v>181858</v>
      </c>
      <c r="G681" s="161">
        <v>7.3811999999999998</v>
      </c>
      <c r="H681" s="148">
        <f>TRUNC(F681/G681,2)</f>
        <v>24637.99</v>
      </c>
      <c r="I681" s="158" t="e">
        <f>I677 / G681</f>
        <v>#REF!</v>
      </c>
      <c r="J681" s="149" t="e">
        <f>H681 * I677</f>
        <v>#REF!</v>
      </c>
    </row>
    <row r="682" spans="1:10">
      <c r="A682" s="18" t="s">
        <v>1276</v>
      </c>
      <c r="B682" s="31"/>
      <c r="C682" s="41"/>
      <c r="D682" s="18"/>
      <c r="E682" s="42"/>
      <c r="F682" s="42"/>
      <c r="G682" s="43" t="s">
        <v>1277</v>
      </c>
      <c r="H682" s="48">
        <f>SUM(H680:H681)</f>
        <v>24637.99</v>
      </c>
      <c r="I682" s="45"/>
      <c r="J682" s="49" t="e">
        <f>SUM(J680:J681)</f>
        <v>#REF!</v>
      </c>
    </row>
    <row r="683" spans="1:10">
      <c r="A683" s="40" t="s">
        <v>1278</v>
      </c>
      <c r="B683" s="31"/>
      <c r="C683" s="53" t="s">
        <v>1279</v>
      </c>
      <c r="D683" s="18"/>
      <c r="E683" s="42"/>
      <c r="F683" s="42"/>
      <c r="G683" s="43"/>
      <c r="H683" s="44"/>
      <c r="I683" s="45"/>
      <c r="J683" s="46"/>
    </row>
    <row r="684" spans="1:10">
      <c r="A684" s="40">
        <v>300026</v>
      </c>
      <c r="B684" s="31" t="s">
        <v>1279</v>
      </c>
      <c r="C684" s="147" t="s">
        <v>1281</v>
      </c>
      <c r="D684" s="155" t="s">
        <v>1282</v>
      </c>
      <c r="E684" s="163">
        <f>$O$2</f>
        <v>0.05</v>
      </c>
      <c r="F684" s="156"/>
      <c r="G684" s="157">
        <f>H682</f>
        <v>24637.99</v>
      </c>
      <c r="H684" s="148">
        <f>TRUNC(E684* (1 + F684 / 100) * G684,2)</f>
        <v>1231.8900000000001</v>
      </c>
      <c r="I684" s="158" t="e">
        <f>I677 * H684</f>
        <v>#REF!</v>
      </c>
      <c r="J684" s="149" t="e">
        <f>H684 * I677</f>
        <v>#REF!</v>
      </c>
    </row>
    <row r="685" spans="1:10">
      <c r="A685" s="18" t="s">
        <v>1283</v>
      </c>
      <c r="B685" s="31"/>
      <c r="C685" s="41"/>
      <c r="D685" s="18"/>
      <c r="E685" s="42"/>
      <c r="F685" s="42"/>
      <c r="G685" s="43" t="s">
        <v>1284</v>
      </c>
      <c r="H685" s="48">
        <f>SUM(H683:H684)</f>
        <v>1231.8900000000001</v>
      </c>
      <c r="I685" s="45"/>
      <c r="J685" s="49" t="e">
        <f>SUM(J683:J684)</f>
        <v>#REF!</v>
      </c>
    </row>
    <row r="686" spans="1:10">
      <c r="A686" s="18" t="s">
        <v>1285</v>
      </c>
      <c r="B686" s="1"/>
      <c r="C686" s="47" t="s">
        <v>1286</v>
      </c>
      <c r="D686" s="18"/>
      <c r="E686" s="42"/>
      <c r="F686" s="42"/>
      <c r="G686" s="43"/>
      <c r="H686" s="44"/>
      <c r="I686" s="45"/>
      <c r="J686" s="46"/>
    </row>
    <row r="687" spans="1:10">
      <c r="A687" s="40"/>
      <c r="B687" s="31"/>
      <c r="C687" s="147"/>
      <c r="D687" s="155"/>
      <c r="E687" s="156"/>
      <c r="F687" s="156"/>
      <c r="G687" s="157"/>
      <c r="H687" s="148"/>
      <c r="I687" s="158"/>
      <c r="J687" s="149"/>
    </row>
    <row r="688" spans="1:10">
      <c r="A688" s="54" t="s">
        <v>1287</v>
      </c>
      <c r="B688" s="1"/>
      <c r="C688" s="41"/>
      <c r="D688" s="18"/>
      <c r="E688" s="42"/>
      <c r="F688" s="42"/>
      <c r="G688" s="43" t="s">
        <v>1288</v>
      </c>
      <c r="H688" s="148">
        <f>SUM(H686:H687)</f>
        <v>0</v>
      </c>
      <c r="I688" s="45"/>
      <c r="J688" s="149">
        <f>SUM(J686:J687)</f>
        <v>0</v>
      </c>
    </row>
    <row r="689" spans="1:10">
      <c r="A689" s="18"/>
      <c r="B689" s="55"/>
      <c r="C689" s="41"/>
      <c r="D689" s="18"/>
      <c r="E689" s="42"/>
      <c r="F689" s="42"/>
      <c r="G689" s="43"/>
      <c r="H689" s="44"/>
      <c r="I689" s="45"/>
      <c r="J689" s="46"/>
    </row>
    <row r="690" spans="1:10" ht="16" thickBot="1">
      <c r="A690" s="18" t="s">
        <v>1289</v>
      </c>
      <c r="B690" s="55"/>
      <c r="C690" s="56"/>
      <c r="D690" s="119"/>
      <c r="E690" s="120"/>
      <c r="F690" s="121" t="s">
        <v>1290</v>
      </c>
      <c r="G690" s="122">
        <f>SUM(H678:H689)/2</f>
        <v>25869.88</v>
      </c>
      <c r="H690" s="123" t="e">
        <f>IF($A$2="CD",IF($A$3=1,ROUND(SUM(H678:H689)/2,0),IF($A$3=3,ROUND(SUM(H678:H689)/2,-1),SUM(H678:H689)/2)),SUM(H678:H689)/2)</f>
        <v>#REF!</v>
      </c>
      <c r="I690" s="57" t="e">
        <f>SUM(J678:J689)/2</f>
        <v>#REF!</v>
      </c>
      <c r="J690" s="124" t="e">
        <f>IF($A$2="CD",IF($A$3=1,ROUND(SUM(J678:J689)/2,0),IF($A$3=3,ROUND(SUM(J678:J689)/2,-1),SUM(J678:J689)/2)),SUM(J678:J689)/2)</f>
        <v>#REF!</v>
      </c>
    </row>
    <row r="691" spans="1:10" ht="16" thickTop="1">
      <c r="A691" s="18" t="s">
        <v>1340</v>
      </c>
      <c r="B691" s="55"/>
      <c r="C691" s="65" t="s">
        <v>1341</v>
      </c>
      <c r="D691" s="66"/>
      <c r="E691" s="67"/>
      <c r="F691" s="67"/>
      <c r="G691" s="68"/>
      <c r="H691" s="69"/>
      <c r="I691" s="45"/>
      <c r="J691" s="70"/>
    </row>
    <row r="692" spans="1:10">
      <c r="A692" s="40" t="s">
        <v>1342</v>
      </c>
      <c r="B692" s="55"/>
      <c r="C692" s="150" t="s">
        <v>1343</v>
      </c>
      <c r="D692" s="137"/>
      <c r="E692" s="138"/>
      <c r="F692" s="165">
        <f>$F$3</f>
        <v>0</v>
      </c>
      <c r="G692" s="139"/>
      <c r="H692" s="140" t="e">
        <f>ROUND(H690*F692,2)</f>
        <v>#REF!</v>
      </c>
      <c r="I692" s="45"/>
      <c r="J692" s="149" t="e">
        <f>ROUND(J690*F692,2)</f>
        <v>#REF!</v>
      </c>
    </row>
    <row r="693" spans="1:10">
      <c r="A693" s="40" t="s">
        <v>1344</v>
      </c>
      <c r="B693" s="55"/>
      <c r="C693" s="150" t="s">
        <v>1345</v>
      </c>
      <c r="D693" s="137"/>
      <c r="E693" s="138"/>
      <c r="F693" s="165">
        <f>$G$3</f>
        <v>0</v>
      </c>
      <c r="G693" s="139"/>
      <c r="H693" s="140" t="e">
        <f>ROUND(H690*F693,2)</f>
        <v>#REF!</v>
      </c>
      <c r="I693" s="45"/>
      <c r="J693" s="149" t="e">
        <f>ROUND(J690*F693,2)</f>
        <v>#REF!</v>
      </c>
    </row>
    <row r="694" spans="1:10">
      <c r="A694" s="40" t="s">
        <v>1346</v>
      </c>
      <c r="B694" s="55"/>
      <c r="C694" s="150" t="s">
        <v>1347</v>
      </c>
      <c r="D694" s="137"/>
      <c r="E694" s="138"/>
      <c r="F694" s="165">
        <f>$H$3</f>
        <v>0</v>
      </c>
      <c r="G694" s="139"/>
      <c r="H694" s="140" t="e">
        <f>ROUND(H690*F694,2)</f>
        <v>#REF!</v>
      </c>
      <c r="I694" s="45"/>
      <c r="J694" s="149" t="e">
        <f>ROUND(J690*F694,2)</f>
        <v>#REF!</v>
      </c>
    </row>
    <row r="695" spans="1:10">
      <c r="A695" s="40" t="s">
        <v>1348</v>
      </c>
      <c r="B695" s="55"/>
      <c r="C695" s="150" t="s">
        <v>1349</v>
      </c>
      <c r="D695" s="137"/>
      <c r="E695" s="138"/>
      <c r="F695" s="165" t="e">
        <f>$I$3</f>
        <v>#REF!</v>
      </c>
      <c r="G695" s="139"/>
      <c r="H695" s="140" t="e">
        <f>ROUND(H694*F695,2)</f>
        <v>#REF!</v>
      </c>
      <c r="I695" s="45"/>
      <c r="J695" s="149" t="e">
        <f>ROUND(J694*F695,2)</f>
        <v>#REF!</v>
      </c>
    </row>
    <row r="696" spans="1:10">
      <c r="A696" s="18" t="s">
        <v>1350</v>
      </c>
      <c r="B696" s="55"/>
      <c r="C696" s="47" t="s">
        <v>1351</v>
      </c>
      <c r="D696" s="18"/>
      <c r="E696" s="42"/>
      <c r="F696" s="42"/>
      <c r="G696" s="71"/>
      <c r="H696" s="72" t="e">
        <f>SUM(H692:H695)</f>
        <v>#REF!</v>
      </c>
      <c r="I696" s="62"/>
      <c r="J696" s="73" t="e">
        <f>SUM(J692:J695)</f>
        <v>#REF!</v>
      </c>
    </row>
    <row r="697" spans="1:10" ht="16" thickBot="1">
      <c r="A697" s="18" t="s">
        <v>1352</v>
      </c>
      <c r="B697" s="55"/>
      <c r="C697" s="125"/>
      <c r="D697" s="126"/>
      <c r="E697" s="120"/>
      <c r="F697" s="121" t="s">
        <v>1353</v>
      </c>
      <c r="G697" s="127" t="e">
        <f>H696+H690</f>
        <v>#REF!</v>
      </c>
      <c r="H697" s="123" t="e">
        <f>IF($A$3=2,ROUND((H690+H696),2),IF($A$3=3,ROUND((H690+H696),-1),ROUND((H690+H696),0)))</f>
        <v>#REF!</v>
      </c>
      <c r="I697" s="57"/>
      <c r="J697" s="124" t="e">
        <f>IF($A$3=2,ROUND((J690+J696),2),IF($A$3=3,ROUND((J690+J696),-1),ROUND((J690+J696),0)))</f>
        <v>#REF!</v>
      </c>
    </row>
    <row r="698" spans="1:10" ht="16" thickTop="1">
      <c r="C698" s="1"/>
      <c r="D698" s="2"/>
      <c r="E698" s="1"/>
      <c r="F698" s="1"/>
      <c r="G698" s="1"/>
      <c r="H698" s="1"/>
      <c r="I698" s="29"/>
      <c r="J698" s="30"/>
    </row>
    <row r="699" spans="1:10" ht="16" thickBot="1">
      <c r="C699" s="1"/>
      <c r="D699" s="2"/>
      <c r="E699" s="1"/>
      <c r="F699" s="1"/>
      <c r="G699" s="1"/>
      <c r="H699" s="1"/>
      <c r="I699" s="29"/>
      <c r="J699" s="30"/>
    </row>
    <row r="700" spans="1:10" ht="16" thickTop="1">
      <c r="A700" s="18" t="s">
        <v>1426</v>
      </c>
      <c r="B700" s="31"/>
      <c r="C700" s="812" t="s">
        <v>1427</v>
      </c>
      <c r="D700" s="813"/>
      <c r="E700" s="813"/>
      <c r="F700" s="813"/>
      <c r="G700" s="32"/>
      <c r="H700" s="33" t="s">
        <v>1425</v>
      </c>
      <c r="I700" s="34" t="s">
        <v>1251</v>
      </c>
      <c r="J700" s="35" t="s">
        <v>4</v>
      </c>
    </row>
    <row r="701" spans="1:10">
      <c r="A701" s="18"/>
      <c r="B701" s="31"/>
      <c r="C701" s="814"/>
      <c r="D701" s="815"/>
      <c r="E701" s="815"/>
      <c r="F701" s="815"/>
      <c r="G701" s="36"/>
      <c r="H701" s="37" t="e">
        <f>"ITEM:   " &amp;#REF!</f>
        <v>#REF!</v>
      </c>
      <c r="I701" s="64" t="e">
        <f>#REF!</f>
        <v>#REF!</v>
      </c>
      <c r="J701" s="39"/>
    </row>
    <row r="702" spans="1:10">
      <c r="A702" s="40" t="s">
        <v>1253</v>
      </c>
      <c r="B702" s="31"/>
      <c r="C702" s="147" t="s">
        <v>1</v>
      </c>
      <c r="D702" s="155" t="s">
        <v>2</v>
      </c>
      <c r="E702" s="156" t="s">
        <v>3</v>
      </c>
      <c r="F702" s="156" t="s">
        <v>1254</v>
      </c>
      <c r="G702" s="157" t="s">
        <v>1255</v>
      </c>
      <c r="H702" s="148" t="s">
        <v>1256</v>
      </c>
      <c r="I702" s="158"/>
      <c r="J702" s="149" t="s">
        <v>1256</v>
      </c>
    </row>
    <row r="703" spans="1:10">
      <c r="A703" s="40"/>
      <c r="B703" s="31"/>
      <c r="C703" s="41"/>
      <c r="D703" s="18"/>
      <c r="E703" s="42"/>
      <c r="F703" s="42"/>
      <c r="G703" s="43"/>
      <c r="H703" s="44"/>
      <c r="I703" s="45"/>
      <c r="J703" s="46"/>
    </row>
    <row r="704" spans="1:10">
      <c r="A704" s="40" t="s">
        <v>1257</v>
      </c>
      <c r="B704" s="31"/>
      <c r="C704" s="47" t="s">
        <v>1258</v>
      </c>
      <c r="D704" s="18"/>
      <c r="E704" s="42"/>
      <c r="F704" s="42"/>
      <c r="G704" s="43"/>
      <c r="H704" s="44"/>
      <c r="I704" s="45"/>
      <c r="J704" s="46"/>
    </row>
    <row r="705" spans="1:10">
      <c r="A705" s="40">
        <v>101778</v>
      </c>
      <c r="B705" s="31" t="s">
        <v>1428</v>
      </c>
      <c r="C705" s="147" t="s">
        <v>1429</v>
      </c>
      <c r="D705" s="155" t="s">
        <v>2</v>
      </c>
      <c r="E705" s="156">
        <v>1</v>
      </c>
      <c r="F705" s="156"/>
      <c r="G705" s="157">
        <v>500</v>
      </c>
      <c r="H705" s="148">
        <f>TRUNC(E705* (1 + F705 / 100) * G705,2)</f>
        <v>500</v>
      </c>
      <c r="I705" s="158" t="e">
        <f>I701 * (E705 * (1+F705/100))</f>
        <v>#REF!</v>
      </c>
      <c r="J705" s="149" t="e">
        <f>H705 * I701</f>
        <v>#REF!</v>
      </c>
    </row>
    <row r="706" spans="1:10">
      <c r="A706" s="18" t="s">
        <v>1265</v>
      </c>
      <c r="B706" s="31"/>
      <c r="C706" s="41"/>
      <c r="D706" s="18"/>
      <c r="E706" s="42"/>
      <c r="F706" s="42"/>
      <c r="G706" s="43" t="s">
        <v>1266</v>
      </c>
      <c r="H706" s="48">
        <f>SUM(H704:H705)</f>
        <v>500</v>
      </c>
      <c r="I706" s="45"/>
      <c r="J706" s="49" t="e">
        <f>SUM(J704:J705)</f>
        <v>#REF!</v>
      </c>
    </row>
    <row r="707" spans="1:10">
      <c r="A707" s="40" t="s">
        <v>1267</v>
      </c>
      <c r="B707" s="31"/>
      <c r="C707" s="50" t="s">
        <v>1268</v>
      </c>
      <c r="D707" s="18" t="s">
        <v>1269</v>
      </c>
      <c r="E707" s="18" t="s">
        <v>1270</v>
      </c>
      <c r="F707" s="18" t="s">
        <v>1271</v>
      </c>
      <c r="G707" s="51" t="s">
        <v>1272</v>
      </c>
      <c r="H707" s="52" t="s">
        <v>1273</v>
      </c>
      <c r="I707" s="45"/>
      <c r="J707" s="46"/>
    </row>
    <row r="708" spans="1:10">
      <c r="A708" s="40">
        <v>200021</v>
      </c>
      <c r="B708" s="31" t="s">
        <v>1268</v>
      </c>
      <c r="C708" s="147" t="s">
        <v>1404</v>
      </c>
      <c r="D708" s="159">
        <v>108249</v>
      </c>
      <c r="E708" s="160">
        <f>$O$1</f>
        <v>1.68</v>
      </c>
      <c r="F708" s="146">
        <f>IF(D708&lt;&gt;"",TRUNC(D708*E708,0),"")</f>
        <v>181858</v>
      </c>
      <c r="G708" s="161">
        <v>14.313700000000001</v>
      </c>
      <c r="H708" s="148">
        <f>TRUNC(F708/G708,2)</f>
        <v>12705.17</v>
      </c>
      <c r="I708" s="158" t="e">
        <f>I701 / G708</f>
        <v>#REF!</v>
      </c>
      <c r="J708" s="149" t="e">
        <f>H708 * I701</f>
        <v>#REF!</v>
      </c>
    </row>
    <row r="709" spans="1:10">
      <c r="A709" s="18" t="s">
        <v>1276</v>
      </c>
      <c r="B709" s="31"/>
      <c r="C709" s="41"/>
      <c r="D709" s="18"/>
      <c r="E709" s="42"/>
      <c r="F709" s="42"/>
      <c r="G709" s="43" t="s">
        <v>1277</v>
      </c>
      <c r="H709" s="48">
        <f>SUM(H707:H708)</f>
        <v>12705.17</v>
      </c>
      <c r="I709" s="45"/>
      <c r="J709" s="49" t="e">
        <f>SUM(J707:J708)</f>
        <v>#REF!</v>
      </c>
    </row>
    <row r="710" spans="1:10">
      <c r="A710" s="40" t="s">
        <v>1278</v>
      </c>
      <c r="B710" s="31"/>
      <c r="C710" s="53" t="s">
        <v>1279</v>
      </c>
      <c r="D710" s="18"/>
      <c r="E710" s="42"/>
      <c r="F710" s="42"/>
      <c r="G710" s="43"/>
      <c r="H710" s="44"/>
      <c r="I710" s="45"/>
      <c r="J710" s="46"/>
    </row>
    <row r="711" spans="1:10">
      <c r="A711" s="40">
        <v>300026</v>
      </c>
      <c r="B711" s="31" t="s">
        <v>1279</v>
      </c>
      <c r="C711" s="147" t="s">
        <v>1281</v>
      </c>
      <c r="D711" s="155" t="s">
        <v>1282</v>
      </c>
      <c r="E711" s="163">
        <f>$O$2</f>
        <v>0.05</v>
      </c>
      <c r="F711" s="156"/>
      <c r="G711" s="157">
        <f>H709</f>
        <v>12705.17</v>
      </c>
      <c r="H711" s="148">
        <f>TRUNC(E711* (1 + F711 / 100) * G711,2)</f>
        <v>635.25</v>
      </c>
      <c r="I711" s="158" t="e">
        <f>I701 * H711</f>
        <v>#REF!</v>
      </c>
      <c r="J711" s="149" t="e">
        <f>H711 * I701</f>
        <v>#REF!</v>
      </c>
    </row>
    <row r="712" spans="1:10">
      <c r="A712" s="18" t="s">
        <v>1283</v>
      </c>
      <c r="B712" s="31"/>
      <c r="C712" s="41"/>
      <c r="D712" s="18"/>
      <c r="E712" s="42"/>
      <c r="F712" s="42"/>
      <c r="G712" s="43" t="s">
        <v>1284</v>
      </c>
      <c r="H712" s="48">
        <f>SUM(H710:H711)</f>
        <v>635.25</v>
      </c>
      <c r="I712" s="45"/>
      <c r="J712" s="49" t="e">
        <f>SUM(J710:J711)</f>
        <v>#REF!</v>
      </c>
    </row>
    <row r="713" spans="1:10">
      <c r="A713" s="18" t="s">
        <v>1285</v>
      </c>
      <c r="B713" s="1"/>
      <c r="C713" s="47" t="s">
        <v>1286</v>
      </c>
      <c r="D713" s="18"/>
      <c r="E713" s="42"/>
      <c r="F713" s="42"/>
      <c r="G713" s="43"/>
      <c r="H713" s="44"/>
      <c r="I713" s="45"/>
      <c r="J713" s="46"/>
    </row>
    <row r="714" spans="1:10">
      <c r="A714" s="40"/>
      <c r="B714" s="31"/>
      <c r="C714" s="147"/>
      <c r="D714" s="155"/>
      <c r="E714" s="156"/>
      <c r="F714" s="156"/>
      <c r="G714" s="157"/>
      <c r="H714" s="148"/>
      <c r="I714" s="158"/>
      <c r="J714" s="149"/>
    </row>
    <row r="715" spans="1:10">
      <c r="A715" s="54" t="s">
        <v>1287</v>
      </c>
      <c r="B715" s="1"/>
      <c r="C715" s="41"/>
      <c r="D715" s="18"/>
      <c r="E715" s="42"/>
      <c r="F715" s="42"/>
      <c r="G715" s="43" t="s">
        <v>1288</v>
      </c>
      <c r="H715" s="148">
        <f>SUM(H713:H714)</f>
        <v>0</v>
      </c>
      <c r="I715" s="45"/>
      <c r="J715" s="149">
        <f>SUM(J713:J714)</f>
        <v>0</v>
      </c>
    </row>
    <row r="716" spans="1:10">
      <c r="A716" s="18"/>
      <c r="B716" s="55"/>
      <c r="C716" s="41"/>
      <c r="D716" s="18"/>
      <c r="E716" s="42"/>
      <c r="F716" s="42"/>
      <c r="G716" s="43"/>
      <c r="H716" s="44"/>
      <c r="I716" s="45"/>
      <c r="J716" s="46"/>
    </row>
    <row r="717" spans="1:10" ht="16" thickBot="1">
      <c r="A717" s="18" t="s">
        <v>1289</v>
      </c>
      <c r="B717" s="55"/>
      <c r="C717" s="56"/>
      <c r="D717" s="119"/>
      <c r="E717" s="120"/>
      <c r="F717" s="121" t="s">
        <v>1290</v>
      </c>
      <c r="G717" s="122">
        <f>SUM(H702:H716)/2</f>
        <v>13840.42</v>
      </c>
      <c r="H717" s="123" t="e">
        <f>IF($A$2="CD",IF($A$3=1,ROUND(SUM(H702:H716)/2,0),IF($A$3=3,ROUND(SUM(H702:H716)/2,-1),SUM(H702:H716)/2)),SUM(H702:H716)/2)</f>
        <v>#REF!</v>
      </c>
      <c r="I717" s="57" t="e">
        <f>SUM(J702:J716)/2</f>
        <v>#REF!</v>
      </c>
      <c r="J717" s="124" t="e">
        <f>IF($A$2="CD",IF($A$3=1,ROUND(SUM(J702:J716)/2,0),IF($A$3=3,ROUND(SUM(J702:J716)/2,-1),SUM(J702:J716)/2)),SUM(J702:J716)/2)</f>
        <v>#REF!</v>
      </c>
    </row>
    <row r="718" spans="1:10" ht="16" thickTop="1">
      <c r="A718" s="18" t="s">
        <v>1340</v>
      </c>
      <c r="B718" s="55"/>
      <c r="C718" s="65" t="s">
        <v>1341</v>
      </c>
      <c r="D718" s="66"/>
      <c r="E718" s="67"/>
      <c r="F718" s="67"/>
      <c r="G718" s="68"/>
      <c r="H718" s="69"/>
      <c r="I718" s="45"/>
      <c r="J718" s="70"/>
    </row>
    <row r="719" spans="1:10">
      <c r="A719" s="40" t="s">
        <v>1342</v>
      </c>
      <c r="B719" s="55"/>
      <c r="C719" s="150" t="s">
        <v>1343</v>
      </c>
      <c r="D719" s="137"/>
      <c r="E719" s="138"/>
      <c r="F719" s="165">
        <f>$F$3</f>
        <v>0</v>
      </c>
      <c r="G719" s="139"/>
      <c r="H719" s="140" t="e">
        <f>ROUND(H717*F719,2)</f>
        <v>#REF!</v>
      </c>
      <c r="I719" s="45"/>
      <c r="J719" s="149" t="e">
        <f>ROUND(J717*F719,2)</f>
        <v>#REF!</v>
      </c>
    </row>
    <row r="720" spans="1:10">
      <c r="A720" s="40" t="s">
        <v>1344</v>
      </c>
      <c r="B720" s="55"/>
      <c r="C720" s="150" t="s">
        <v>1345</v>
      </c>
      <c r="D720" s="137"/>
      <c r="E720" s="138"/>
      <c r="F720" s="165">
        <f>$G$3</f>
        <v>0</v>
      </c>
      <c r="G720" s="139"/>
      <c r="H720" s="140" t="e">
        <f>ROUND(H717*F720,2)</f>
        <v>#REF!</v>
      </c>
      <c r="I720" s="45"/>
      <c r="J720" s="149" t="e">
        <f>ROUND(J717*F720,2)</f>
        <v>#REF!</v>
      </c>
    </row>
    <row r="721" spans="1:10">
      <c r="A721" s="40" t="s">
        <v>1346</v>
      </c>
      <c r="B721" s="55"/>
      <c r="C721" s="150" t="s">
        <v>1347</v>
      </c>
      <c r="D721" s="137"/>
      <c r="E721" s="138"/>
      <c r="F721" s="165">
        <f>$H$3</f>
        <v>0</v>
      </c>
      <c r="G721" s="139"/>
      <c r="H721" s="140" t="e">
        <f>ROUND(H717*F721,2)</f>
        <v>#REF!</v>
      </c>
      <c r="I721" s="45"/>
      <c r="J721" s="149" t="e">
        <f>ROUND(J717*F721,2)</f>
        <v>#REF!</v>
      </c>
    </row>
    <row r="722" spans="1:10">
      <c r="A722" s="40" t="s">
        <v>1348</v>
      </c>
      <c r="B722" s="55"/>
      <c r="C722" s="150" t="s">
        <v>1349</v>
      </c>
      <c r="D722" s="137"/>
      <c r="E722" s="138"/>
      <c r="F722" s="165" t="e">
        <f>$I$3</f>
        <v>#REF!</v>
      </c>
      <c r="G722" s="139"/>
      <c r="H722" s="140" t="e">
        <f>ROUND(H721*F722,2)</f>
        <v>#REF!</v>
      </c>
      <c r="I722" s="45"/>
      <c r="J722" s="149" t="e">
        <f>ROUND(J721*F722,2)</f>
        <v>#REF!</v>
      </c>
    </row>
    <row r="723" spans="1:10">
      <c r="A723" s="18" t="s">
        <v>1350</v>
      </c>
      <c r="B723" s="55"/>
      <c r="C723" s="47" t="s">
        <v>1351</v>
      </c>
      <c r="D723" s="18"/>
      <c r="E723" s="42"/>
      <c r="F723" s="42"/>
      <c r="G723" s="71"/>
      <c r="H723" s="72" t="e">
        <f>SUM(H719:H722)</f>
        <v>#REF!</v>
      </c>
      <c r="I723" s="62"/>
      <c r="J723" s="73" t="e">
        <f>SUM(J719:J722)</f>
        <v>#REF!</v>
      </c>
    </row>
    <row r="724" spans="1:10" ht="16" thickBot="1">
      <c r="A724" s="18" t="s">
        <v>1352</v>
      </c>
      <c r="B724" s="55"/>
      <c r="C724" s="125"/>
      <c r="D724" s="126"/>
      <c r="E724" s="120"/>
      <c r="F724" s="121" t="s">
        <v>1353</v>
      </c>
      <c r="G724" s="127" t="e">
        <f>H723+H717</f>
        <v>#REF!</v>
      </c>
      <c r="H724" s="123" t="e">
        <f>IF($A$3=2,ROUND((H717+H723),2),IF($A$3=3,ROUND((H717+H723),-1),ROUND((H717+H723),0)))</f>
        <v>#REF!</v>
      </c>
      <c r="I724" s="57"/>
      <c r="J724" s="124" t="e">
        <f>IF($A$3=2,ROUND((J717+J723),2),IF($A$3=3,ROUND((J717+J723),-1),ROUND((J717+J723),0)))</f>
        <v>#REF!</v>
      </c>
    </row>
    <row r="725" spans="1:10" ht="16" thickTop="1">
      <c r="C725" s="1"/>
      <c r="D725" s="2"/>
      <c r="E725" s="1"/>
      <c r="F725" s="1"/>
      <c r="G725" s="1"/>
      <c r="H725" s="1"/>
      <c r="I725" s="29"/>
      <c r="J725" s="30"/>
    </row>
    <row r="726" spans="1:10" ht="16" thickBot="1">
      <c r="C726" s="1"/>
      <c r="D726" s="2"/>
      <c r="E726" s="1"/>
      <c r="F726" s="1"/>
      <c r="G726" s="1"/>
      <c r="H726" s="1"/>
      <c r="I726" s="29"/>
      <c r="J726" s="30"/>
    </row>
    <row r="727" spans="1:10" ht="16" thickTop="1">
      <c r="A727" s="18" t="s">
        <v>1430</v>
      </c>
      <c r="B727" s="31"/>
      <c r="C727" s="812" t="s">
        <v>1431</v>
      </c>
      <c r="D727" s="813"/>
      <c r="E727" s="813"/>
      <c r="F727" s="813"/>
      <c r="G727" s="32"/>
      <c r="H727" s="33" t="s">
        <v>1328</v>
      </c>
      <c r="I727" s="34" t="s">
        <v>1251</v>
      </c>
      <c r="J727" s="35" t="s">
        <v>4</v>
      </c>
    </row>
    <row r="728" spans="1:10">
      <c r="A728" s="18"/>
      <c r="B728" s="31"/>
      <c r="C728" s="814"/>
      <c r="D728" s="815"/>
      <c r="E728" s="815"/>
      <c r="F728" s="815"/>
      <c r="G728" s="36"/>
      <c r="H728" s="37" t="e">
        <f>"ITEM:   " &amp;#REF!</f>
        <v>#REF!</v>
      </c>
      <c r="I728" s="64" t="e">
        <f>#REF!</f>
        <v>#REF!</v>
      </c>
      <c r="J728" s="39"/>
    </row>
    <row r="729" spans="1:10">
      <c r="A729" s="40" t="s">
        <v>1253</v>
      </c>
      <c r="B729" s="31"/>
      <c r="C729" s="147" t="s">
        <v>1</v>
      </c>
      <c r="D729" s="155" t="s">
        <v>2</v>
      </c>
      <c r="E729" s="156" t="s">
        <v>3</v>
      </c>
      <c r="F729" s="156" t="s">
        <v>1254</v>
      </c>
      <c r="G729" s="157" t="s">
        <v>1255</v>
      </c>
      <c r="H729" s="148" t="s">
        <v>1256</v>
      </c>
      <c r="I729" s="158"/>
      <c r="J729" s="149" t="s">
        <v>1256</v>
      </c>
    </row>
    <row r="730" spans="1:10">
      <c r="A730" s="40"/>
      <c r="B730" s="31"/>
      <c r="C730" s="41"/>
      <c r="D730" s="18"/>
      <c r="E730" s="42"/>
      <c r="F730" s="42"/>
      <c r="G730" s="43"/>
      <c r="H730" s="44"/>
      <c r="I730" s="45"/>
      <c r="J730" s="46"/>
    </row>
    <row r="731" spans="1:10">
      <c r="A731" s="40" t="s">
        <v>1267</v>
      </c>
      <c r="B731" s="31"/>
      <c r="C731" s="50" t="s">
        <v>1268</v>
      </c>
      <c r="D731" s="18" t="s">
        <v>1269</v>
      </c>
      <c r="E731" s="18" t="s">
        <v>1270</v>
      </c>
      <c r="F731" s="18" t="s">
        <v>1271</v>
      </c>
      <c r="G731" s="51" t="s">
        <v>1272</v>
      </c>
      <c r="H731" s="52" t="s">
        <v>1273</v>
      </c>
      <c r="I731" s="45"/>
      <c r="J731" s="46"/>
    </row>
    <row r="732" spans="1:10">
      <c r="A732" s="40">
        <v>200006</v>
      </c>
      <c r="B732" s="31" t="s">
        <v>1268</v>
      </c>
      <c r="C732" s="147" t="s">
        <v>1339</v>
      </c>
      <c r="D732" s="159">
        <v>41751</v>
      </c>
      <c r="E732" s="160">
        <f>$O$1</f>
        <v>1.68</v>
      </c>
      <c r="F732" s="146">
        <f>IF(D732&lt;&gt;"",TRUNC(D732*E732,0),"")</f>
        <v>70141</v>
      </c>
      <c r="G732" s="161">
        <v>1.22563</v>
      </c>
      <c r="H732" s="148">
        <f>TRUNC(F732/G732,2)</f>
        <v>57228.52</v>
      </c>
      <c r="I732" s="158" t="e">
        <f>I728 / G732</f>
        <v>#REF!</v>
      </c>
      <c r="J732" s="149" t="e">
        <f>H732 * I728</f>
        <v>#REF!</v>
      </c>
    </row>
    <row r="733" spans="1:10">
      <c r="A733" s="18" t="s">
        <v>1276</v>
      </c>
      <c r="B733" s="31"/>
      <c r="C733" s="41"/>
      <c r="D733" s="18"/>
      <c r="E733" s="42"/>
      <c r="F733" s="42"/>
      <c r="G733" s="43" t="s">
        <v>1277</v>
      </c>
      <c r="H733" s="48">
        <f>SUM(H731:H732)</f>
        <v>57228.52</v>
      </c>
      <c r="I733" s="45"/>
      <c r="J733" s="49" t="e">
        <f>SUM(J731:J732)</f>
        <v>#REF!</v>
      </c>
    </row>
    <row r="734" spans="1:10">
      <c r="A734" s="40" t="s">
        <v>1278</v>
      </c>
      <c r="B734" s="31"/>
      <c r="C734" s="53" t="s">
        <v>1279</v>
      </c>
      <c r="D734" s="18"/>
      <c r="E734" s="42"/>
      <c r="F734" s="42"/>
      <c r="G734" s="43"/>
      <c r="H734" s="44"/>
      <c r="I734" s="45"/>
      <c r="J734" s="46"/>
    </row>
    <row r="735" spans="1:10">
      <c r="A735" s="40">
        <v>300059</v>
      </c>
      <c r="B735" s="31" t="s">
        <v>1279</v>
      </c>
      <c r="C735" s="147" t="s">
        <v>1432</v>
      </c>
      <c r="D735" s="155" t="s">
        <v>1433</v>
      </c>
      <c r="E735" s="156">
        <v>1</v>
      </c>
      <c r="F735" s="156"/>
      <c r="G735" s="157">
        <v>46500</v>
      </c>
      <c r="H735" s="148">
        <f>TRUNC(E735* (1 + F735 / 100) * G735,2)</f>
        <v>46500</v>
      </c>
      <c r="I735" s="158" t="e">
        <f>I728 * (E735 * (1+F735/100))</f>
        <v>#REF!</v>
      </c>
      <c r="J735" s="149" t="e">
        <f>H735 * I728</f>
        <v>#REF!</v>
      </c>
    </row>
    <row r="736" spans="1:10">
      <c r="A736" s="40">
        <v>300026</v>
      </c>
      <c r="B736" s="31" t="s">
        <v>1279</v>
      </c>
      <c r="C736" s="147" t="s">
        <v>1281</v>
      </c>
      <c r="D736" s="155" t="s">
        <v>1282</v>
      </c>
      <c r="E736" s="163">
        <f>$O$2</f>
        <v>0.05</v>
      </c>
      <c r="F736" s="156"/>
      <c r="G736" s="157">
        <f>H733</f>
        <v>57228.52</v>
      </c>
      <c r="H736" s="148">
        <f>TRUNC(E736* (1 + F736 / 100) * G736,2)</f>
        <v>2861.42</v>
      </c>
      <c r="I736" s="158" t="e">
        <f>I728 * H736</f>
        <v>#REF!</v>
      </c>
      <c r="J736" s="149" t="e">
        <f>H736 * I728</f>
        <v>#REF!</v>
      </c>
    </row>
    <row r="737" spans="1:10">
      <c r="A737" s="18" t="s">
        <v>1283</v>
      </c>
      <c r="B737" s="31"/>
      <c r="C737" s="41"/>
      <c r="D737" s="18"/>
      <c r="E737" s="42"/>
      <c r="F737" s="42"/>
      <c r="G737" s="43" t="s">
        <v>1284</v>
      </c>
      <c r="H737" s="48">
        <f>SUM(H734:H736)</f>
        <v>49361.42</v>
      </c>
      <c r="I737" s="45"/>
      <c r="J737" s="48" t="e">
        <f>SUM(J734:J736)</f>
        <v>#REF!</v>
      </c>
    </row>
    <row r="738" spans="1:10">
      <c r="A738" s="18" t="s">
        <v>1285</v>
      </c>
      <c r="B738" s="1"/>
      <c r="C738" s="47" t="s">
        <v>1286</v>
      </c>
      <c r="D738" s="18"/>
      <c r="E738" s="42"/>
      <c r="F738" s="42"/>
      <c r="G738" s="43"/>
      <c r="H738" s="44"/>
      <c r="I738" s="45"/>
      <c r="J738" s="46"/>
    </row>
    <row r="739" spans="1:10">
      <c r="A739" s="40"/>
      <c r="B739" s="31"/>
      <c r="C739" s="147"/>
      <c r="D739" s="155"/>
      <c r="E739" s="156"/>
      <c r="F739" s="156"/>
      <c r="G739" s="157"/>
      <c r="H739" s="148"/>
      <c r="I739" s="158"/>
      <c r="J739" s="149"/>
    </row>
    <row r="740" spans="1:10">
      <c r="A740" s="54" t="s">
        <v>1287</v>
      </c>
      <c r="B740" s="1"/>
      <c r="C740" s="41"/>
      <c r="D740" s="18"/>
      <c r="E740" s="42"/>
      <c r="F740" s="42"/>
      <c r="G740" s="43" t="s">
        <v>1288</v>
      </c>
      <c r="H740" s="148">
        <f>SUM(H738:H739)</f>
        <v>0</v>
      </c>
      <c r="I740" s="45"/>
      <c r="J740" s="149">
        <f>SUM(J738:J739)</f>
        <v>0</v>
      </c>
    </row>
    <row r="741" spans="1:10">
      <c r="A741" s="18"/>
      <c r="B741" s="55"/>
      <c r="C741" s="41"/>
      <c r="D741" s="18"/>
      <c r="E741" s="42"/>
      <c r="F741" s="42"/>
      <c r="G741" s="43"/>
      <c r="H741" s="44"/>
      <c r="I741" s="45"/>
      <c r="J741" s="46"/>
    </row>
    <row r="742" spans="1:10" ht="16" thickBot="1">
      <c r="A742" s="18" t="s">
        <v>1289</v>
      </c>
      <c r="B742" s="55"/>
      <c r="C742" s="56"/>
      <c r="D742" s="119"/>
      <c r="E742" s="120"/>
      <c r="F742" s="121" t="s">
        <v>1290</v>
      </c>
      <c r="G742" s="122">
        <f>SUM(H729:H741)/2</f>
        <v>106589.94</v>
      </c>
      <c r="H742" s="123" t="e">
        <f>IF($A$2="CD",IF($A$3=1,ROUND(SUM(H729:H741)/2,0),IF($A$3=3,ROUND(SUM(H729:H741)/2,-1),SUM(H729:H741)/2)),SUM(H729:H741)/2)</f>
        <v>#REF!</v>
      </c>
      <c r="I742" s="57" t="e">
        <f>SUM(J729:J741)/2</f>
        <v>#REF!</v>
      </c>
      <c r="J742" s="124" t="e">
        <f>IF($A$2="CD",IF($A$3=1,ROUND(SUM(J729:J741)/2,0),IF($A$3=3,ROUND(SUM(J729:J741)/2,-1),SUM(J729:J741)/2)),SUM(J729:J741)/2)</f>
        <v>#REF!</v>
      </c>
    </row>
    <row r="743" spans="1:10" ht="16" thickTop="1">
      <c r="A743" s="18" t="s">
        <v>1340</v>
      </c>
      <c r="B743" s="55"/>
      <c r="C743" s="65" t="s">
        <v>1341</v>
      </c>
      <c r="D743" s="66"/>
      <c r="E743" s="67"/>
      <c r="F743" s="67"/>
      <c r="G743" s="68"/>
      <c r="H743" s="69"/>
      <c r="I743" s="45"/>
      <c r="J743" s="70"/>
    </row>
    <row r="744" spans="1:10">
      <c r="A744" s="40" t="s">
        <v>1342</v>
      </c>
      <c r="B744" s="55"/>
      <c r="C744" s="150" t="s">
        <v>1343</v>
      </c>
      <c r="D744" s="137"/>
      <c r="E744" s="138"/>
      <c r="F744" s="165">
        <f>$F$3</f>
        <v>0</v>
      </c>
      <c r="G744" s="139"/>
      <c r="H744" s="140" t="e">
        <f>ROUND(H742*F744,2)</f>
        <v>#REF!</v>
      </c>
      <c r="I744" s="45"/>
      <c r="J744" s="149" t="e">
        <f>ROUND(J742*F744,2)</f>
        <v>#REF!</v>
      </c>
    </row>
    <row r="745" spans="1:10">
      <c r="A745" s="40" t="s">
        <v>1344</v>
      </c>
      <c r="B745" s="55"/>
      <c r="C745" s="150" t="s">
        <v>1345</v>
      </c>
      <c r="D745" s="137"/>
      <c r="E745" s="138"/>
      <c r="F745" s="165">
        <f>$G$3</f>
        <v>0</v>
      </c>
      <c r="G745" s="139"/>
      <c r="H745" s="140" t="e">
        <f>ROUND(H742*F745,2)</f>
        <v>#REF!</v>
      </c>
      <c r="I745" s="45"/>
      <c r="J745" s="149" t="e">
        <f>ROUND(J742*F745,2)</f>
        <v>#REF!</v>
      </c>
    </row>
    <row r="746" spans="1:10">
      <c r="A746" s="40" t="s">
        <v>1346</v>
      </c>
      <c r="B746" s="55"/>
      <c r="C746" s="150" t="s">
        <v>1347</v>
      </c>
      <c r="D746" s="137"/>
      <c r="E746" s="138"/>
      <c r="F746" s="165">
        <f>$H$3</f>
        <v>0</v>
      </c>
      <c r="G746" s="139"/>
      <c r="H746" s="140" t="e">
        <f>ROUND(H742*F746,2)</f>
        <v>#REF!</v>
      </c>
      <c r="I746" s="45"/>
      <c r="J746" s="149" t="e">
        <f>ROUND(J742*F746,2)</f>
        <v>#REF!</v>
      </c>
    </row>
    <row r="747" spans="1:10">
      <c r="A747" s="40" t="s">
        <v>1348</v>
      </c>
      <c r="B747" s="55"/>
      <c r="C747" s="150" t="s">
        <v>1349</v>
      </c>
      <c r="D747" s="137"/>
      <c r="E747" s="138"/>
      <c r="F747" s="165" t="e">
        <f>$I$3</f>
        <v>#REF!</v>
      </c>
      <c r="G747" s="139"/>
      <c r="H747" s="140" t="e">
        <f>ROUND(H746*F747,2)</f>
        <v>#REF!</v>
      </c>
      <c r="I747" s="45"/>
      <c r="J747" s="149" t="e">
        <f>ROUND(J746*F747,2)</f>
        <v>#REF!</v>
      </c>
    </row>
    <row r="748" spans="1:10">
      <c r="A748" s="18" t="s">
        <v>1350</v>
      </c>
      <c r="B748" s="55"/>
      <c r="C748" s="47" t="s">
        <v>1351</v>
      </c>
      <c r="D748" s="18"/>
      <c r="E748" s="42"/>
      <c r="F748" s="42"/>
      <c r="G748" s="71"/>
      <c r="H748" s="72" t="e">
        <f>SUM(H744:H747)</f>
        <v>#REF!</v>
      </c>
      <c r="I748" s="62"/>
      <c r="J748" s="73" t="e">
        <f>SUM(J744:J747)</f>
        <v>#REF!</v>
      </c>
    </row>
    <row r="749" spans="1:10" ht="16" thickBot="1">
      <c r="A749" s="18" t="s">
        <v>1352</v>
      </c>
      <c r="B749" s="55"/>
      <c r="C749" s="125"/>
      <c r="D749" s="126"/>
      <c r="E749" s="120"/>
      <c r="F749" s="121" t="s">
        <v>1353</v>
      </c>
      <c r="G749" s="127" t="e">
        <f>H748+H742</f>
        <v>#REF!</v>
      </c>
      <c r="H749" s="123" t="e">
        <f>IF($A$3=2,ROUND((H742+H748),2),IF($A$3=3,ROUND((H742+H748),-1),ROUND((H742+H748),0)))</f>
        <v>#REF!</v>
      </c>
      <c r="I749" s="57"/>
      <c r="J749" s="124" t="e">
        <f>IF($A$3=2,ROUND((J742+J748),2),IF($A$3=3,ROUND((J742+J748),-1),ROUND((J742+J748),0)))</f>
        <v>#REF!</v>
      </c>
    </row>
    <row r="750" spans="1:10" ht="16" thickTop="1">
      <c r="C750" s="1"/>
      <c r="D750" s="2"/>
      <c r="E750" s="1"/>
      <c r="F750" s="1"/>
      <c r="G750" s="1"/>
      <c r="H750" s="1"/>
      <c r="I750" s="29"/>
      <c r="J750" s="30"/>
    </row>
    <row r="751" spans="1:10" ht="16" thickBot="1">
      <c r="C751" s="1"/>
      <c r="D751" s="2"/>
      <c r="E751" s="1"/>
      <c r="F751" s="1"/>
      <c r="G751" s="1"/>
      <c r="H751" s="1"/>
      <c r="I751" s="29"/>
      <c r="J751" s="30"/>
    </row>
    <row r="752" spans="1:10" ht="16" thickTop="1">
      <c r="A752" s="18" t="s">
        <v>1434</v>
      </c>
      <c r="B752" s="31"/>
      <c r="C752" s="812" t="s">
        <v>1435</v>
      </c>
      <c r="D752" s="813"/>
      <c r="E752" s="813"/>
      <c r="F752" s="813"/>
      <c r="G752" s="32"/>
      <c r="H752" s="33" t="s">
        <v>1373</v>
      </c>
      <c r="I752" s="34" t="s">
        <v>1251</v>
      </c>
      <c r="J752" s="35" t="s">
        <v>4</v>
      </c>
    </row>
    <row r="753" spans="1:10">
      <c r="A753" s="18"/>
      <c r="B753" s="31"/>
      <c r="C753" s="814"/>
      <c r="D753" s="815"/>
      <c r="E753" s="815"/>
      <c r="F753" s="815"/>
      <c r="G753" s="36"/>
      <c r="H753" s="37" t="e">
        <f>"ITEM:   " &amp;#REF!</f>
        <v>#REF!</v>
      </c>
      <c r="I753" s="64" t="e">
        <f>#REF!</f>
        <v>#REF!</v>
      </c>
      <c r="J753" s="39"/>
    </row>
    <row r="754" spans="1:10">
      <c r="A754" s="40" t="s">
        <v>1253</v>
      </c>
      <c r="B754" s="31"/>
      <c r="C754" s="147" t="s">
        <v>1</v>
      </c>
      <c r="D754" s="155" t="s">
        <v>2</v>
      </c>
      <c r="E754" s="156" t="s">
        <v>3</v>
      </c>
      <c r="F754" s="156" t="s">
        <v>1254</v>
      </c>
      <c r="G754" s="157" t="s">
        <v>1255</v>
      </c>
      <c r="H754" s="148" t="s">
        <v>1256</v>
      </c>
      <c r="I754" s="158"/>
      <c r="J754" s="149" t="s">
        <v>1256</v>
      </c>
    </row>
    <row r="755" spans="1:10">
      <c r="A755" s="40"/>
      <c r="B755" s="31"/>
      <c r="C755" s="41"/>
      <c r="D755" s="18"/>
      <c r="E755" s="42"/>
      <c r="F755" s="42"/>
      <c r="G755" s="43"/>
      <c r="H755" s="44"/>
      <c r="I755" s="45"/>
      <c r="J755" s="46"/>
    </row>
    <row r="756" spans="1:10">
      <c r="A756" s="40" t="s">
        <v>1267</v>
      </c>
      <c r="B756" s="31"/>
      <c r="C756" s="50" t="s">
        <v>1268</v>
      </c>
      <c r="D756" s="18" t="s">
        <v>1269</v>
      </c>
      <c r="E756" s="18" t="s">
        <v>1270</v>
      </c>
      <c r="F756" s="18" t="s">
        <v>1271</v>
      </c>
      <c r="G756" s="51" t="s">
        <v>1272</v>
      </c>
      <c r="H756" s="52" t="s">
        <v>1273</v>
      </c>
      <c r="I756" s="45"/>
      <c r="J756" s="46"/>
    </row>
    <row r="757" spans="1:10">
      <c r="A757" s="40">
        <v>200006</v>
      </c>
      <c r="B757" s="31" t="s">
        <v>1268</v>
      </c>
      <c r="C757" s="147" t="s">
        <v>1339</v>
      </c>
      <c r="D757" s="159">
        <v>41751</v>
      </c>
      <c r="E757" s="160">
        <f>$O$1</f>
        <v>1.68</v>
      </c>
      <c r="F757" s="146">
        <f>IF(D757&lt;&gt;"",TRUNC(D757*E757,0),"")</f>
        <v>70141</v>
      </c>
      <c r="G757" s="161">
        <v>14.384600000000001</v>
      </c>
      <c r="H757" s="148">
        <f>TRUNC(F757/G757,2)</f>
        <v>4876.1099999999997</v>
      </c>
      <c r="I757" s="162" t="e">
        <f>I753 / G757</f>
        <v>#REF!</v>
      </c>
      <c r="J757" s="149" t="e">
        <f>H757 * I753</f>
        <v>#REF!</v>
      </c>
    </row>
    <row r="758" spans="1:10">
      <c r="A758" s="18" t="s">
        <v>1276</v>
      </c>
      <c r="B758" s="31"/>
      <c r="C758" s="41"/>
      <c r="D758" s="18"/>
      <c r="E758" s="42"/>
      <c r="F758" s="42"/>
      <c r="G758" s="43" t="s">
        <v>1277</v>
      </c>
      <c r="H758" s="48">
        <f>SUM(H756:H757)</f>
        <v>4876.1099999999997</v>
      </c>
      <c r="I758" s="45"/>
      <c r="J758" s="49" t="e">
        <f>SUM(J756:J757)</f>
        <v>#REF!</v>
      </c>
    </row>
    <row r="759" spans="1:10">
      <c r="A759" s="40" t="s">
        <v>1278</v>
      </c>
      <c r="B759" s="31"/>
      <c r="C759" s="53" t="s">
        <v>1279</v>
      </c>
      <c r="D759" s="18"/>
      <c r="E759" s="42"/>
      <c r="F759" s="42"/>
      <c r="G759" s="43"/>
      <c r="H759" s="44"/>
      <c r="I759" s="45"/>
      <c r="J759" s="46"/>
    </row>
    <row r="760" spans="1:10">
      <c r="A760" s="40">
        <v>300014</v>
      </c>
      <c r="B760" s="31" t="s">
        <v>1279</v>
      </c>
      <c r="C760" s="147" t="s">
        <v>1436</v>
      </c>
      <c r="D760" s="155" t="s">
        <v>1417</v>
      </c>
      <c r="E760" s="156">
        <v>0.35</v>
      </c>
      <c r="F760" s="156"/>
      <c r="G760" s="157">
        <v>70000</v>
      </c>
      <c r="H760" s="148">
        <f>TRUNC(E760* (1 + F760 / 100) * G760,2)</f>
        <v>24500</v>
      </c>
      <c r="I760" s="158" t="e">
        <f>I753 * (E760 * (1+F760/100))</f>
        <v>#REF!</v>
      </c>
      <c r="J760" s="149" t="e">
        <f>H760 * I753</f>
        <v>#REF!</v>
      </c>
    </row>
    <row r="761" spans="1:10">
      <c r="A761" s="40">
        <v>300026</v>
      </c>
      <c r="B761" s="31" t="s">
        <v>1279</v>
      </c>
      <c r="C761" s="147" t="s">
        <v>1281</v>
      </c>
      <c r="D761" s="155" t="s">
        <v>1282</v>
      </c>
      <c r="E761" s="163">
        <f>$O$2</f>
        <v>0.05</v>
      </c>
      <c r="F761" s="156"/>
      <c r="G761" s="157">
        <f>H758</f>
        <v>4876.1099999999997</v>
      </c>
      <c r="H761" s="148">
        <f>TRUNC(E761* (1 + F761 / 100) * G761,2)</f>
        <v>243.8</v>
      </c>
      <c r="I761" s="158" t="e">
        <f>I753 * H761</f>
        <v>#REF!</v>
      </c>
      <c r="J761" s="149" t="e">
        <f>H761 * I753</f>
        <v>#REF!</v>
      </c>
    </row>
    <row r="762" spans="1:10">
      <c r="A762" s="18" t="s">
        <v>1283</v>
      </c>
      <c r="B762" s="31"/>
      <c r="C762" s="41"/>
      <c r="D762" s="18"/>
      <c r="E762" s="42"/>
      <c r="F762" s="42"/>
      <c r="G762" s="43" t="s">
        <v>1284</v>
      </c>
      <c r="H762" s="48">
        <f>SUM(H759:H761)</f>
        <v>24743.8</v>
      </c>
      <c r="I762" s="45"/>
      <c r="J762" s="49" t="e">
        <f>SUM(J759:J761)</f>
        <v>#REF!</v>
      </c>
    </row>
    <row r="763" spans="1:10">
      <c r="A763" s="18" t="s">
        <v>1285</v>
      </c>
      <c r="B763" s="1"/>
      <c r="C763" s="47" t="s">
        <v>1286</v>
      </c>
      <c r="D763" s="18"/>
      <c r="E763" s="42"/>
      <c r="F763" s="42"/>
      <c r="G763" s="43"/>
      <c r="H763" s="44"/>
      <c r="I763" s="45"/>
      <c r="J763" s="46"/>
    </row>
    <row r="764" spans="1:10">
      <c r="A764" s="40"/>
      <c r="B764" s="31"/>
      <c r="C764" s="147"/>
      <c r="D764" s="155"/>
      <c r="E764" s="156"/>
      <c r="F764" s="156"/>
      <c r="G764" s="157"/>
      <c r="H764" s="148"/>
      <c r="I764" s="158"/>
      <c r="J764" s="149"/>
    </row>
    <row r="765" spans="1:10">
      <c r="A765" s="54" t="s">
        <v>1287</v>
      </c>
      <c r="B765" s="1"/>
      <c r="C765" s="41"/>
      <c r="D765" s="18"/>
      <c r="E765" s="42"/>
      <c r="F765" s="42"/>
      <c r="G765" s="43" t="s">
        <v>1288</v>
      </c>
      <c r="H765" s="148">
        <f>SUM(H763:H764)</f>
        <v>0</v>
      </c>
      <c r="I765" s="45"/>
      <c r="J765" s="149">
        <f>SUM(J763:J764)</f>
        <v>0</v>
      </c>
    </row>
    <row r="766" spans="1:10">
      <c r="A766" s="18"/>
      <c r="B766" s="55"/>
      <c r="C766" s="41"/>
      <c r="D766" s="18"/>
      <c r="E766" s="42"/>
      <c r="F766" s="42"/>
      <c r="G766" s="43"/>
      <c r="H766" s="44"/>
      <c r="I766" s="45"/>
      <c r="J766" s="46"/>
    </row>
    <row r="767" spans="1:10" ht="16" thickBot="1">
      <c r="A767" s="18" t="s">
        <v>1289</v>
      </c>
      <c r="B767" s="55"/>
      <c r="C767" s="56"/>
      <c r="D767" s="119"/>
      <c r="E767" s="120"/>
      <c r="F767" s="121" t="s">
        <v>1290</v>
      </c>
      <c r="G767" s="122">
        <f>SUM(H754:H766)/2</f>
        <v>29619.910000000003</v>
      </c>
      <c r="H767" s="123" t="e">
        <f>IF($A$2="CD",IF($A$3=1,ROUND(SUM(H754:H766)/2,0),IF($A$3=3,ROUND(SUM(H754:H766)/2,-1),SUM(H754:H766)/2)),SUM(H754:H766)/2)</f>
        <v>#REF!</v>
      </c>
      <c r="I767" s="57" t="e">
        <f>SUM(J754:J766)/2</f>
        <v>#REF!</v>
      </c>
      <c r="J767" s="124" t="e">
        <f>IF($A$2="CD",IF($A$3=1,ROUND(SUM(J754:J766)/2,0),IF($A$3=3,ROUND(SUM(J754:J766)/2,-1),SUM(J754:J766)/2)),SUM(J754:J766)/2)</f>
        <v>#REF!</v>
      </c>
    </row>
    <row r="768" spans="1:10" ht="16" thickTop="1">
      <c r="A768" s="18" t="s">
        <v>1340</v>
      </c>
      <c r="B768" s="55"/>
      <c r="C768" s="65" t="s">
        <v>1341</v>
      </c>
      <c r="D768" s="66"/>
      <c r="E768" s="67"/>
      <c r="F768" s="67"/>
      <c r="G768" s="68"/>
      <c r="H768" s="69"/>
      <c r="I768" s="45"/>
      <c r="J768" s="70"/>
    </row>
    <row r="769" spans="1:10">
      <c r="A769" s="40" t="s">
        <v>1342</v>
      </c>
      <c r="B769" s="55"/>
      <c r="C769" s="150" t="s">
        <v>1343</v>
      </c>
      <c r="D769" s="137"/>
      <c r="E769" s="138"/>
      <c r="F769" s="165">
        <f>$F$3</f>
        <v>0</v>
      </c>
      <c r="G769" s="139"/>
      <c r="H769" s="140" t="e">
        <f>ROUND(H767*F769,2)</f>
        <v>#REF!</v>
      </c>
      <c r="I769" s="45"/>
      <c r="J769" s="149" t="e">
        <f>ROUND(J767*F769,2)</f>
        <v>#REF!</v>
      </c>
    </row>
    <row r="770" spans="1:10">
      <c r="A770" s="40" t="s">
        <v>1344</v>
      </c>
      <c r="B770" s="55"/>
      <c r="C770" s="150" t="s">
        <v>1345</v>
      </c>
      <c r="D770" s="137"/>
      <c r="E770" s="138"/>
      <c r="F770" s="165">
        <f>$G$3</f>
        <v>0</v>
      </c>
      <c r="G770" s="139"/>
      <c r="H770" s="140" t="e">
        <f>ROUND(H767*F770,2)</f>
        <v>#REF!</v>
      </c>
      <c r="I770" s="45"/>
      <c r="J770" s="149" t="e">
        <f>ROUND(J767*F770,2)</f>
        <v>#REF!</v>
      </c>
    </row>
    <row r="771" spans="1:10">
      <c r="A771" s="40" t="s">
        <v>1346</v>
      </c>
      <c r="B771" s="55"/>
      <c r="C771" s="150" t="s">
        <v>1347</v>
      </c>
      <c r="D771" s="137"/>
      <c r="E771" s="138"/>
      <c r="F771" s="165">
        <f>$H$3</f>
        <v>0</v>
      </c>
      <c r="G771" s="139"/>
      <c r="H771" s="140" t="e">
        <f>ROUND(H767*F771,2)</f>
        <v>#REF!</v>
      </c>
      <c r="I771" s="45"/>
      <c r="J771" s="149" t="e">
        <f>ROUND(J767*F771,2)</f>
        <v>#REF!</v>
      </c>
    </row>
    <row r="772" spans="1:10">
      <c r="A772" s="40" t="s">
        <v>1348</v>
      </c>
      <c r="B772" s="55"/>
      <c r="C772" s="150" t="s">
        <v>1349</v>
      </c>
      <c r="D772" s="137"/>
      <c r="E772" s="138"/>
      <c r="F772" s="165" t="e">
        <f>$I$3</f>
        <v>#REF!</v>
      </c>
      <c r="G772" s="139"/>
      <c r="H772" s="140" t="e">
        <f>ROUND(H771*F772,2)</f>
        <v>#REF!</v>
      </c>
      <c r="I772" s="45"/>
      <c r="J772" s="149" t="e">
        <f>ROUND(J771*F772,2)</f>
        <v>#REF!</v>
      </c>
    </row>
    <row r="773" spans="1:10">
      <c r="A773" s="18" t="s">
        <v>1350</v>
      </c>
      <c r="B773" s="55"/>
      <c r="C773" s="47" t="s">
        <v>1351</v>
      </c>
      <c r="D773" s="18"/>
      <c r="E773" s="42"/>
      <c r="F773" s="42"/>
      <c r="G773" s="71"/>
      <c r="H773" s="72" t="e">
        <f>SUM(H769:H772)</f>
        <v>#REF!</v>
      </c>
      <c r="I773" s="62"/>
      <c r="J773" s="73" t="e">
        <f>SUM(J769:J772)</f>
        <v>#REF!</v>
      </c>
    </row>
    <row r="774" spans="1:10" ht="16" thickBot="1">
      <c r="A774" s="18" t="s">
        <v>1352</v>
      </c>
      <c r="B774" s="55"/>
      <c r="C774" s="125"/>
      <c r="D774" s="126"/>
      <c r="E774" s="120"/>
      <c r="F774" s="121" t="s">
        <v>1353</v>
      </c>
      <c r="G774" s="127" t="e">
        <f>H773+H767</f>
        <v>#REF!</v>
      </c>
      <c r="H774" s="123" t="e">
        <f>IF($A$3=2,ROUND((H767+H773),2),IF($A$3=3,ROUND((H767+H773),-1),ROUND((H767+H773),0)))</f>
        <v>#REF!</v>
      </c>
      <c r="I774" s="57"/>
      <c r="J774" s="124" t="e">
        <f>IF($A$3=2,ROUND((J767+J773),2),IF($A$3=3,ROUND((J767+J773),-1),ROUND((J767+J773),0)))</f>
        <v>#REF!</v>
      </c>
    </row>
    <row r="775" spans="1:10" ht="16" thickTop="1">
      <c r="C775" s="1"/>
      <c r="D775" s="2"/>
      <c r="E775" s="1"/>
      <c r="F775" s="1"/>
      <c r="G775" s="1"/>
      <c r="H775" s="1"/>
      <c r="I775" s="29"/>
      <c r="J775" s="30"/>
    </row>
    <row r="776" spans="1:10" ht="16" thickBot="1">
      <c r="C776" s="1"/>
      <c r="D776" s="2"/>
      <c r="E776" s="1"/>
      <c r="F776" s="1"/>
      <c r="G776" s="1"/>
      <c r="H776" s="1"/>
      <c r="I776" s="29"/>
      <c r="J776" s="30"/>
    </row>
    <row r="777" spans="1:10" ht="16" thickTop="1">
      <c r="A777" s="18" t="s">
        <v>1437</v>
      </c>
      <c r="B777" s="31"/>
      <c r="C777" s="812" t="s">
        <v>1438</v>
      </c>
      <c r="D777" s="813"/>
      <c r="E777" s="813"/>
      <c r="F777" s="813"/>
      <c r="G777" s="32"/>
      <c r="H777" s="33" t="s">
        <v>1366</v>
      </c>
      <c r="I777" s="34" t="s">
        <v>1251</v>
      </c>
      <c r="J777" s="35" t="s">
        <v>4</v>
      </c>
    </row>
    <row r="778" spans="1:10">
      <c r="A778" s="18"/>
      <c r="B778" s="31"/>
      <c r="C778" s="814"/>
      <c r="D778" s="815"/>
      <c r="E778" s="815"/>
      <c r="F778" s="815"/>
      <c r="G778" s="36"/>
      <c r="H778" s="37" t="e">
        <f>"ITEM:   " &amp;#REF!</f>
        <v>#REF!</v>
      </c>
      <c r="I778" s="64" t="e">
        <f>#REF!</f>
        <v>#REF!</v>
      </c>
      <c r="J778" s="39"/>
    </row>
    <row r="779" spans="1:10">
      <c r="A779" s="40" t="s">
        <v>1253</v>
      </c>
      <c r="B779" s="31"/>
      <c r="C779" s="147" t="s">
        <v>1</v>
      </c>
      <c r="D779" s="155" t="s">
        <v>2</v>
      </c>
      <c r="E779" s="156" t="s">
        <v>3</v>
      </c>
      <c r="F779" s="156" t="s">
        <v>1254</v>
      </c>
      <c r="G779" s="157" t="s">
        <v>1255</v>
      </c>
      <c r="H779" s="148" t="s">
        <v>1256</v>
      </c>
      <c r="I779" s="158"/>
      <c r="J779" s="149" t="s">
        <v>1256</v>
      </c>
    </row>
    <row r="780" spans="1:10">
      <c r="A780" s="40"/>
      <c r="B780" s="31"/>
      <c r="C780" s="41"/>
      <c r="D780" s="18"/>
      <c r="E780" s="42"/>
      <c r="F780" s="42"/>
      <c r="G780" s="43"/>
      <c r="H780" s="44"/>
      <c r="I780" s="45"/>
      <c r="J780" s="46"/>
    </row>
    <row r="781" spans="1:10">
      <c r="A781" s="40" t="s">
        <v>1267</v>
      </c>
      <c r="B781" s="31"/>
      <c r="C781" s="50" t="s">
        <v>1268</v>
      </c>
      <c r="D781" s="18" t="s">
        <v>1269</v>
      </c>
      <c r="E781" s="18" t="s">
        <v>1270</v>
      </c>
      <c r="F781" s="18" t="s">
        <v>1271</v>
      </c>
      <c r="G781" s="51" t="s">
        <v>1272</v>
      </c>
      <c r="H781" s="52" t="s">
        <v>1273</v>
      </c>
      <c r="I781" s="45"/>
      <c r="J781" s="46"/>
    </row>
    <row r="782" spans="1:10">
      <c r="A782" s="40">
        <v>200006</v>
      </c>
      <c r="B782" s="31" t="s">
        <v>1268</v>
      </c>
      <c r="C782" s="147" t="s">
        <v>1339</v>
      </c>
      <c r="D782" s="159">
        <v>41751</v>
      </c>
      <c r="E782" s="160">
        <f>$O$1</f>
        <v>1.68</v>
      </c>
      <c r="F782" s="146">
        <f>IF(D782&lt;&gt;"",TRUNC(D782*E782,0),"")</f>
        <v>70141</v>
      </c>
      <c r="G782" s="161">
        <v>22.051100000000002</v>
      </c>
      <c r="H782" s="148">
        <f>TRUNC(F782/G782,2)</f>
        <v>3180.83</v>
      </c>
      <c r="I782" s="158" t="e">
        <f>I778 / G782</f>
        <v>#REF!</v>
      </c>
      <c r="J782" s="149" t="e">
        <f>H782 * I778</f>
        <v>#REF!</v>
      </c>
    </row>
    <row r="783" spans="1:10">
      <c r="A783" s="18" t="s">
        <v>1276</v>
      </c>
      <c r="B783" s="31"/>
      <c r="C783" s="41"/>
      <c r="D783" s="18"/>
      <c r="E783" s="42"/>
      <c r="F783" s="42"/>
      <c r="G783" s="43" t="s">
        <v>1277</v>
      </c>
      <c r="H783" s="48">
        <f>SUM(H781:H782)</f>
        <v>3180.83</v>
      </c>
      <c r="I783" s="62"/>
      <c r="J783" s="49" t="e">
        <f>SUM(J781:J782)</f>
        <v>#REF!</v>
      </c>
    </row>
    <row r="784" spans="1:10">
      <c r="A784" s="40" t="s">
        <v>1278</v>
      </c>
      <c r="B784" s="31"/>
      <c r="C784" s="53" t="s">
        <v>1279</v>
      </c>
      <c r="D784" s="18"/>
      <c r="E784" s="42"/>
      <c r="F784" s="42"/>
      <c r="G784" s="43"/>
      <c r="H784" s="44"/>
      <c r="I784" s="45"/>
      <c r="J784" s="46"/>
    </row>
    <row r="785" spans="1:10">
      <c r="A785" s="40">
        <v>300026</v>
      </c>
      <c r="B785" s="31" t="s">
        <v>1279</v>
      </c>
      <c r="C785" s="151" t="s">
        <v>1281</v>
      </c>
      <c r="D785" s="155" t="s">
        <v>1282</v>
      </c>
      <c r="E785" s="163">
        <f>$O$2</f>
        <v>0.05</v>
      </c>
      <c r="F785" s="156"/>
      <c r="G785" s="157">
        <f>H783</f>
        <v>3180.83</v>
      </c>
      <c r="H785" s="148">
        <f>TRUNC(E785* (1 + F785 / 100) * G785,2)</f>
        <v>159.04</v>
      </c>
      <c r="I785" s="158" t="e">
        <f>I778 * H785</f>
        <v>#REF!</v>
      </c>
      <c r="J785" s="46" t="e">
        <f>H785 * I778</f>
        <v>#REF!</v>
      </c>
    </row>
    <row r="786" spans="1:10">
      <c r="A786" s="40">
        <v>300014</v>
      </c>
      <c r="B786" s="31" t="s">
        <v>1279</v>
      </c>
      <c r="C786" s="147" t="s">
        <v>1436</v>
      </c>
      <c r="D786" s="155" t="s">
        <v>1417</v>
      </c>
      <c r="E786" s="156">
        <v>0.08</v>
      </c>
      <c r="F786" s="156"/>
      <c r="G786" s="157">
        <v>70000</v>
      </c>
      <c r="H786" s="148">
        <f>TRUNC(E786* (1 + F786 / 100) * G786,2)</f>
        <v>5600</v>
      </c>
      <c r="I786" s="158" t="e">
        <f>I778 * (E786 * (1+F786/100))</f>
        <v>#REF!</v>
      </c>
      <c r="J786" s="149" t="e">
        <f>H786 * I778</f>
        <v>#REF!</v>
      </c>
    </row>
    <row r="787" spans="1:10">
      <c r="A787" s="18" t="s">
        <v>1283</v>
      </c>
      <c r="B787" s="31"/>
      <c r="C787" s="41"/>
      <c r="D787" s="18"/>
      <c r="E787" s="42"/>
      <c r="F787" s="42"/>
      <c r="G787" s="43" t="s">
        <v>1284</v>
      </c>
      <c r="H787" s="48">
        <f>SUM(H784:H786)</f>
        <v>5759.04</v>
      </c>
      <c r="I787" s="45"/>
      <c r="J787" s="48" t="e">
        <f>SUM(J784:J786)</f>
        <v>#REF!</v>
      </c>
    </row>
    <row r="788" spans="1:10">
      <c r="A788" s="18" t="s">
        <v>1285</v>
      </c>
      <c r="B788" s="1"/>
      <c r="C788" s="47" t="s">
        <v>1286</v>
      </c>
      <c r="D788" s="18"/>
      <c r="E788" s="42"/>
      <c r="F788" s="42"/>
      <c r="G788" s="43"/>
      <c r="H788" s="44"/>
      <c r="I788" s="45"/>
      <c r="J788" s="46"/>
    </row>
    <row r="789" spans="1:10">
      <c r="A789" s="40"/>
      <c r="B789" s="31"/>
      <c r="C789" s="147"/>
      <c r="D789" s="155"/>
      <c r="E789" s="156"/>
      <c r="F789" s="156"/>
      <c r="G789" s="157"/>
      <c r="H789" s="148"/>
      <c r="I789" s="158"/>
      <c r="J789" s="149"/>
    </row>
    <row r="790" spans="1:10">
      <c r="A790" s="54" t="s">
        <v>1287</v>
      </c>
      <c r="B790" s="1"/>
      <c r="C790" s="41"/>
      <c r="D790" s="18"/>
      <c r="E790" s="42"/>
      <c r="F790" s="42"/>
      <c r="G790" s="43" t="s">
        <v>1288</v>
      </c>
      <c r="H790" s="148">
        <f>SUM(H788:H789)</f>
        <v>0</v>
      </c>
      <c r="I790" s="45"/>
      <c r="J790" s="149">
        <f>SUM(J788:J789)</f>
        <v>0</v>
      </c>
    </row>
    <row r="791" spans="1:10">
      <c r="A791" s="18"/>
      <c r="B791" s="55"/>
      <c r="C791" s="41"/>
      <c r="D791" s="18"/>
      <c r="E791" s="42"/>
      <c r="F791" s="42"/>
      <c r="G791" s="43"/>
      <c r="H791" s="44"/>
      <c r="I791" s="45"/>
      <c r="J791" s="46"/>
    </row>
    <row r="792" spans="1:10" ht="16" thickBot="1">
      <c r="A792" s="18" t="s">
        <v>1289</v>
      </c>
      <c r="B792" s="55"/>
      <c r="C792" s="56"/>
      <c r="D792" s="119"/>
      <c r="E792" s="120"/>
      <c r="F792" s="121" t="s">
        <v>1290</v>
      </c>
      <c r="G792" s="122">
        <f>SUM(H779:H791)/2</f>
        <v>8939.8700000000008</v>
      </c>
      <c r="H792" s="123" t="e">
        <f>IF($A$2="CD",IF($A$3=1,ROUND(SUM(H779:H791)/2,0),IF($A$3=3,ROUND(SUM(H779:H791)/2,-1),SUM(H779:H791)/2)),SUM(H779:H791)/2)</f>
        <v>#REF!</v>
      </c>
      <c r="I792" s="57" t="e">
        <f>SUM(J779:J791)/2</f>
        <v>#REF!</v>
      </c>
      <c r="J792" s="124" t="e">
        <f>IF($A$2="CD",IF($A$3=1,ROUND(SUM(J779:J791)/2,0),IF($A$3=3,ROUND(SUM(J779:J791)/2,-1),SUM(J779:J791)/2)),SUM(J779:J791)/2)</f>
        <v>#REF!</v>
      </c>
    </row>
    <row r="793" spans="1:10" ht="16" thickTop="1">
      <c r="A793" s="18" t="s">
        <v>1340</v>
      </c>
      <c r="B793" s="55"/>
      <c r="C793" s="65" t="s">
        <v>1341</v>
      </c>
      <c r="D793" s="66"/>
      <c r="E793" s="67"/>
      <c r="F793" s="67"/>
      <c r="G793" s="68"/>
      <c r="H793" s="69"/>
      <c r="I793" s="45"/>
      <c r="J793" s="70"/>
    </row>
    <row r="794" spans="1:10">
      <c r="A794" s="40" t="s">
        <v>1342</v>
      </c>
      <c r="B794" s="55"/>
      <c r="C794" s="150" t="s">
        <v>1343</v>
      </c>
      <c r="D794" s="137"/>
      <c r="E794" s="138"/>
      <c r="F794" s="165">
        <f>$F$3</f>
        <v>0</v>
      </c>
      <c r="G794" s="139"/>
      <c r="H794" s="140" t="e">
        <f>ROUND(H792*F794,2)</f>
        <v>#REF!</v>
      </c>
      <c r="I794" s="45"/>
      <c r="J794" s="149" t="e">
        <f>ROUND(J792*F794,2)</f>
        <v>#REF!</v>
      </c>
    </row>
    <row r="795" spans="1:10">
      <c r="A795" s="40" t="s">
        <v>1344</v>
      </c>
      <c r="B795" s="55"/>
      <c r="C795" s="150" t="s">
        <v>1345</v>
      </c>
      <c r="D795" s="137"/>
      <c r="E795" s="138"/>
      <c r="F795" s="165">
        <f>$G$3</f>
        <v>0</v>
      </c>
      <c r="G795" s="139"/>
      <c r="H795" s="140" t="e">
        <f>ROUND(H792*F795,2)</f>
        <v>#REF!</v>
      </c>
      <c r="I795" s="45"/>
      <c r="J795" s="149" t="e">
        <f>ROUND(J792*F795,2)</f>
        <v>#REF!</v>
      </c>
    </row>
    <row r="796" spans="1:10">
      <c r="A796" s="40" t="s">
        <v>1346</v>
      </c>
      <c r="B796" s="55"/>
      <c r="C796" s="150" t="s">
        <v>1347</v>
      </c>
      <c r="D796" s="137"/>
      <c r="E796" s="138"/>
      <c r="F796" s="165">
        <f>$H$3</f>
        <v>0</v>
      </c>
      <c r="G796" s="139"/>
      <c r="H796" s="140" t="e">
        <f>ROUND(H792*F796,2)</f>
        <v>#REF!</v>
      </c>
      <c r="I796" s="45"/>
      <c r="J796" s="149" t="e">
        <f>ROUND(J792*F796,2)</f>
        <v>#REF!</v>
      </c>
    </row>
    <row r="797" spans="1:10">
      <c r="A797" s="40" t="s">
        <v>1348</v>
      </c>
      <c r="B797" s="55"/>
      <c r="C797" s="150" t="s">
        <v>1349</v>
      </c>
      <c r="D797" s="137"/>
      <c r="E797" s="138"/>
      <c r="F797" s="165" t="e">
        <f>$I$3</f>
        <v>#REF!</v>
      </c>
      <c r="G797" s="139"/>
      <c r="H797" s="140" t="e">
        <f>ROUND(H796*F797,2)</f>
        <v>#REF!</v>
      </c>
      <c r="I797" s="45"/>
      <c r="J797" s="149" t="e">
        <f>ROUND(J796*F797,2)</f>
        <v>#REF!</v>
      </c>
    </row>
    <row r="798" spans="1:10">
      <c r="A798" s="18" t="s">
        <v>1350</v>
      </c>
      <c r="B798" s="55"/>
      <c r="C798" s="47" t="s">
        <v>1351</v>
      </c>
      <c r="D798" s="18"/>
      <c r="E798" s="42"/>
      <c r="F798" s="42"/>
      <c r="G798" s="71"/>
      <c r="H798" s="72" t="e">
        <f>SUM(H794:H797)</f>
        <v>#REF!</v>
      </c>
      <c r="I798" s="62"/>
      <c r="J798" s="73" t="e">
        <f>SUM(J794:J797)</f>
        <v>#REF!</v>
      </c>
    </row>
    <row r="799" spans="1:10" ht="16" thickBot="1">
      <c r="A799" s="18" t="s">
        <v>1352</v>
      </c>
      <c r="B799" s="55"/>
      <c r="C799" s="125"/>
      <c r="D799" s="126"/>
      <c r="E799" s="120"/>
      <c r="F799" s="121" t="s">
        <v>1353</v>
      </c>
      <c r="G799" s="127" t="e">
        <f>H798+H792</f>
        <v>#REF!</v>
      </c>
      <c r="H799" s="123" t="e">
        <f>IF($A$3=2,ROUND((H792+H798),2),IF($A$3=3,ROUND((H792+H798),-1),ROUND((H792+H798),0)))</f>
        <v>#REF!</v>
      </c>
      <c r="I799" s="57"/>
      <c r="J799" s="124" t="e">
        <f>IF($A$3=2,ROUND((J792+J798),2),IF($A$3=3,ROUND((J792+J798),-1),ROUND((J792+J798),0)))</f>
        <v>#REF!</v>
      </c>
    </row>
    <row r="800" spans="1:10" ht="16" thickTop="1">
      <c r="C800" s="1"/>
      <c r="D800" s="2"/>
      <c r="E800" s="1"/>
      <c r="F800" s="1"/>
      <c r="G800" s="1"/>
      <c r="H800" s="1"/>
      <c r="I800" s="29"/>
      <c r="J800" s="30"/>
    </row>
    <row r="801" spans="1:10" ht="16" thickBot="1">
      <c r="C801" s="1"/>
      <c r="D801" s="2"/>
      <c r="E801" s="1"/>
      <c r="F801" s="1"/>
      <c r="G801" s="1"/>
      <c r="H801" s="1"/>
      <c r="I801" s="29"/>
      <c r="J801" s="30"/>
    </row>
    <row r="802" spans="1:10" ht="16" thickTop="1">
      <c r="A802" s="18" t="s">
        <v>1439</v>
      </c>
      <c r="B802" s="31"/>
      <c r="C802" s="812" t="s">
        <v>1440</v>
      </c>
      <c r="D802" s="813"/>
      <c r="E802" s="813"/>
      <c r="F802" s="813"/>
      <c r="G802" s="32"/>
      <c r="H802" s="33" t="s">
        <v>1441</v>
      </c>
      <c r="I802" s="34" t="s">
        <v>1251</v>
      </c>
      <c r="J802" s="35" t="s">
        <v>4</v>
      </c>
    </row>
    <row r="803" spans="1:10">
      <c r="A803" s="18"/>
      <c r="B803" s="31"/>
      <c r="C803" s="814"/>
      <c r="D803" s="815"/>
      <c r="E803" s="815"/>
      <c r="F803" s="815"/>
      <c r="G803" s="36"/>
      <c r="H803" s="37" t="e">
        <f>"ITEM:   " &amp;#REF!</f>
        <v>#REF!</v>
      </c>
      <c r="I803" s="64" t="e">
        <f>#REF!</f>
        <v>#REF!</v>
      </c>
      <c r="J803" s="39"/>
    </row>
    <row r="804" spans="1:10">
      <c r="A804" s="40" t="s">
        <v>1253</v>
      </c>
      <c r="B804" s="31"/>
      <c r="C804" s="147" t="s">
        <v>1</v>
      </c>
      <c r="D804" s="155" t="s">
        <v>2</v>
      </c>
      <c r="E804" s="156" t="s">
        <v>3</v>
      </c>
      <c r="F804" s="156" t="s">
        <v>1254</v>
      </c>
      <c r="G804" s="157" t="s">
        <v>1255</v>
      </c>
      <c r="H804" s="148" t="s">
        <v>1256</v>
      </c>
      <c r="I804" s="158"/>
      <c r="J804" s="149" t="s">
        <v>1256</v>
      </c>
    </row>
    <row r="805" spans="1:10">
      <c r="A805" s="40"/>
      <c r="B805" s="31"/>
      <c r="C805" s="41"/>
      <c r="D805" s="18"/>
      <c r="E805" s="42"/>
      <c r="F805" s="42"/>
      <c r="G805" s="43"/>
      <c r="H805" s="44"/>
      <c r="I805" s="45"/>
      <c r="J805" s="46"/>
    </row>
    <row r="806" spans="1:10">
      <c r="A806" s="40" t="s">
        <v>1267</v>
      </c>
      <c r="B806" s="31"/>
      <c r="C806" s="50" t="s">
        <v>1268</v>
      </c>
      <c r="D806" s="18" t="s">
        <v>1269</v>
      </c>
      <c r="E806" s="18" t="s">
        <v>1270</v>
      </c>
      <c r="F806" s="18" t="s">
        <v>1271</v>
      </c>
      <c r="G806" s="51" t="s">
        <v>1272</v>
      </c>
      <c r="H806" s="52" t="s">
        <v>1273</v>
      </c>
      <c r="I806" s="45"/>
      <c r="J806" s="46"/>
    </row>
    <row r="807" spans="1:10">
      <c r="A807" s="40">
        <v>200006</v>
      </c>
      <c r="B807" s="31" t="s">
        <v>1268</v>
      </c>
      <c r="C807" s="147" t="s">
        <v>1339</v>
      </c>
      <c r="D807" s="159">
        <v>41751</v>
      </c>
      <c r="E807" s="160">
        <f>$O$1</f>
        <v>1.68</v>
      </c>
      <c r="F807" s="146">
        <f>IF(D807&lt;&gt;"",TRUNC(D807*E807,0),"")</f>
        <v>70141</v>
      </c>
      <c r="G807" s="161">
        <v>1.9366000000000001</v>
      </c>
      <c r="H807" s="148">
        <f>TRUNC(F807/G807,2)</f>
        <v>36218.629999999997</v>
      </c>
      <c r="I807" s="158" t="e">
        <f>I803 / G807</f>
        <v>#REF!</v>
      </c>
      <c r="J807" s="149" t="e">
        <f>H807 * I803</f>
        <v>#REF!</v>
      </c>
    </row>
    <row r="808" spans="1:10">
      <c r="A808" s="18" t="s">
        <v>1276</v>
      </c>
      <c r="B808" s="31"/>
      <c r="C808" s="41"/>
      <c r="D808" s="18"/>
      <c r="E808" s="42"/>
      <c r="F808" s="42"/>
      <c r="G808" s="43" t="s">
        <v>1277</v>
      </c>
      <c r="H808" s="48">
        <f>SUM(H806:H807)</f>
        <v>36218.629999999997</v>
      </c>
      <c r="I808" s="45"/>
      <c r="J808" s="49" t="e">
        <f>SUM(J806:J807)</f>
        <v>#REF!</v>
      </c>
    </row>
    <row r="809" spans="1:10">
      <c r="A809" s="40" t="s">
        <v>1278</v>
      </c>
      <c r="B809" s="31"/>
      <c r="C809" s="53" t="s">
        <v>1279</v>
      </c>
      <c r="D809" s="18"/>
      <c r="E809" s="42"/>
      <c r="F809" s="42"/>
      <c r="G809" s="43"/>
      <c r="H809" s="44"/>
      <c r="I809" s="45"/>
      <c r="J809" s="46"/>
    </row>
    <row r="810" spans="1:10">
      <c r="A810" s="40">
        <v>300014</v>
      </c>
      <c r="B810" s="31" t="s">
        <v>1279</v>
      </c>
      <c r="C810" s="147" t="s">
        <v>1436</v>
      </c>
      <c r="D810" s="155" t="s">
        <v>1417</v>
      </c>
      <c r="E810" s="156">
        <v>1.25</v>
      </c>
      <c r="F810" s="156"/>
      <c r="G810" s="157">
        <v>70000</v>
      </c>
      <c r="H810" s="148">
        <f>TRUNC(E810* (1 + F810 / 100) * G810,2)</f>
        <v>87500</v>
      </c>
      <c r="I810" s="158" t="e">
        <f>I803 * (E810 * (1+F810/100))</f>
        <v>#REF!</v>
      </c>
      <c r="J810" s="149" t="e">
        <f>H810 * I803</f>
        <v>#REF!</v>
      </c>
    </row>
    <row r="811" spans="1:10">
      <c r="A811" s="40">
        <v>300040</v>
      </c>
      <c r="B811" s="31" t="s">
        <v>1279</v>
      </c>
      <c r="C811" s="147" t="s">
        <v>1442</v>
      </c>
      <c r="D811" s="155" t="s">
        <v>629</v>
      </c>
      <c r="E811" s="156">
        <v>1</v>
      </c>
      <c r="F811" s="156"/>
      <c r="G811" s="157">
        <v>26000</v>
      </c>
      <c r="H811" s="148">
        <f>TRUNC(E811* (1 + F811 / 100) * G811,2)</f>
        <v>26000</v>
      </c>
      <c r="I811" s="162" t="e">
        <f>I803 * (E811 * (1+F811/100))</f>
        <v>#REF!</v>
      </c>
      <c r="J811" s="149" t="e">
        <f>H811 * I803</f>
        <v>#REF!</v>
      </c>
    </row>
    <row r="812" spans="1:10">
      <c r="A812" s="40">
        <v>300026</v>
      </c>
      <c r="B812" s="31" t="s">
        <v>1279</v>
      </c>
      <c r="C812" s="147" t="s">
        <v>1281</v>
      </c>
      <c r="D812" s="155" t="s">
        <v>1282</v>
      </c>
      <c r="E812" s="163">
        <f>$O$2</f>
        <v>0.05</v>
      </c>
      <c r="F812" s="156"/>
      <c r="G812" s="157">
        <f>H808</f>
        <v>36218.629999999997</v>
      </c>
      <c r="H812" s="148">
        <f>TRUNC(E812* (1 + F812 / 100) * G812,2)</f>
        <v>1810.93</v>
      </c>
      <c r="I812" s="158" t="e">
        <f>I803 * H812</f>
        <v>#REF!</v>
      </c>
      <c r="J812" s="149" t="e">
        <f>H812 * I803</f>
        <v>#REF!</v>
      </c>
    </row>
    <row r="813" spans="1:10">
      <c r="A813" s="18" t="s">
        <v>1283</v>
      </c>
      <c r="B813" s="31"/>
      <c r="C813" s="41"/>
      <c r="D813" s="18"/>
      <c r="E813" s="42"/>
      <c r="F813" s="42"/>
      <c r="G813" s="43" t="s">
        <v>1284</v>
      </c>
      <c r="H813" s="48">
        <f>SUM(H809:H812)</f>
        <v>115310.93</v>
      </c>
      <c r="I813" s="45"/>
      <c r="J813" s="49" t="e">
        <f>SUM(J809:J812)</f>
        <v>#REF!</v>
      </c>
    </row>
    <row r="814" spans="1:10">
      <c r="A814" s="18" t="s">
        <v>1285</v>
      </c>
      <c r="B814" s="1"/>
      <c r="C814" s="47" t="s">
        <v>1286</v>
      </c>
      <c r="D814" s="18"/>
      <c r="E814" s="42"/>
      <c r="F814" s="42"/>
      <c r="G814" s="43"/>
      <c r="H814" s="44"/>
      <c r="I814" s="45"/>
      <c r="J814" s="46"/>
    </row>
    <row r="815" spans="1:10">
      <c r="A815" s="40"/>
      <c r="B815" s="31"/>
      <c r="C815" s="147"/>
      <c r="D815" s="155"/>
      <c r="E815" s="156"/>
      <c r="F815" s="156"/>
      <c r="G815" s="157"/>
      <c r="H815" s="148"/>
      <c r="I815" s="158"/>
      <c r="J815" s="149"/>
    </row>
    <row r="816" spans="1:10">
      <c r="A816" s="54" t="s">
        <v>1287</v>
      </c>
      <c r="B816" s="1"/>
      <c r="C816" s="41"/>
      <c r="D816" s="18"/>
      <c r="E816" s="42"/>
      <c r="F816" s="42"/>
      <c r="G816" s="43" t="s">
        <v>1288</v>
      </c>
      <c r="H816" s="148">
        <f>SUM(H814:H815)</f>
        <v>0</v>
      </c>
      <c r="I816" s="45"/>
      <c r="J816" s="149">
        <f>SUM(J814:J815)</f>
        <v>0</v>
      </c>
    </row>
    <row r="817" spans="1:10">
      <c r="A817" s="18"/>
      <c r="B817" s="55"/>
      <c r="C817" s="41"/>
      <c r="D817" s="18"/>
      <c r="E817" s="42"/>
      <c r="F817" s="42"/>
      <c r="G817" s="43"/>
      <c r="H817" s="44"/>
      <c r="I817" s="45"/>
      <c r="J817" s="46"/>
    </row>
    <row r="818" spans="1:10" ht="16" thickBot="1">
      <c r="A818" s="18" t="s">
        <v>1289</v>
      </c>
      <c r="B818" s="55"/>
      <c r="C818" s="56"/>
      <c r="D818" s="119"/>
      <c r="E818" s="120"/>
      <c r="F818" s="121" t="s">
        <v>1290</v>
      </c>
      <c r="G818" s="122">
        <f>SUM(H804:H817)/2</f>
        <v>151529.56</v>
      </c>
      <c r="H818" s="123" t="e">
        <f>IF($A$2="CD",IF($A$3=1,ROUND(SUM(H804:H817)/2,0),IF($A$3=3,ROUND(SUM(H804:H817)/2,-1),SUM(H804:H817)/2)),SUM(H804:H817)/2)</f>
        <v>#REF!</v>
      </c>
      <c r="I818" s="57" t="e">
        <f>SUM(J804:J817)/2</f>
        <v>#REF!</v>
      </c>
      <c r="J818" s="124" t="e">
        <f>IF($A$2="CD",IF($A$3=1,ROUND(SUM(J804:J817)/2,0),IF($A$3=3,ROUND(SUM(J804:J817)/2,-1),SUM(J804:J817)/2)),SUM(J804:J817)/2)</f>
        <v>#REF!</v>
      </c>
    </row>
    <row r="819" spans="1:10" ht="16" thickTop="1">
      <c r="A819" s="18" t="s">
        <v>1340</v>
      </c>
      <c r="B819" s="55"/>
      <c r="C819" s="65" t="s">
        <v>1341</v>
      </c>
      <c r="D819" s="66"/>
      <c r="E819" s="67"/>
      <c r="F819" s="67"/>
      <c r="G819" s="68"/>
      <c r="H819" s="69"/>
      <c r="I819" s="45"/>
      <c r="J819" s="70"/>
    </row>
    <row r="820" spans="1:10">
      <c r="A820" s="40" t="s">
        <v>1342</v>
      </c>
      <c r="B820" s="55"/>
      <c r="C820" s="150" t="s">
        <v>1343</v>
      </c>
      <c r="D820" s="137"/>
      <c r="E820" s="138"/>
      <c r="F820" s="165">
        <f>$F$3</f>
        <v>0</v>
      </c>
      <c r="G820" s="139"/>
      <c r="H820" s="140" t="e">
        <f>ROUND(H818*F820,2)</f>
        <v>#REF!</v>
      </c>
      <c r="I820" s="45"/>
      <c r="J820" s="149" t="e">
        <f>ROUND(J818*F820,2)</f>
        <v>#REF!</v>
      </c>
    </row>
    <row r="821" spans="1:10">
      <c r="A821" s="40" t="s">
        <v>1344</v>
      </c>
      <c r="B821" s="55"/>
      <c r="C821" s="150" t="s">
        <v>1345</v>
      </c>
      <c r="D821" s="137"/>
      <c r="E821" s="138"/>
      <c r="F821" s="165">
        <f>$G$3</f>
        <v>0</v>
      </c>
      <c r="G821" s="139"/>
      <c r="H821" s="140" t="e">
        <f>ROUND(H818*F821,2)</f>
        <v>#REF!</v>
      </c>
      <c r="I821" s="45"/>
      <c r="J821" s="149" t="e">
        <f>ROUND(J818*F821,2)</f>
        <v>#REF!</v>
      </c>
    </row>
    <row r="822" spans="1:10">
      <c r="A822" s="40" t="s">
        <v>1346</v>
      </c>
      <c r="B822" s="55"/>
      <c r="C822" s="150" t="s">
        <v>1347</v>
      </c>
      <c r="D822" s="137"/>
      <c r="E822" s="138"/>
      <c r="F822" s="165">
        <f>$H$3</f>
        <v>0</v>
      </c>
      <c r="G822" s="139"/>
      <c r="H822" s="140" t="e">
        <f>ROUND(H818*F822,2)</f>
        <v>#REF!</v>
      </c>
      <c r="I822" s="45"/>
      <c r="J822" s="149" t="e">
        <f>ROUND(J818*F822,2)</f>
        <v>#REF!</v>
      </c>
    </row>
    <row r="823" spans="1:10">
      <c r="A823" s="40" t="s">
        <v>1348</v>
      </c>
      <c r="B823" s="55"/>
      <c r="C823" s="150" t="s">
        <v>1349</v>
      </c>
      <c r="D823" s="137"/>
      <c r="E823" s="138"/>
      <c r="F823" s="165" t="e">
        <f>$I$3</f>
        <v>#REF!</v>
      </c>
      <c r="G823" s="139"/>
      <c r="H823" s="140" t="e">
        <f>ROUND(H822*F823,2)</f>
        <v>#REF!</v>
      </c>
      <c r="I823" s="45"/>
      <c r="J823" s="149" t="e">
        <f>ROUND(J822*F823,2)</f>
        <v>#REF!</v>
      </c>
    </row>
    <row r="824" spans="1:10">
      <c r="A824" s="18" t="s">
        <v>1350</v>
      </c>
      <c r="B824" s="55"/>
      <c r="C824" s="47" t="s">
        <v>1351</v>
      </c>
      <c r="D824" s="18"/>
      <c r="E824" s="42"/>
      <c r="F824" s="42"/>
      <c r="G824" s="71"/>
      <c r="H824" s="72" t="e">
        <f>SUM(H820:H823)</f>
        <v>#REF!</v>
      </c>
      <c r="I824" s="62"/>
      <c r="J824" s="73" t="e">
        <f>SUM(J820:J823)</f>
        <v>#REF!</v>
      </c>
    </row>
    <row r="825" spans="1:10" ht="16" thickBot="1">
      <c r="A825" s="18" t="s">
        <v>1352</v>
      </c>
      <c r="B825" s="55"/>
      <c r="C825" s="125"/>
      <c r="D825" s="126"/>
      <c r="E825" s="120"/>
      <c r="F825" s="121" t="s">
        <v>1353</v>
      </c>
      <c r="G825" s="127" t="e">
        <f>H824+H818</f>
        <v>#REF!</v>
      </c>
      <c r="H825" s="123" t="e">
        <f>IF($A$3=2,ROUND((H818+H824),2),IF($A$3=3,ROUND((H818+H824),-1),ROUND((H818+H824),0)))</f>
        <v>#REF!</v>
      </c>
      <c r="I825" s="57"/>
      <c r="J825" s="124" t="e">
        <f>IF($A$3=2,ROUND((J818+J824),2),IF($A$3=3,ROUND((J818+J824),-1),ROUND((J818+J824),0)))</f>
        <v>#REF!</v>
      </c>
    </row>
    <row r="826" spans="1:10" ht="16" thickTop="1">
      <c r="C826" s="1"/>
      <c r="D826" s="2"/>
      <c r="E826" s="1"/>
      <c r="F826" s="1"/>
      <c r="G826" s="1"/>
      <c r="H826" s="1"/>
      <c r="I826" s="29"/>
      <c r="J826" s="30"/>
    </row>
    <row r="827" spans="1:10" ht="16" thickBot="1">
      <c r="C827" s="1"/>
      <c r="D827" s="2"/>
      <c r="E827" s="1"/>
      <c r="F827" s="1"/>
      <c r="G827" s="1"/>
      <c r="H827" s="1"/>
      <c r="I827" s="29"/>
      <c r="J827" s="30"/>
    </row>
    <row r="828" spans="1:10" ht="16" thickTop="1">
      <c r="A828" s="18" t="s">
        <v>1443</v>
      </c>
      <c r="B828" s="31"/>
      <c r="C828" s="812" t="s">
        <v>1444</v>
      </c>
      <c r="D828" s="813"/>
      <c r="E828" s="813"/>
      <c r="F828" s="813"/>
      <c r="G828" s="32"/>
      <c r="H828" s="33" t="s">
        <v>1366</v>
      </c>
      <c r="I828" s="34" t="s">
        <v>1251</v>
      </c>
      <c r="J828" s="35" t="s">
        <v>4</v>
      </c>
    </row>
    <row r="829" spans="1:10">
      <c r="A829" s="18"/>
      <c r="B829" s="31"/>
      <c r="C829" s="814"/>
      <c r="D829" s="815"/>
      <c r="E829" s="815"/>
      <c r="F829" s="815"/>
      <c r="G829" s="36"/>
      <c r="H829" s="37" t="e">
        <f>"ITEM:   " &amp;#REF!</f>
        <v>#REF!</v>
      </c>
      <c r="I829" s="64" t="e">
        <f>#REF!</f>
        <v>#REF!</v>
      </c>
      <c r="J829" s="39"/>
    </row>
    <row r="830" spans="1:10">
      <c r="A830" s="40" t="s">
        <v>1253</v>
      </c>
      <c r="B830" s="31"/>
      <c r="C830" s="147" t="s">
        <v>1</v>
      </c>
      <c r="D830" s="155" t="s">
        <v>2</v>
      </c>
      <c r="E830" s="156" t="s">
        <v>3</v>
      </c>
      <c r="F830" s="156" t="s">
        <v>1254</v>
      </c>
      <c r="G830" s="157" t="s">
        <v>1255</v>
      </c>
      <c r="H830" s="148" t="s">
        <v>1256</v>
      </c>
      <c r="I830" s="158"/>
      <c r="J830" s="149" t="s">
        <v>1256</v>
      </c>
    </row>
    <row r="831" spans="1:10">
      <c r="A831" s="40"/>
      <c r="B831" s="31"/>
      <c r="C831" s="41"/>
      <c r="D831" s="18"/>
      <c r="E831" s="42"/>
      <c r="F831" s="42"/>
      <c r="G831" s="43"/>
      <c r="H831" s="44"/>
      <c r="I831" s="45"/>
      <c r="J831" s="46"/>
    </row>
    <row r="832" spans="1:10">
      <c r="A832" s="40" t="s">
        <v>1267</v>
      </c>
      <c r="B832" s="31"/>
      <c r="C832" s="50" t="s">
        <v>1268</v>
      </c>
      <c r="D832" s="18" t="s">
        <v>1269</v>
      </c>
      <c r="E832" s="18" t="s">
        <v>1270</v>
      </c>
      <c r="F832" s="18" t="s">
        <v>1271</v>
      </c>
      <c r="G832" s="51" t="s">
        <v>1272</v>
      </c>
      <c r="H832" s="52" t="s">
        <v>1273</v>
      </c>
      <c r="I832" s="45"/>
      <c r="J832" s="46"/>
    </row>
    <row r="833" spans="1:10">
      <c r="A833" s="40">
        <v>200006</v>
      </c>
      <c r="B833" s="31" t="s">
        <v>1268</v>
      </c>
      <c r="C833" s="147" t="s">
        <v>1339</v>
      </c>
      <c r="D833" s="159">
        <v>41751</v>
      </c>
      <c r="E833" s="160">
        <f>$O$1</f>
        <v>1.68</v>
      </c>
      <c r="F833" s="146">
        <f>IF(D833&lt;&gt;"",TRUNC(D833*E833,0),"")</f>
        <v>70141</v>
      </c>
      <c r="G833" s="161">
        <v>11.9374</v>
      </c>
      <c r="H833" s="148">
        <f>TRUNC(F833/G833,2)</f>
        <v>5875.73</v>
      </c>
      <c r="I833" s="158" t="e">
        <f>I829 / G833</f>
        <v>#REF!</v>
      </c>
      <c r="J833" s="149" t="e">
        <f>H833 * I829</f>
        <v>#REF!</v>
      </c>
    </row>
    <row r="834" spans="1:10">
      <c r="A834" s="18" t="s">
        <v>1276</v>
      </c>
      <c r="B834" s="31"/>
      <c r="C834" s="41"/>
      <c r="D834" s="18"/>
      <c r="E834" s="42"/>
      <c r="F834" s="42"/>
      <c r="G834" s="43" t="s">
        <v>1277</v>
      </c>
      <c r="H834" s="48">
        <f>SUM(H832:H833)</f>
        <v>5875.73</v>
      </c>
      <c r="I834" s="62"/>
      <c r="J834" s="49" t="e">
        <f>SUM(J832:J833)</f>
        <v>#REF!</v>
      </c>
    </row>
    <row r="835" spans="1:10">
      <c r="A835" s="40" t="s">
        <v>1278</v>
      </c>
      <c r="B835" s="31"/>
      <c r="C835" s="53" t="s">
        <v>1279</v>
      </c>
      <c r="D835" s="18"/>
      <c r="E835" s="42"/>
      <c r="F835" s="42"/>
      <c r="G835" s="43"/>
      <c r="H835" s="44"/>
      <c r="I835" s="45"/>
      <c r="J835" s="46"/>
    </row>
    <row r="836" spans="1:10">
      <c r="A836" s="40">
        <v>300026</v>
      </c>
      <c r="B836" s="31" t="s">
        <v>1279</v>
      </c>
      <c r="C836" s="147" t="s">
        <v>1281</v>
      </c>
      <c r="D836" s="155" t="s">
        <v>1282</v>
      </c>
      <c r="E836" s="163">
        <f>$O$2</f>
        <v>0.05</v>
      </c>
      <c r="F836" s="156"/>
      <c r="G836" s="157">
        <f>H834</f>
        <v>5875.73</v>
      </c>
      <c r="H836" s="148">
        <f>TRUNC(E836* (1 + F836 / 100) * G836,2)</f>
        <v>293.77999999999997</v>
      </c>
      <c r="I836" s="158" t="e">
        <f>I829 * H836</f>
        <v>#REF!</v>
      </c>
      <c r="J836" s="149" t="e">
        <f>H836 * I829</f>
        <v>#REF!</v>
      </c>
    </row>
    <row r="837" spans="1:10">
      <c r="A837" s="18" t="s">
        <v>1283</v>
      </c>
      <c r="B837" s="31"/>
      <c r="C837" s="41"/>
      <c r="D837" s="18"/>
      <c r="E837" s="42"/>
      <c r="F837" s="42"/>
      <c r="G837" s="43" t="s">
        <v>1284</v>
      </c>
      <c r="H837" s="48">
        <f>SUM(H835:H836)</f>
        <v>293.77999999999997</v>
      </c>
      <c r="I837" s="45"/>
      <c r="J837" s="49" t="e">
        <f>SUM(J835:J836)</f>
        <v>#REF!</v>
      </c>
    </row>
    <row r="838" spans="1:10">
      <c r="A838" s="18" t="s">
        <v>1285</v>
      </c>
      <c r="B838" s="1"/>
      <c r="C838" s="47" t="s">
        <v>1286</v>
      </c>
      <c r="D838" s="18"/>
      <c r="E838" s="42"/>
      <c r="F838" s="42"/>
      <c r="G838" s="43"/>
      <c r="H838" s="44"/>
      <c r="I838" s="45"/>
      <c r="J838" s="46"/>
    </row>
    <row r="839" spans="1:10">
      <c r="A839" s="40"/>
      <c r="B839" s="31"/>
      <c r="C839" s="147"/>
      <c r="D839" s="155"/>
      <c r="E839" s="156"/>
      <c r="F839" s="156"/>
      <c r="G839" s="157"/>
      <c r="H839" s="148"/>
      <c r="I839" s="158"/>
      <c r="J839" s="149"/>
    </row>
    <row r="840" spans="1:10">
      <c r="A840" s="54" t="s">
        <v>1287</v>
      </c>
      <c r="B840" s="1"/>
      <c r="C840" s="41"/>
      <c r="D840" s="18"/>
      <c r="E840" s="42"/>
      <c r="F840" s="42"/>
      <c r="G840" s="43" t="s">
        <v>1288</v>
      </c>
      <c r="H840" s="148">
        <f>SUM(H838:H839)</f>
        <v>0</v>
      </c>
      <c r="I840" s="45"/>
      <c r="J840" s="149">
        <f>SUM(J838:J839)</f>
        <v>0</v>
      </c>
    </row>
    <row r="841" spans="1:10">
      <c r="A841" s="18"/>
      <c r="B841" s="55"/>
      <c r="C841" s="41"/>
      <c r="D841" s="18"/>
      <c r="E841" s="42"/>
      <c r="F841" s="42"/>
      <c r="G841" s="43"/>
      <c r="H841" s="44"/>
      <c r="I841" s="45"/>
      <c r="J841" s="46"/>
    </row>
    <row r="842" spans="1:10" ht="16" thickBot="1">
      <c r="A842" s="18" t="s">
        <v>1289</v>
      </c>
      <c r="B842" s="55"/>
      <c r="C842" s="56"/>
      <c r="D842" s="119"/>
      <c r="E842" s="120"/>
      <c r="F842" s="121" t="s">
        <v>1290</v>
      </c>
      <c r="G842" s="122">
        <f>SUM(H830:H841)/2</f>
        <v>6169.51</v>
      </c>
      <c r="H842" s="123" t="e">
        <f>IF($A$2="CD",IF($A$3=1,ROUND(SUM(H830:H841)/2,0),IF($A$3=3,ROUND(SUM(H830:H841)/2,-1),SUM(H830:H841)/2)),SUM(H830:H841)/2)</f>
        <v>#REF!</v>
      </c>
      <c r="I842" s="57" t="e">
        <f>SUM(J830:J841)/2</f>
        <v>#REF!</v>
      </c>
      <c r="J842" s="124" t="e">
        <f>IF($A$2="CD",IF($A$3=1,ROUND(SUM(J830:J841)/2,0),IF($A$3=3,ROUND(SUM(J830:J841)/2,-1),SUM(J830:J841)/2)),SUM(J830:J841)/2)</f>
        <v>#REF!</v>
      </c>
    </row>
    <row r="843" spans="1:10" ht="16" thickTop="1">
      <c r="A843" s="18" t="s">
        <v>1340</v>
      </c>
      <c r="B843" s="55"/>
      <c r="C843" s="65" t="s">
        <v>1341</v>
      </c>
      <c r="D843" s="66"/>
      <c r="E843" s="67"/>
      <c r="F843" s="67"/>
      <c r="G843" s="68"/>
      <c r="H843" s="69"/>
      <c r="I843" s="45"/>
      <c r="J843" s="70"/>
    </row>
    <row r="844" spans="1:10">
      <c r="A844" s="40" t="s">
        <v>1342</v>
      </c>
      <c r="B844" s="55"/>
      <c r="C844" s="150" t="s">
        <v>1343</v>
      </c>
      <c r="D844" s="137"/>
      <c r="E844" s="138"/>
      <c r="F844" s="165">
        <f>$F$3</f>
        <v>0</v>
      </c>
      <c r="G844" s="139"/>
      <c r="H844" s="140" t="e">
        <f>ROUND(H842*F844,2)</f>
        <v>#REF!</v>
      </c>
      <c r="I844" s="45"/>
      <c r="J844" s="149" t="e">
        <f>ROUND(J842*F844,2)</f>
        <v>#REF!</v>
      </c>
    </row>
    <row r="845" spans="1:10">
      <c r="A845" s="40" t="s">
        <v>1344</v>
      </c>
      <c r="B845" s="55"/>
      <c r="C845" s="150" t="s">
        <v>1345</v>
      </c>
      <c r="D845" s="137"/>
      <c r="E845" s="138"/>
      <c r="F845" s="165">
        <f>$G$3</f>
        <v>0</v>
      </c>
      <c r="G845" s="139"/>
      <c r="H845" s="140" t="e">
        <f>ROUND(H842*F845,2)</f>
        <v>#REF!</v>
      </c>
      <c r="I845" s="45"/>
      <c r="J845" s="149" t="e">
        <f>ROUND(J842*F845,2)</f>
        <v>#REF!</v>
      </c>
    </row>
    <row r="846" spans="1:10">
      <c r="A846" s="40" t="s">
        <v>1346</v>
      </c>
      <c r="B846" s="55"/>
      <c r="C846" s="150" t="s">
        <v>1347</v>
      </c>
      <c r="D846" s="137"/>
      <c r="E846" s="138"/>
      <c r="F846" s="165">
        <f>$H$3</f>
        <v>0</v>
      </c>
      <c r="G846" s="139"/>
      <c r="H846" s="140" t="e">
        <f>ROUND(H842*F846,2)</f>
        <v>#REF!</v>
      </c>
      <c r="I846" s="45"/>
      <c r="J846" s="149" t="e">
        <f>ROUND(J842*F846,2)</f>
        <v>#REF!</v>
      </c>
    </row>
    <row r="847" spans="1:10">
      <c r="A847" s="40" t="s">
        <v>1348</v>
      </c>
      <c r="B847" s="55"/>
      <c r="C847" s="150" t="s">
        <v>1349</v>
      </c>
      <c r="D847" s="137"/>
      <c r="E847" s="138"/>
      <c r="F847" s="165" t="e">
        <f>$I$3</f>
        <v>#REF!</v>
      </c>
      <c r="G847" s="139"/>
      <c r="H847" s="140" t="e">
        <f>ROUND(H846*F847,2)</f>
        <v>#REF!</v>
      </c>
      <c r="I847" s="45"/>
      <c r="J847" s="149" t="e">
        <f>ROUND(J846*F847,2)</f>
        <v>#REF!</v>
      </c>
    </row>
    <row r="848" spans="1:10">
      <c r="A848" s="18" t="s">
        <v>1350</v>
      </c>
      <c r="B848" s="55"/>
      <c r="C848" s="47" t="s">
        <v>1351</v>
      </c>
      <c r="D848" s="18"/>
      <c r="E848" s="42"/>
      <c r="F848" s="42"/>
      <c r="G848" s="71"/>
      <c r="H848" s="72" t="e">
        <f>SUM(H844:H847)</f>
        <v>#REF!</v>
      </c>
      <c r="I848" s="62"/>
      <c r="J848" s="73" t="e">
        <f>SUM(J844:J847)</f>
        <v>#REF!</v>
      </c>
    </row>
    <row r="849" spans="1:10" ht="16" thickBot="1">
      <c r="A849" s="18" t="s">
        <v>1352</v>
      </c>
      <c r="B849" s="55"/>
      <c r="C849" s="125"/>
      <c r="D849" s="126"/>
      <c r="E849" s="120"/>
      <c r="F849" s="121" t="s">
        <v>1353</v>
      </c>
      <c r="G849" s="127" t="e">
        <f>H848+H842</f>
        <v>#REF!</v>
      </c>
      <c r="H849" s="123" t="e">
        <f>IF($A$3=2,ROUND((H842+H848),2),IF($A$3=3,ROUND((H842+H848),-1),ROUND((H842+H848),0)))</f>
        <v>#REF!</v>
      </c>
      <c r="I849" s="57"/>
      <c r="J849" s="124" t="e">
        <f>IF($A$3=2,ROUND((J842+J848),2),IF($A$3=3,ROUND((J842+J848),-1),ROUND((J842+J848),0)))</f>
        <v>#REF!</v>
      </c>
    </row>
    <row r="850" spans="1:10" ht="16" thickTop="1">
      <c r="C850" s="1"/>
      <c r="D850" s="2"/>
      <c r="E850" s="1"/>
      <c r="F850" s="1"/>
      <c r="G850" s="1"/>
      <c r="H850" s="1"/>
      <c r="I850" s="29"/>
      <c r="J850" s="30"/>
    </row>
    <row r="851" spans="1:10" ht="16" thickBot="1">
      <c r="C851" s="1"/>
      <c r="D851" s="2"/>
      <c r="E851" s="1"/>
      <c r="F851" s="1"/>
      <c r="G851" s="1"/>
      <c r="H851" s="1"/>
      <c r="I851" s="29"/>
      <c r="J851" s="30"/>
    </row>
    <row r="852" spans="1:10" ht="16" thickTop="1">
      <c r="A852" s="18" t="s">
        <v>1445</v>
      </c>
      <c r="B852" s="31"/>
      <c r="C852" s="812" t="s">
        <v>1446</v>
      </c>
      <c r="D852" s="813"/>
      <c r="E852" s="813"/>
      <c r="F852" s="813"/>
      <c r="G852" s="32"/>
      <c r="H852" s="33" t="s">
        <v>1366</v>
      </c>
      <c r="I852" s="34" t="s">
        <v>1251</v>
      </c>
      <c r="J852" s="35" t="s">
        <v>4</v>
      </c>
    </row>
    <row r="853" spans="1:10">
      <c r="A853" s="18"/>
      <c r="B853" s="31"/>
      <c r="C853" s="814"/>
      <c r="D853" s="815"/>
      <c r="E853" s="815"/>
      <c r="F853" s="815"/>
      <c r="G853" s="36"/>
      <c r="H853" s="37" t="e">
        <f>"ITEM:   " &amp;#REF!</f>
        <v>#REF!</v>
      </c>
      <c r="I853" s="64" t="e">
        <f>#REF!</f>
        <v>#REF!</v>
      </c>
      <c r="J853" s="39"/>
    </row>
    <row r="854" spans="1:10">
      <c r="A854" s="40" t="s">
        <v>1253</v>
      </c>
      <c r="B854" s="31"/>
      <c r="C854" s="147" t="s">
        <v>1</v>
      </c>
      <c r="D854" s="155" t="s">
        <v>2</v>
      </c>
      <c r="E854" s="156" t="s">
        <v>3</v>
      </c>
      <c r="F854" s="156" t="s">
        <v>1254</v>
      </c>
      <c r="G854" s="157" t="s">
        <v>1255</v>
      </c>
      <c r="H854" s="148" t="s">
        <v>1256</v>
      </c>
      <c r="I854" s="158"/>
      <c r="J854" s="149" t="s">
        <v>1256</v>
      </c>
    </row>
    <row r="855" spans="1:10">
      <c r="A855" s="40"/>
      <c r="B855" s="31"/>
      <c r="C855" s="41"/>
      <c r="D855" s="18"/>
      <c r="E855" s="42"/>
      <c r="F855" s="42"/>
      <c r="G855" s="43"/>
      <c r="H855" s="44"/>
      <c r="I855" s="45"/>
      <c r="J855" s="46"/>
    </row>
    <row r="856" spans="1:10">
      <c r="A856" s="40" t="s">
        <v>1267</v>
      </c>
      <c r="B856" s="31"/>
      <c r="C856" s="50" t="s">
        <v>1268</v>
      </c>
      <c r="D856" s="18" t="s">
        <v>1269</v>
      </c>
      <c r="E856" s="18" t="s">
        <v>1270</v>
      </c>
      <c r="F856" s="18" t="s">
        <v>1271</v>
      </c>
      <c r="G856" s="51" t="s">
        <v>1272</v>
      </c>
      <c r="H856" s="52" t="s">
        <v>1273</v>
      </c>
      <c r="I856" s="45"/>
      <c r="J856" s="46"/>
    </row>
    <row r="857" spans="1:10">
      <c r="A857" s="40">
        <v>200006</v>
      </c>
      <c r="B857" s="31" t="s">
        <v>1268</v>
      </c>
      <c r="C857" s="147" t="s">
        <v>1339</v>
      </c>
      <c r="D857" s="159">
        <v>41751</v>
      </c>
      <c r="E857" s="160">
        <f>$O$1</f>
        <v>1.68</v>
      </c>
      <c r="F857" s="146">
        <f>IF(D857&lt;&gt;"",TRUNC(D857*E857,0),"")</f>
        <v>70141</v>
      </c>
      <c r="G857" s="161">
        <v>11.9374</v>
      </c>
      <c r="H857" s="148">
        <f>TRUNC(F857/G857,2)</f>
        <v>5875.73</v>
      </c>
      <c r="I857" s="158" t="e">
        <f>I853 / G857</f>
        <v>#REF!</v>
      </c>
      <c r="J857" s="149" t="e">
        <f>H857 * I853</f>
        <v>#REF!</v>
      </c>
    </row>
    <row r="858" spans="1:10">
      <c r="A858" s="18" t="s">
        <v>1276</v>
      </c>
      <c r="B858" s="31"/>
      <c r="C858" s="41"/>
      <c r="D858" s="18"/>
      <c r="E858" s="42"/>
      <c r="F858" s="42"/>
      <c r="G858" s="43" t="s">
        <v>1277</v>
      </c>
      <c r="H858" s="48">
        <f>SUM(H856:H857)</f>
        <v>5875.73</v>
      </c>
      <c r="I858" s="45"/>
      <c r="J858" s="49" t="e">
        <f>SUM(J856:J857)</f>
        <v>#REF!</v>
      </c>
    </row>
    <row r="859" spans="1:10">
      <c r="A859" s="40" t="s">
        <v>1278</v>
      </c>
      <c r="B859" s="31"/>
      <c r="C859" s="53" t="s">
        <v>1279</v>
      </c>
      <c r="D859" s="18"/>
      <c r="E859" s="42"/>
      <c r="F859" s="42"/>
      <c r="G859" s="43"/>
      <c r="H859" s="44"/>
      <c r="I859" s="45"/>
      <c r="J859" s="46"/>
    </row>
    <row r="860" spans="1:10">
      <c r="A860" s="40">
        <v>300026</v>
      </c>
      <c r="B860" s="31" t="s">
        <v>1279</v>
      </c>
      <c r="C860" s="147" t="s">
        <v>1281</v>
      </c>
      <c r="D860" s="155" t="s">
        <v>1282</v>
      </c>
      <c r="E860" s="163">
        <f>$O$2</f>
        <v>0.05</v>
      </c>
      <c r="F860" s="156"/>
      <c r="G860" s="157">
        <f>H858</f>
        <v>5875.73</v>
      </c>
      <c r="H860" s="148">
        <f>TRUNC(E860* (1 + F860 / 100) * G860,2)</f>
        <v>293.77999999999997</v>
      </c>
      <c r="I860" s="158" t="e">
        <f>I853 * H860</f>
        <v>#REF!</v>
      </c>
      <c r="J860" s="149" t="e">
        <f>H860 * I853</f>
        <v>#REF!</v>
      </c>
    </row>
    <row r="861" spans="1:10">
      <c r="A861" s="18" t="s">
        <v>1283</v>
      </c>
      <c r="B861" s="31"/>
      <c r="C861" s="41"/>
      <c r="D861" s="18"/>
      <c r="E861" s="42"/>
      <c r="F861" s="42"/>
      <c r="G861" s="43" t="s">
        <v>1284</v>
      </c>
      <c r="H861" s="48">
        <f>SUM(H859:H860)</f>
        <v>293.77999999999997</v>
      </c>
      <c r="I861" s="45"/>
      <c r="J861" s="49" t="e">
        <f>SUM(J859:J860)</f>
        <v>#REF!</v>
      </c>
    </row>
    <row r="862" spans="1:10">
      <c r="A862" s="18" t="s">
        <v>1285</v>
      </c>
      <c r="B862" s="1"/>
      <c r="C862" s="47" t="s">
        <v>1286</v>
      </c>
      <c r="D862" s="18"/>
      <c r="E862" s="42"/>
      <c r="F862" s="42"/>
      <c r="G862" s="43"/>
      <c r="H862" s="44"/>
      <c r="I862" s="45"/>
      <c r="J862" s="46"/>
    </row>
    <row r="863" spans="1:10">
      <c r="A863" s="40"/>
      <c r="B863" s="31"/>
      <c r="C863" s="147"/>
      <c r="D863" s="155"/>
      <c r="E863" s="156"/>
      <c r="F863" s="156"/>
      <c r="G863" s="157"/>
      <c r="H863" s="148"/>
      <c r="I863" s="158"/>
      <c r="J863" s="149"/>
    </row>
    <row r="864" spans="1:10">
      <c r="A864" s="54" t="s">
        <v>1287</v>
      </c>
      <c r="B864" s="1"/>
      <c r="C864" s="41"/>
      <c r="D864" s="18"/>
      <c r="E864" s="42"/>
      <c r="F864" s="42"/>
      <c r="G864" s="43" t="s">
        <v>1288</v>
      </c>
      <c r="H864" s="148">
        <f>SUM(H862:H863)</f>
        <v>0</v>
      </c>
      <c r="I864" s="45"/>
      <c r="J864" s="149">
        <f>SUM(J862:J863)</f>
        <v>0</v>
      </c>
    </row>
    <row r="865" spans="1:10">
      <c r="A865" s="18"/>
      <c r="B865" s="55"/>
      <c r="C865" s="41"/>
      <c r="D865" s="18"/>
      <c r="E865" s="42"/>
      <c r="F865" s="42"/>
      <c r="G865" s="43"/>
      <c r="H865" s="44"/>
      <c r="I865" s="45"/>
      <c r="J865" s="46"/>
    </row>
    <row r="866" spans="1:10" ht="16" thickBot="1">
      <c r="A866" s="18" t="s">
        <v>1289</v>
      </c>
      <c r="B866" s="55"/>
      <c r="C866" s="56"/>
      <c r="D866" s="119"/>
      <c r="E866" s="120"/>
      <c r="F866" s="121" t="s">
        <v>1290</v>
      </c>
      <c r="G866" s="122">
        <f>SUM(H854:H865)/2</f>
        <v>6169.51</v>
      </c>
      <c r="H866" s="123" t="e">
        <f>IF($A$2="CD",IF($A$3=1,ROUND(SUM(H854:H865)/2,0),IF($A$3=3,ROUND(SUM(H854:H865)/2,-1),SUM(H854:H865)/2)),SUM(H854:H865)/2)</f>
        <v>#REF!</v>
      </c>
      <c r="I866" s="57" t="e">
        <f>SUM(J854:J865)/2</f>
        <v>#REF!</v>
      </c>
      <c r="J866" s="124" t="e">
        <f>IF($A$2="CD",IF($A$3=1,ROUND(SUM(J854:J865)/2,0),IF($A$3=3,ROUND(SUM(J854:J865)/2,-1),SUM(J854:J865)/2)),SUM(J854:J865)/2)</f>
        <v>#REF!</v>
      </c>
    </row>
    <row r="867" spans="1:10" ht="16" thickTop="1">
      <c r="A867" s="18" t="s">
        <v>1340</v>
      </c>
      <c r="B867" s="55"/>
      <c r="C867" s="65" t="s">
        <v>1341</v>
      </c>
      <c r="D867" s="66"/>
      <c r="E867" s="67"/>
      <c r="F867" s="67"/>
      <c r="G867" s="68"/>
      <c r="H867" s="69"/>
      <c r="I867" s="45"/>
      <c r="J867" s="70"/>
    </row>
    <row r="868" spans="1:10">
      <c r="A868" s="40" t="s">
        <v>1342</v>
      </c>
      <c r="B868" s="55"/>
      <c r="C868" s="150" t="s">
        <v>1343</v>
      </c>
      <c r="D868" s="137"/>
      <c r="E868" s="138"/>
      <c r="F868" s="165">
        <f>$F$3</f>
        <v>0</v>
      </c>
      <c r="G868" s="139"/>
      <c r="H868" s="140" t="e">
        <f>ROUND(H866*F868,2)</f>
        <v>#REF!</v>
      </c>
      <c r="I868" s="45"/>
      <c r="J868" s="149" t="e">
        <f>ROUND(J866*F868,2)</f>
        <v>#REF!</v>
      </c>
    </row>
    <row r="869" spans="1:10">
      <c r="A869" s="40" t="s">
        <v>1344</v>
      </c>
      <c r="B869" s="55"/>
      <c r="C869" s="150" t="s">
        <v>1345</v>
      </c>
      <c r="D869" s="137"/>
      <c r="E869" s="138"/>
      <c r="F869" s="165">
        <f>$G$3</f>
        <v>0</v>
      </c>
      <c r="G869" s="139"/>
      <c r="H869" s="140" t="e">
        <f>ROUND(H866*F869,2)</f>
        <v>#REF!</v>
      </c>
      <c r="I869" s="45"/>
      <c r="J869" s="149" t="e">
        <f>ROUND(J866*F869,2)</f>
        <v>#REF!</v>
      </c>
    </row>
    <row r="870" spans="1:10">
      <c r="A870" s="40" t="s">
        <v>1346</v>
      </c>
      <c r="B870" s="55"/>
      <c r="C870" s="150" t="s">
        <v>1347</v>
      </c>
      <c r="D870" s="137"/>
      <c r="E870" s="138"/>
      <c r="F870" s="165">
        <f>$H$3</f>
        <v>0</v>
      </c>
      <c r="G870" s="139"/>
      <c r="H870" s="140" t="e">
        <f>ROUND(H866*F870,2)</f>
        <v>#REF!</v>
      </c>
      <c r="I870" s="45"/>
      <c r="J870" s="149" t="e">
        <f>ROUND(J866*F870,2)</f>
        <v>#REF!</v>
      </c>
    </row>
    <row r="871" spans="1:10">
      <c r="A871" s="40" t="s">
        <v>1348</v>
      </c>
      <c r="B871" s="55"/>
      <c r="C871" s="150" t="s">
        <v>1349</v>
      </c>
      <c r="D871" s="137"/>
      <c r="E871" s="138"/>
      <c r="F871" s="165" t="e">
        <f>$I$3</f>
        <v>#REF!</v>
      </c>
      <c r="G871" s="139"/>
      <c r="H871" s="140" t="e">
        <f>ROUND(H870*F871,2)</f>
        <v>#REF!</v>
      </c>
      <c r="I871" s="45"/>
      <c r="J871" s="149" t="e">
        <f>ROUND(J870*F871,2)</f>
        <v>#REF!</v>
      </c>
    </row>
    <row r="872" spans="1:10">
      <c r="A872" s="18" t="s">
        <v>1350</v>
      </c>
      <c r="B872" s="55"/>
      <c r="C872" s="47" t="s">
        <v>1351</v>
      </c>
      <c r="D872" s="18"/>
      <c r="E872" s="42"/>
      <c r="F872" s="42"/>
      <c r="G872" s="71"/>
      <c r="H872" s="72" t="e">
        <f>SUM(H868:H871)</f>
        <v>#REF!</v>
      </c>
      <c r="I872" s="62"/>
      <c r="J872" s="73" t="e">
        <f>SUM(J868:J871)</f>
        <v>#REF!</v>
      </c>
    </row>
    <row r="873" spans="1:10" ht="16" thickBot="1">
      <c r="A873" s="18" t="s">
        <v>1352</v>
      </c>
      <c r="B873" s="55"/>
      <c r="C873" s="125"/>
      <c r="D873" s="126"/>
      <c r="E873" s="120"/>
      <c r="F873" s="121" t="s">
        <v>1353</v>
      </c>
      <c r="G873" s="127" t="e">
        <f>H872+H866</f>
        <v>#REF!</v>
      </c>
      <c r="H873" s="123" t="e">
        <f>IF($A$3=2,ROUND((H866+H872),2),IF($A$3=3,ROUND((H866+H872),-1),ROUND((H866+H872),0)))</f>
        <v>#REF!</v>
      </c>
      <c r="I873" s="57"/>
      <c r="J873" s="124" t="e">
        <f>IF($A$3=2,ROUND((J866+J872),2),IF($A$3=3,ROUND((J866+J872),-1),ROUND((J866+J872),0)))</f>
        <v>#REF!</v>
      </c>
    </row>
    <row r="874" spans="1:10" ht="16" thickTop="1">
      <c r="C874" s="1"/>
      <c r="D874" s="2"/>
      <c r="E874" s="1"/>
      <c r="F874" s="1"/>
      <c r="G874" s="1"/>
      <c r="H874" s="1"/>
      <c r="I874" s="29"/>
      <c r="J874" s="30"/>
    </row>
    <row r="875" spans="1:10" ht="16" thickBot="1">
      <c r="C875" s="1"/>
      <c r="D875" s="2"/>
      <c r="E875" s="1"/>
      <c r="F875" s="1"/>
      <c r="G875" s="1"/>
      <c r="H875" s="1"/>
      <c r="I875" s="29"/>
      <c r="J875" s="30"/>
    </row>
    <row r="876" spans="1:10" ht="16" thickTop="1">
      <c r="A876" s="18" t="s">
        <v>1447</v>
      </c>
      <c r="B876" s="31"/>
      <c r="C876" s="812" t="s">
        <v>1448</v>
      </c>
      <c r="D876" s="813"/>
      <c r="E876" s="813"/>
      <c r="F876" s="813"/>
      <c r="G876" s="32"/>
      <c r="H876" s="33" t="s">
        <v>1373</v>
      </c>
      <c r="I876" s="34" t="s">
        <v>1251</v>
      </c>
      <c r="J876" s="35" t="s">
        <v>4</v>
      </c>
    </row>
    <row r="877" spans="1:10">
      <c r="A877" s="18"/>
      <c r="B877" s="31"/>
      <c r="C877" s="814"/>
      <c r="D877" s="815"/>
      <c r="E877" s="815"/>
      <c r="F877" s="815"/>
      <c r="G877" s="36"/>
      <c r="H877" s="37" t="e">
        <f>"ITEM:   " &amp;#REF!</f>
        <v>#REF!</v>
      </c>
      <c r="I877" s="64" t="e">
        <f>#REF!</f>
        <v>#REF!</v>
      </c>
      <c r="J877" s="39"/>
    </row>
    <row r="878" spans="1:10">
      <c r="A878" s="40" t="s">
        <v>1253</v>
      </c>
      <c r="B878" s="31"/>
      <c r="C878" s="147" t="s">
        <v>1</v>
      </c>
      <c r="D878" s="155" t="s">
        <v>2</v>
      </c>
      <c r="E878" s="156" t="s">
        <v>3</v>
      </c>
      <c r="F878" s="156" t="s">
        <v>1254</v>
      </c>
      <c r="G878" s="157" t="s">
        <v>1255</v>
      </c>
      <c r="H878" s="148" t="s">
        <v>1256</v>
      </c>
      <c r="I878" s="158"/>
      <c r="J878" s="149" t="s">
        <v>1256</v>
      </c>
    </row>
    <row r="879" spans="1:10">
      <c r="A879" s="40"/>
      <c r="B879" s="31"/>
      <c r="C879" s="41"/>
      <c r="D879" s="18"/>
      <c r="E879" s="42"/>
      <c r="F879" s="42"/>
      <c r="G879" s="43"/>
      <c r="H879" s="44"/>
      <c r="I879" s="45"/>
      <c r="J879" s="46"/>
    </row>
    <row r="880" spans="1:10">
      <c r="A880" s="40" t="s">
        <v>1267</v>
      </c>
      <c r="B880" s="31"/>
      <c r="C880" s="50" t="s">
        <v>1268</v>
      </c>
      <c r="D880" s="18" t="s">
        <v>1269</v>
      </c>
      <c r="E880" s="18" t="s">
        <v>1270</v>
      </c>
      <c r="F880" s="18" t="s">
        <v>1271</v>
      </c>
      <c r="G880" s="51" t="s">
        <v>1272</v>
      </c>
      <c r="H880" s="52" t="s">
        <v>1273</v>
      </c>
      <c r="I880" s="45"/>
      <c r="J880" s="46"/>
    </row>
    <row r="881" spans="1:10">
      <c r="A881" s="40">
        <v>200006</v>
      </c>
      <c r="B881" s="31" t="s">
        <v>1268</v>
      </c>
      <c r="C881" s="147" t="s">
        <v>1339</v>
      </c>
      <c r="D881" s="159">
        <v>41751</v>
      </c>
      <c r="E881" s="160">
        <f>$O$1</f>
        <v>1.68</v>
      </c>
      <c r="F881" s="146">
        <f>IF(D881&lt;&gt;"",TRUNC(D881*E881,0),"")</f>
        <v>70141</v>
      </c>
      <c r="G881" s="161">
        <v>14.583</v>
      </c>
      <c r="H881" s="148">
        <f>TRUNC(F881/G881,2)</f>
        <v>4809.7700000000004</v>
      </c>
      <c r="I881" s="158" t="e">
        <f>I877 / G881</f>
        <v>#REF!</v>
      </c>
      <c r="J881" s="149" t="e">
        <f>H881 * I877</f>
        <v>#REF!</v>
      </c>
    </row>
    <row r="882" spans="1:10">
      <c r="A882" s="18" t="s">
        <v>1276</v>
      </c>
      <c r="B882" s="31"/>
      <c r="C882" s="41"/>
      <c r="D882" s="18"/>
      <c r="E882" s="42"/>
      <c r="F882" s="42"/>
      <c r="G882" s="43" t="s">
        <v>1277</v>
      </c>
      <c r="H882" s="48">
        <f>SUM(H880:H881)</f>
        <v>4809.7700000000004</v>
      </c>
      <c r="I882" s="45"/>
      <c r="J882" s="49" t="e">
        <f>SUM(J880:J881)</f>
        <v>#REF!</v>
      </c>
    </row>
    <row r="883" spans="1:10">
      <c r="A883" s="40" t="s">
        <v>1278</v>
      </c>
      <c r="B883" s="31"/>
      <c r="C883" s="53" t="s">
        <v>1279</v>
      </c>
      <c r="D883" s="18"/>
      <c r="E883" s="42"/>
      <c r="F883" s="42"/>
      <c r="G883" s="43"/>
      <c r="H883" s="44"/>
      <c r="I883" s="45"/>
      <c r="J883" s="46"/>
    </row>
    <row r="884" spans="1:10">
      <c r="A884" s="40">
        <v>300026</v>
      </c>
      <c r="B884" s="31" t="s">
        <v>1279</v>
      </c>
      <c r="C884" s="147" t="s">
        <v>1281</v>
      </c>
      <c r="D884" s="155" t="s">
        <v>1282</v>
      </c>
      <c r="E884" s="163">
        <f>$O$2</f>
        <v>0.05</v>
      </c>
      <c r="F884" s="156"/>
      <c r="G884" s="157">
        <f>H882</f>
        <v>4809.7700000000004</v>
      </c>
      <c r="H884" s="148">
        <f>TRUNC(E884* (1 + F884 / 100) * G884,2)</f>
        <v>240.48</v>
      </c>
      <c r="I884" s="162" t="e">
        <f>I877 * H884</f>
        <v>#REF!</v>
      </c>
      <c r="J884" s="149" t="e">
        <f>H884 * I877</f>
        <v>#REF!</v>
      </c>
    </row>
    <row r="885" spans="1:10">
      <c r="A885" s="18" t="s">
        <v>1283</v>
      </c>
      <c r="B885" s="31"/>
      <c r="C885" s="41"/>
      <c r="D885" s="18"/>
      <c r="E885" s="42"/>
      <c r="F885" s="42"/>
      <c r="G885" s="43" t="s">
        <v>1284</v>
      </c>
      <c r="H885" s="48">
        <f>SUM(H883:H884)</f>
        <v>240.48</v>
      </c>
      <c r="I885" s="45"/>
      <c r="J885" s="49" t="e">
        <f>SUM(J883:J884)</f>
        <v>#REF!</v>
      </c>
    </row>
    <row r="886" spans="1:10">
      <c r="A886" s="18" t="s">
        <v>1285</v>
      </c>
      <c r="B886" s="1"/>
      <c r="C886" s="47" t="s">
        <v>1286</v>
      </c>
      <c r="D886" s="18"/>
      <c r="E886" s="42"/>
      <c r="F886" s="42"/>
      <c r="G886" s="43"/>
      <c r="H886" s="44"/>
      <c r="I886" s="45"/>
      <c r="J886" s="46"/>
    </row>
    <row r="887" spans="1:10">
      <c r="A887" s="40"/>
      <c r="B887" s="31"/>
      <c r="C887" s="147"/>
      <c r="D887" s="155"/>
      <c r="E887" s="156"/>
      <c r="F887" s="156"/>
      <c r="G887" s="157"/>
      <c r="H887" s="148"/>
      <c r="I887" s="158"/>
      <c r="J887" s="149"/>
    </row>
    <row r="888" spans="1:10">
      <c r="A888" s="54" t="s">
        <v>1287</v>
      </c>
      <c r="B888" s="1"/>
      <c r="C888" s="41"/>
      <c r="D888" s="18"/>
      <c r="E888" s="42"/>
      <c r="F888" s="42"/>
      <c r="G888" s="43" t="s">
        <v>1288</v>
      </c>
      <c r="H888" s="148">
        <f>SUM(H886:H887)</f>
        <v>0</v>
      </c>
      <c r="I888" s="45"/>
      <c r="J888" s="149">
        <f>SUM(J886:J887)</f>
        <v>0</v>
      </c>
    </row>
    <row r="889" spans="1:10">
      <c r="A889" s="18"/>
      <c r="B889" s="55"/>
      <c r="C889" s="41"/>
      <c r="D889" s="18"/>
      <c r="E889" s="42"/>
      <c r="F889" s="42"/>
      <c r="G889" s="43"/>
      <c r="H889" s="44"/>
      <c r="I889" s="45"/>
      <c r="J889" s="46"/>
    </row>
    <row r="890" spans="1:10" ht="16" thickBot="1">
      <c r="A890" s="18" t="s">
        <v>1289</v>
      </c>
      <c r="B890" s="55"/>
      <c r="C890" s="56"/>
      <c r="D890" s="119"/>
      <c r="E890" s="120"/>
      <c r="F890" s="121" t="s">
        <v>1290</v>
      </c>
      <c r="G890" s="122">
        <f>SUM(H878:H889)/2</f>
        <v>5050.25</v>
      </c>
      <c r="H890" s="123" t="e">
        <f>IF($A$2="CD",IF($A$3=1,ROUND(SUM(H878:H889)/2,0),IF($A$3=3,ROUND(SUM(H878:H889)/2,-1),SUM(H878:H889)/2)),SUM(H878:H889)/2)</f>
        <v>#REF!</v>
      </c>
      <c r="I890" s="57" t="e">
        <f>SUM(J878:J889)/2</f>
        <v>#REF!</v>
      </c>
      <c r="J890" s="124" t="e">
        <f>IF($A$2="CD",IF($A$3=1,ROUND(SUM(J878:J889)/2,0),IF($A$3=3,ROUND(SUM(J878:J889)/2,-1),SUM(J878:J889)/2)),SUM(J878:J889)/2)</f>
        <v>#REF!</v>
      </c>
    </row>
    <row r="891" spans="1:10" ht="16" thickTop="1">
      <c r="A891" s="18" t="s">
        <v>1340</v>
      </c>
      <c r="B891" s="55"/>
      <c r="C891" s="65" t="s">
        <v>1341</v>
      </c>
      <c r="D891" s="66"/>
      <c r="E891" s="67"/>
      <c r="F891" s="67"/>
      <c r="G891" s="68"/>
      <c r="H891" s="69"/>
      <c r="I891" s="45"/>
      <c r="J891" s="70"/>
    </row>
    <row r="892" spans="1:10">
      <c r="A892" s="40" t="s">
        <v>1342</v>
      </c>
      <c r="B892" s="55"/>
      <c r="C892" s="150" t="s">
        <v>1343</v>
      </c>
      <c r="D892" s="137"/>
      <c r="E892" s="138"/>
      <c r="F892" s="165">
        <f>$F$3</f>
        <v>0</v>
      </c>
      <c r="G892" s="139"/>
      <c r="H892" s="140" t="e">
        <f>ROUND(H890*F892,2)</f>
        <v>#REF!</v>
      </c>
      <c r="I892" s="45"/>
      <c r="J892" s="149" t="e">
        <f>ROUND(J890*F892,2)</f>
        <v>#REF!</v>
      </c>
    </row>
    <row r="893" spans="1:10">
      <c r="A893" s="40" t="s">
        <v>1344</v>
      </c>
      <c r="B893" s="55"/>
      <c r="C893" s="150" t="s">
        <v>1345</v>
      </c>
      <c r="D893" s="137"/>
      <c r="E893" s="138"/>
      <c r="F893" s="165">
        <f>$G$3</f>
        <v>0</v>
      </c>
      <c r="G893" s="139"/>
      <c r="H893" s="140" t="e">
        <f>ROUND(H890*F893,2)</f>
        <v>#REF!</v>
      </c>
      <c r="I893" s="45"/>
      <c r="J893" s="149" t="e">
        <f>ROUND(J890*F893,2)</f>
        <v>#REF!</v>
      </c>
    </row>
    <row r="894" spans="1:10">
      <c r="A894" s="40" t="s">
        <v>1346</v>
      </c>
      <c r="B894" s="55"/>
      <c r="C894" s="150" t="s">
        <v>1347</v>
      </c>
      <c r="D894" s="137"/>
      <c r="E894" s="138"/>
      <c r="F894" s="165">
        <f>$H$3</f>
        <v>0</v>
      </c>
      <c r="G894" s="139"/>
      <c r="H894" s="140" t="e">
        <f>ROUND(H890*F894,2)</f>
        <v>#REF!</v>
      </c>
      <c r="I894" s="45"/>
      <c r="J894" s="149" t="e">
        <f>ROUND(J890*F894,2)</f>
        <v>#REF!</v>
      </c>
    </row>
    <row r="895" spans="1:10">
      <c r="A895" s="40" t="s">
        <v>1348</v>
      </c>
      <c r="B895" s="55"/>
      <c r="C895" s="150" t="s">
        <v>1349</v>
      </c>
      <c r="D895" s="137"/>
      <c r="E895" s="138"/>
      <c r="F895" s="165" t="e">
        <f>$I$3</f>
        <v>#REF!</v>
      </c>
      <c r="G895" s="139"/>
      <c r="H895" s="140" t="e">
        <f>ROUND(H894*F895,2)</f>
        <v>#REF!</v>
      </c>
      <c r="I895" s="45"/>
      <c r="J895" s="149" t="e">
        <f>ROUND(J894*F895,2)</f>
        <v>#REF!</v>
      </c>
    </row>
    <row r="896" spans="1:10">
      <c r="A896" s="18" t="s">
        <v>1350</v>
      </c>
      <c r="B896" s="55"/>
      <c r="C896" s="47" t="s">
        <v>1351</v>
      </c>
      <c r="D896" s="18"/>
      <c r="E896" s="42"/>
      <c r="F896" s="42"/>
      <c r="G896" s="71"/>
      <c r="H896" s="72" t="e">
        <f>SUM(H892:H895)</f>
        <v>#REF!</v>
      </c>
      <c r="I896" s="62"/>
      <c r="J896" s="73" t="e">
        <f>SUM(J892:J895)</f>
        <v>#REF!</v>
      </c>
    </row>
    <row r="897" spans="1:10" ht="16" thickBot="1">
      <c r="A897" s="18" t="s">
        <v>1352</v>
      </c>
      <c r="B897" s="55"/>
      <c r="C897" s="125"/>
      <c r="D897" s="126"/>
      <c r="E897" s="120"/>
      <c r="F897" s="121" t="s">
        <v>1353</v>
      </c>
      <c r="G897" s="127" t="e">
        <f>H896+H890</f>
        <v>#REF!</v>
      </c>
      <c r="H897" s="123" t="e">
        <f>IF($A$3=2,ROUND((H890+H896),2),IF($A$3=3,ROUND((H890+H896),-1),ROUND((H890+H896),0)))</f>
        <v>#REF!</v>
      </c>
      <c r="I897" s="57"/>
      <c r="J897" s="124" t="e">
        <f>IF($A$3=2,ROUND((J890+J896),2),IF($A$3=3,ROUND((J890+J896),-1),ROUND((J890+J896),0)))</f>
        <v>#REF!</v>
      </c>
    </row>
    <row r="898" spans="1:10" ht="16" thickTop="1">
      <c r="C898" s="1"/>
      <c r="D898" s="2"/>
      <c r="E898" s="1"/>
      <c r="F898" s="1"/>
      <c r="G898" s="1"/>
      <c r="H898" s="1"/>
      <c r="I898" s="29"/>
      <c r="J898" s="30"/>
    </row>
    <row r="899" spans="1:10" ht="16" thickBot="1">
      <c r="C899" s="1"/>
      <c r="D899" s="2"/>
      <c r="E899" s="1"/>
      <c r="F899" s="1"/>
      <c r="G899" s="1"/>
      <c r="H899" s="1"/>
      <c r="I899" s="29"/>
      <c r="J899" s="30"/>
    </row>
    <row r="900" spans="1:10" ht="16" thickTop="1">
      <c r="A900" s="18" t="s">
        <v>1449</v>
      </c>
      <c r="B900" s="31"/>
      <c r="C900" s="812" t="s">
        <v>1450</v>
      </c>
      <c r="D900" s="813"/>
      <c r="E900" s="813"/>
      <c r="F900" s="813"/>
      <c r="G900" s="32"/>
      <c r="H900" s="33" t="s">
        <v>1373</v>
      </c>
      <c r="I900" s="34" t="s">
        <v>1251</v>
      </c>
      <c r="J900" s="35" t="s">
        <v>4</v>
      </c>
    </row>
    <row r="901" spans="1:10">
      <c r="A901" s="18"/>
      <c r="B901" s="31"/>
      <c r="C901" s="814"/>
      <c r="D901" s="815"/>
      <c r="E901" s="815"/>
      <c r="F901" s="815"/>
      <c r="G901" s="36"/>
      <c r="H901" s="37" t="e">
        <f>"ITEM:   " &amp;#REF!</f>
        <v>#REF!</v>
      </c>
      <c r="I901" s="64" t="e">
        <f>#REF!</f>
        <v>#REF!</v>
      </c>
      <c r="J901" s="39"/>
    </row>
    <row r="902" spans="1:10">
      <c r="A902" s="40" t="s">
        <v>1253</v>
      </c>
      <c r="B902" s="31"/>
      <c r="C902" s="147" t="s">
        <v>1</v>
      </c>
      <c r="D902" s="155" t="s">
        <v>2</v>
      </c>
      <c r="E902" s="156" t="s">
        <v>3</v>
      </c>
      <c r="F902" s="156" t="s">
        <v>1254</v>
      </c>
      <c r="G902" s="157" t="s">
        <v>1255</v>
      </c>
      <c r="H902" s="148" t="s">
        <v>1256</v>
      </c>
      <c r="I902" s="158"/>
      <c r="J902" s="149" t="s">
        <v>1256</v>
      </c>
    </row>
    <row r="903" spans="1:10">
      <c r="A903" s="40"/>
      <c r="B903" s="31"/>
      <c r="C903" s="41"/>
      <c r="D903" s="18"/>
      <c r="E903" s="42"/>
      <c r="F903" s="42"/>
      <c r="G903" s="43"/>
      <c r="H903" s="44"/>
      <c r="I903" s="45"/>
      <c r="J903" s="46"/>
    </row>
    <row r="904" spans="1:10">
      <c r="A904" s="40" t="s">
        <v>1267</v>
      </c>
      <c r="B904" s="31"/>
      <c r="C904" s="50" t="s">
        <v>1268</v>
      </c>
      <c r="D904" s="18" t="s">
        <v>1269</v>
      </c>
      <c r="E904" s="18" t="s">
        <v>1270</v>
      </c>
      <c r="F904" s="18" t="s">
        <v>1271</v>
      </c>
      <c r="G904" s="51" t="s">
        <v>1272</v>
      </c>
      <c r="H904" s="52" t="s">
        <v>1273</v>
      </c>
      <c r="I904" s="45"/>
      <c r="J904" s="46"/>
    </row>
    <row r="905" spans="1:10">
      <c r="A905" s="40">
        <v>200006</v>
      </c>
      <c r="B905" s="31" t="s">
        <v>1268</v>
      </c>
      <c r="C905" s="147" t="s">
        <v>1339</v>
      </c>
      <c r="D905" s="159">
        <v>41751</v>
      </c>
      <c r="E905" s="160">
        <f>$O$1</f>
        <v>1.68</v>
      </c>
      <c r="F905" s="146">
        <f>IF(D905&lt;&gt;"",TRUNC(D905*E905,0),"")</f>
        <v>70141</v>
      </c>
      <c r="G905" s="161">
        <v>12.193</v>
      </c>
      <c r="H905" s="148">
        <f>TRUNC(F905/G905,2)</f>
        <v>5752.56</v>
      </c>
      <c r="I905" s="158" t="e">
        <f>I901 / G905</f>
        <v>#REF!</v>
      </c>
      <c r="J905" s="149" t="e">
        <f>H905 * I901</f>
        <v>#REF!</v>
      </c>
    </row>
    <row r="906" spans="1:10">
      <c r="A906" s="18" t="s">
        <v>1276</v>
      </c>
      <c r="B906" s="31"/>
      <c r="C906" s="41"/>
      <c r="D906" s="18"/>
      <c r="E906" s="42"/>
      <c r="F906" s="42"/>
      <c r="G906" s="43" t="s">
        <v>1277</v>
      </c>
      <c r="H906" s="48">
        <f>SUM(H904:H905)</f>
        <v>5752.56</v>
      </c>
      <c r="I906" s="45"/>
      <c r="J906" s="49" t="e">
        <f>SUM(J904:J905)</f>
        <v>#REF!</v>
      </c>
    </row>
    <row r="907" spans="1:10">
      <c r="A907" s="40" t="s">
        <v>1278</v>
      </c>
      <c r="B907" s="31"/>
      <c r="C907" s="53" t="s">
        <v>1279</v>
      </c>
      <c r="D907" s="18"/>
      <c r="E907" s="42"/>
      <c r="F907" s="42"/>
      <c r="G907" s="43"/>
      <c r="H907" s="44"/>
      <c r="I907" s="45"/>
      <c r="J907" s="46"/>
    </row>
    <row r="908" spans="1:10">
      <c r="A908" s="40">
        <v>319013</v>
      </c>
      <c r="B908" s="31"/>
      <c r="C908" s="177" t="s">
        <v>1451</v>
      </c>
      <c r="D908" s="179" t="s">
        <v>629</v>
      </c>
      <c r="E908" s="180">
        <v>0.01</v>
      </c>
      <c r="F908" s="180"/>
      <c r="G908" s="157">
        <v>45000</v>
      </c>
      <c r="H908" s="148">
        <f>TRUNC(E908* (1 + F908 / 100) * G908,2)</f>
        <v>450</v>
      </c>
      <c r="I908" s="158" t="e">
        <f>I901 * (E908 * (1+F908/100))</f>
        <v>#REF!</v>
      </c>
      <c r="J908" s="149" t="e">
        <f>H908 * I901</f>
        <v>#REF!</v>
      </c>
    </row>
    <row r="909" spans="1:10">
      <c r="A909" s="40">
        <v>300026</v>
      </c>
      <c r="B909" s="31" t="s">
        <v>1279</v>
      </c>
      <c r="C909" s="147" t="s">
        <v>1281</v>
      </c>
      <c r="D909" s="155" t="s">
        <v>1282</v>
      </c>
      <c r="E909" s="163">
        <f>$O$2</f>
        <v>0.05</v>
      </c>
      <c r="F909" s="156"/>
      <c r="G909" s="157">
        <f>H906</f>
        <v>5752.56</v>
      </c>
      <c r="H909" s="148">
        <f>TRUNC(E909* (1 + F909 / 100) * G909,2)</f>
        <v>287.62</v>
      </c>
      <c r="I909" s="158" t="e">
        <f>I901 * H909</f>
        <v>#REF!</v>
      </c>
      <c r="J909" s="149" t="e">
        <f>H909 * I901</f>
        <v>#REF!</v>
      </c>
    </row>
    <row r="910" spans="1:10">
      <c r="A910" s="18" t="s">
        <v>1283</v>
      </c>
      <c r="B910" s="31"/>
      <c r="C910" s="41"/>
      <c r="D910" s="18"/>
      <c r="E910" s="42"/>
      <c r="F910" s="42"/>
      <c r="G910" s="43" t="s">
        <v>1284</v>
      </c>
      <c r="H910" s="48">
        <f>SUM(H907:H909)</f>
        <v>737.62</v>
      </c>
      <c r="I910" s="45"/>
      <c r="J910" s="49" t="e">
        <f>SUM(J907:J909)</f>
        <v>#REF!</v>
      </c>
    </row>
    <row r="911" spans="1:10">
      <c r="A911" s="18" t="s">
        <v>1285</v>
      </c>
      <c r="B911" s="1"/>
      <c r="C911" s="47" t="s">
        <v>1286</v>
      </c>
      <c r="D911" s="18"/>
      <c r="E911" s="42"/>
      <c r="F911" s="42"/>
      <c r="G911" s="43"/>
      <c r="H911" s="44"/>
      <c r="I911" s="45"/>
      <c r="J911" s="46"/>
    </row>
    <row r="912" spans="1:10">
      <c r="A912" s="40"/>
      <c r="B912" s="31"/>
      <c r="C912" s="147"/>
      <c r="D912" s="155"/>
      <c r="E912" s="156"/>
      <c r="F912" s="156"/>
      <c r="G912" s="157"/>
      <c r="H912" s="148"/>
      <c r="I912" s="158"/>
      <c r="J912" s="149"/>
    </row>
    <row r="913" spans="1:10">
      <c r="A913" s="54" t="s">
        <v>1287</v>
      </c>
      <c r="B913" s="1"/>
      <c r="C913" s="41"/>
      <c r="D913" s="18"/>
      <c r="E913" s="42"/>
      <c r="F913" s="42"/>
      <c r="G913" s="43" t="s">
        <v>1288</v>
      </c>
      <c r="H913" s="148">
        <f>SUM(H911:H912)</f>
        <v>0</v>
      </c>
      <c r="I913" s="45"/>
      <c r="J913" s="149">
        <f>SUM(J911:J912)</f>
        <v>0</v>
      </c>
    </row>
    <row r="914" spans="1:10">
      <c r="A914" s="18"/>
      <c r="B914" s="55"/>
      <c r="C914" s="41"/>
      <c r="D914" s="18"/>
      <c r="E914" s="42"/>
      <c r="F914" s="42"/>
      <c r="G914" s="43"/>
      <c r="H914" s="44"/>
      <c r="I914" s="45"/>
      <c r="J914" s="46"/>
    </row>
    <row r="915" spans="1:10" ht="16" thickBot="1">
      <c r="A915" s="18" t="s">
        <v>1289</v>
      </c>
      <c r="B915" s="55"/>
      <c r="C915" s="56"/>
      <c r="D915" s="119"/>
      <c r="E915" s="120"/>
      <c r="F915" s="121" t="s">
        <v>1290</v>
      </c>
      <c r="G915" s="122">
        <f>SUM(H902:H914)/2</f>
        <v>6490.1800000000012</v>
      </c>
      <c r="H915" s="123" t="e">
        <f>IF($A$2="CD",IF($A$3=1,ROUND(SUM(H902:H914)/2,0),IF($A$3=3,ROUND(SUM(H902:H914)/2,-1),SUM(H902:H914)/2)),SUM(H902:H914)/2)</f>
        <v>#REF!</v>
      </c>
      <c r="I915" s="57" t="e">
        <f>SUM(J902:J914)/2</f>
        <v>#REF!</v>
      </c>
      <c r="J915" s="124" t="e">
        <f>IF($A$2="CD",IF($A$3=1,ROUND(SUM(J902:J914)/2,0),IF($A$3=3,ROUND(SUM(J902:J914)/2,-1),SUM(J902:J914)/2)),SUM(J902:J914)/2)</f>
        <v>#REF!</v>
      </c>
    </row>
    <row r="916" spans="1:10" ht="16" thickTop="1">
      <c r="A916" s="18" t="s">
        <v>1340</v>
      </c>
      <c r="B916" s="55"/>
      <c r="C916" s="65" t="s">
        <v>1341</v>
      </c>
      <c r="D916" s="66"/>
      <c r="E916" s="67"/>
      <c r="F916" s="67"/>
      <c r="G916" s="68"/>
      <c r="H916" s="69"/>
      <c r="I916" s="62"/>
      <c r="J916" s="70"/>
    </row>
    <row r="917" spans="1:10">
      <c r="A917" s="40" t="s">
        <v>1342</v>
      </c>
      <c r="B917" s="55"/>
      <c r="C917" s="150" t="s">
        <v>1343</v>
      </c>
      <c r="D917" s="137"/>
      <c r="E917" s="138"/>
      <c r="F917" s="165">
        <f>$F$3</f>
        <v>0</v>
      </c>
      <c r="G917" s="139"/>
      <c r="H917" s="140" t="e">
        <f>ROUND(H915*F917,2)</f>
        <v>#REF!</v>
      </c>
      <c r="I917" s="45"/>
      <c r="J917" s="149" t="e">
        <f>ROUND(J915*F917,2)</f>
        <v>#REF!</v>
      </c>
    </row>
    <row r="918" spans="1:10">
      <c r="A918" s="40" t="s">
        <v>1344</v>
      </c>
      <c r="B918" s="55"/>
      <c r="C918" s="150" t="s">
        <v>1345</v>
      </c>
      <c r="D918" s="137"/>
      <c r="E918" s="138"/>
      <c r="F918" s="165">
        <f>$G$3</f>
        <v>0</v>
      </c>
      <c r="G918" s="139"/>
      <c r="H918" s="140" t="e">
        <f>ROUND(H915*F918,2)</f>
        <v>#REF!</v>
      </c>
      <c r="I918" s="45"/>
      <c r="J918" s="149" t="e">
        <f>ROUND(J915*F918,2)</f>
        <v>#REF!</v>
      </c>
    </row>
    <row r="919" spans="1:10">
      <c r="A919" s="40" t="s">
        <v>1346</v>
      </c>
      <c r="B919" s="55"/>
      <c r="C919" s="150" t="s">
        <v>1347</v>
      </c>
      <c r="D919" s="137"/>
      <c r="E919" s="138"/>
      <c r="F919" s="165">
        <f>$H$3</f>
        <v>0</v>
      </c>
      <c r="G919" s="139"/>
      <c r="H919" s="140" t="e">
        <f>ROUND(H915*F919,2)</f>
        <v>#REF!</v>
      </c>
      <c r="I919" s="45"/>
      <c r="J919" s="149" t="e">
        <f>ROUND(J915*F919,2)</f>
        <v>#REF!</v>
      </c>
    </row>
    <row r="920" spans="1:10">
      <c r="A920" s="40" t="s">
        <v>1348</v>
      </c>
      <c r="B920" s="55"/>
      <c r="C920" s="150" t="s">
        <v>1349</v>
      </c>
      <c r="D920" s="137"/>
      <c r="E920" s="138"/>
      <c r="F920" s="165" t="e">
        <f>$I$3</f>
        <v>#REF!</v>
      </c>
      <c r="G920" s="139"/>
      <c r="H920" s="140" t="e">
        <f>ROUND(H919*F920,2)</f>
        <v>#REF!</v>
      </c>
      <c r="I920" s="45"/>
      <c r="J920" s="149" t="e">
        <f>ROUND(J919*F920,2)</f>
        <v>#REF!</v>
      </c>
    </row>
    <row r="921" spans="1:10">
      <c r="A921" s="18" t="s">
        <v>1350</v>
      </c>
      <c r="B921" s="55"/>
      <c r="C921" s="47" t="s">
        <v>1351</v>
      </c>
      <c r="D921" s="18"/>
      <c r="E921" s="42"/>
      <c r="F921" s="42"/>
      <c r="G921" s="71"/>
      <c r="H921" s="72" t="e">
        <f>SUM(H917:H920)</f>
        <v>#REF!</v>
      </c>
      <c r="I921" s="62"/>
      <c r="J921" s="73" t="e">
        <f>SUM(J917:J920)</f>
        <v>#REF!</v>
      </c>
    </row>
    <row r="922" spans="1:10" ht="16" thickBot="1">
      <c r="A922" s="18" t="s">
        <v>1352</v>
      </c>
      <c r="B922" s="55"/>
      <c r="C922" s="125"/>
      <c r="D922" s="126"/>
      <c r="E922" s="120"/>
      <c r="F922" s="121" t="s">
        <v>1353</v>
      </c>
      <c r="G922" s="127" t="e">
        <f>H921+H915</f>
        <v>#REF!</v>
      </c>
      <c r="H922" s="123" t="e">
        <f>IF($A$3=2,ROUND((H915+H921),2),IF($A$3=3,ROUND((H915+H921),-1),ROUND((H915+H921),0)))</f>
        <v>#REF!</v>
      </c>
      <c r="I922" s="57"/>
      <c r="J922" s="124" t="e">
        <f>IF($A$3=2,ROUND((J915+J921),2),IF($A$3=3,ROUND((J915+J921),-1),ROUND((J915+J921),0)))</f>
        <v>#REF!</v>
      </c>
    </row>
    <row r="923" spans="1:10" ht="16" thickTop="1">
      <c r="C923" s="1"/>
      <c r="D923" s="2"/>
      <c r="E923" s="1"/>
      <c r="F923" s="1"/>
      <c r="G923" s="1"/>
      <c r="H923" s="1"/>
      <c r="I923" s="29"/>
      <c r="J923" s="30"/>
    </row>
    <row r="924" spans="1:10" ht="16" thickBot="1">
      <c r="C924" s="1"/>
      <c r="D924" s="2"/>
      <c r="E924" s="1"/>
      <c r="F924" s="1"/>
      <c r="G924" s="1"/>
      <c r="H924" s="1"/>
      <c r="I924" s="29"/>
      <c r="J924" s="30"/>
    </row>
    <row r="925" spans="1:10" ht="16" thickTop="1">
      <c r="A925" s="18" t="s">
        <v>1452</v>
      </c>
      <c r="B925" s="31"/>
      <c r="C925" s="812" t="s">
        <v>1453</v>
      </c>
      <c r="D925" s="813"/>
      <c r="E925" s="813"/>
      <c r="F925" s="813"/>
      <c r="G925" s="32"/>
      <c r="H925" s="33" t="s">
        <v>1441</v>
      </c>
      <c r="I925" s="34" t="s">
        <v>1251</v>
      </c>
      <c r="J925" s="35" t="s">
        <v>4</v>
      </c>
    </row>
    <row r="926" spans="1:10">
      <c r="A926" s="18"/>
      <c r="B926" s="31"/>
      <c r="C926" s="814"/>
      <c r="D926" s="815"/>
      <c r="E926" s="815"/>
      <c r="F926" s="815"/>
      <c r="G926" s="36"/>
      <c r="H926" s="37" t="e">
        <f>"ITEM:   " &amp;#REF!</f>
        <v>#REF!</v>
      </c>
      <c r="I926" s="64" t="e">
        <f>#REF!</f>
        <v>#REF!</v>
      </c>
      <c r="J926" s="39"/>
    </row>
    <row r="927" spans="1:10">
      <c r="A927" s="40" t="s">
        <v>1253</v>
      </c>
      <c r="B927" s="31"/>
      <c r="C927" s="147" t="s">
        <v>1</v>
      </c>
      <c r="D927" s="155" t="s">
        <v>2</v>
      </c>
      <c r="E927" s="156" t="s">
        <v>3</v>
      </c>
      <c r="F927" s="156" t="s">
        <v>1254</v>
      </c>
      <c r="G927" s="157" t="s">
        <v>1255</v>
      </c>
      <c r="H927" s="148" t="s">
        <v>1256</v>
      </c>
      <c r="I927" s="158"/>
      <c r="J927" s="149" t="s">
        <v>1256</v>
      </c>
    </row>
    <row r="928" spans="1:10">
      <c r="A928" s="40"/>
      <c r="B928" s="31"/>
      <c r="C928" s="41"/>
      <c r="D928" s="18"/>
      <c r="E928" s="42"/>
      <c r="F928" s="42"/>
      <c r="G928" s="43"/>
      <c r="H928" s="44"/>
      <c r="I928" s="45"/>
      <c r="J928" s="46"/>
    </row>
    <row r="929" spans="1:10">
      <c r="A929" s="40" t="s">
        <v>1267</v>
      </c>
      <c r="B929" s="31"/>
      <c r="C929" s="50" t="s">
        <v>1268</v>
      </c>
      <c r="D929" s="18" t="s">
        <v>1269</v>
      </c>
      <c r="E929" s="18" t="s">
        <v>1270</v>
      </c>
      <c r="F929" s="18" t="s">
        <v>1271</v>
      </c>
      <c r="G929" s="51" t="s">
        <v>1272</v>
      </c>
      <c r="H929" s="52" t="s">
        <v>1273</v>
      </c>
      <c r="I929" s="45"/>
      <c r="J929" s="46"/>
    </row>
    <row r="930" spans="1:10">
      <c r="A930" s="40">
        <v>200006</v>
      </c>
      <c r="B930" s="31" t="s">
        <v>1268</v>
      </c>
      <c r="C930" s="147" t="s">
        <v>1339</v>
      </c>
      <c r="D930" s="159">
        <v>41751</v>
      </c>
      <c r="E930" s="160">
        <f>$O$1</f>
        <v>1.68</v>
      </c>
      <c r="F930" s="146">
        <f>IF(D930&lt;&gt;"",TRUNC(D930*E930,0),"")</f>
        <v>70141</v>
      </c>
      <c r="G930" s="161">
        <v>3.383</v>
      </c>
      <c r="H930" s="148">
        <f>TRUNC(F930/G930,2)</f>
        <v>20733.37</v>
      </c>
      <c r="I930" s="158" t="e">
        <f>I926 / G930</f>
        <v>#REF!</v>
      </c>
      <c r="J930" s="149" t="e">
        <f>H930 * I926</f>
        <v>#REF!</v>
      </c>
    </row>
    <row r="931" spans="1:10">
      <c r="A931" s="18" t="s">
        <v>1276</v>
      </c>
      <c r="B931" s="31"/>
      <c r="C931" s="41"/>
      <c r="D931" s="18"/>
      <c r="E931" s="42"/>
      <c r="F931" s="42"/>
      <c r="G931" s="43" t="s">
        <v>1277</v>
      </c>
      <c r="H931" s="48">
        <f>SUM(H929:H930)</f>
        <v>20733.37</v>
      </c>
      <c r="I931" s="45"/>
      <c r="J931" s="49" t="e">
        <f>SUM(J929:J930)</f>
        <v>#REF!</v>
      </c>
    </row>
    <row r="932" spans="1:10">
      <c r="A932" s="40" t="s">
        <v>1278</v>
      </c>
      <c r="B932" s="31"/>
      <c r="C932" s="53" t="s">
        <v>1279</v>
      </c>
      <c r="D932" s="18"/>
      <c r="E932" s="42"/>
      <c r="F932" s="42"/>
      <c r="G932" s="43"/>
      <c r="H932" s="44"/>
      <c r="I932" s="45"/>
      <c r="J932" s="46"/>
    </row>
    <row r="933" spans="1:10">
      <c r="A933" s="40">
        <v>300014</v>
      </c>
      <c r="B933" s="31" t="s">
        <v>1279</v>
      </c>
      <c r="C933" s="147" t="s">
        <v>1436</v>
      </c>
      <c r="D933" s="155" t="s">
        <v>1417</v>
      </c>
      <c r="E933" s="156">
        <v>0.8</v>
      </c>
      <c r="F933" s="156"/>
      <c r="G933" s="157">
        <v>70000</v>
      </c>
      <c r="H933" s="148">
        <f>TRUNC(E933* (1 + F933 / 100) * G933,2)</f>
        <v>56000</v>
      </c>
      <c r="I933" s="158" t="e">
        <f>I926 * (E933 * (1+F933/100))</f>
        <v>#REF!</v>
      </c>
      <c r="J933" s="149" t="e">
        <f>H933 * I926</f>
        <v>#REF!</v>
      </c>
    </row>
    <row r="934" spans="1:10">
      <c r="A934" s="40">
        <v>300026</v>
      </c>
      <c r="B934" s="31" t="s">
        <v>1279</v>
      </c>
      <c r="C934" s="147" t="s">
        <v>1281</v>
      </c>
      <c r="D934" s="155" t="s">
        <v>1282</v>
      </c>
      <c r="E934" s="163">
        <f>$O$2</f>
        <v>0.05</v>
      </c>
      <c r="F934" s="156"/>
      <c r="G934" s="157">
        <f>H931</f>
        <v>20733.37</v>
      </c>
      <c r="H934" s="148">
        <f>TRUNC(E934* (1 + F934 / 100) * G934,2)</f>
        <v>1036.6600000000001</v>
      </c>
      <c r="I934" s="158" t="e">
        <f>I926 * H934</f>
        <v>#REF!</v>
      </c>
      <c r="J934" s="149" t="e">
        <f>H934 * I926</f>
        <v>#REF!</v>
      </c>
    </row>
    <row r="935" spans="1:10">
      <c r="A935" s="18" t="s">
        <v>1283</v>
      </c>
      <c r="B935" s="31"/>
      <c r="C935" s="41"/>
      <c r="D935" s="18"/>
      <c r="E935" s="42"/>
      <c r="F935" s="42"/>
      <c r="G935" s="43" t="s">
        <v>1284</v>
      </c>
      <c r="H935" s="48">
        <f>SUM(H932:H934)</f>
        <v>57036.66</v>
      </c>
      <c r="I935" s="45"/>
      <c r="J935" s="49" t="e">
        <f>SUM(J932:J934)</f>
        <v>#REF!</v>
      </c>
    </row>
    <row r="936" spans="1:10">
      <c r="A936" s="18" t="s">
        <v>1285</v>
      </c>
      <c r="B936" s="1"/>
      <c r="C936" s="47" t="s">
        <v>1286</v>
      </c>
      <c r="D936" s="18"/>
      <c r="E936" s="42"/>
      <c r="F936" s="42"/>
      <c r="G936" s="43"/>
      <c r="H936" s="44"/>
      <c r="I936" s="45"/>
      <c r="J936" s="46"/>
    </row>
    <row r="937" spans="1:10">
      <c r="A937" s="40"/>
      <c r="B937" s="31"/>
      <c r="C937" s="147"/>
      <c r="D937" s="155"/>
      <c r="E937" s="156"/>
      <c r="F937" s="156"/>
      <c r="G937" s="157"/>
      <c r="H937" s="148"/>
      <c r="I937" s="158"/>
      <c r="J937" s="149"/>
    </row>
    <row r="938" spans="1:10">
      <c r="A938" s="54" t="s">
        <v>1287</v>
      </c>
      <c r="B938" s="1"/>
      <c r="C938" s="41"/>
      <c r="D938" s="18"/>
      <c r="E938" s="42"/>
      <c r="F938" s="42"/>
      <c r="G938" s="43" t="s">
        <v>1288</v>
      </c>
      <c r="H938" s="148">
        <f>SUM(H936:H937)</f>
        <v>0</v>
      </c>
      <c r="I938" s="45"/>
      <c r="J938" s="149">
        <f>SUM(J936:J937)</f>
        <v>0</v>
      </c>
    </row>
    <row r="939" spans="1:10">
      <c r="A939" s="18"/>
      <c r="B939" s="55"/>
      <c r="C939" s="41"/>
      <c r="D939" s="18"/>
      <c r="E939" s="42"/>
      <c r="F939" s="42"/>
      <c r="G939" s="43"/>
      <c r="H939" s="44"/>
      <c r="I939" s="62"/>
      <c r="J939" s="46"/>
    </row>
    <row r="940" spans="1:10" ht="16" thickBot="1">
      <c r="A940" s="18" t="s">
        <v>1289</v>
      </c>
      <c r="B940" s="55"/>
      <c r="C940" s="56"/>
      <c r="D940" s="119"/>
      <c r="E940" s="120"/>
      <c r="F940" s="121" t="s">
        <v>1290</v>
      </c>
      <c r="G940" s="122">
        <f>SUM(H927:H939)/2</f>
        <v>77770.03</v>
      </c>
      <c r="H940" s="123" t="e">
        <f>IF($A$2="CD",IF($A$3=1,ROUND(SUM(H927:H939)/2,0),IF($A$3=3,ROUND(SUM(H927:H939)/2,-1),SUM(H927:H939)/2)),SUM(H927:H939)/2)</f>
        <v>#REF!</v>
      </c>
      <c r="I940" s="57" t="e">
        <f>SUM(J927:J939)/2</f>
        <v>#REF!</v>
      </c>
      <c r="J940" s="124" t="e">
        <f>IF($A$2="CD",IF($A$3=1,ROUND(SUM(J927:J939)/2,0),IF($A$3=3,ROUND(SUM(J927:J939)/2,-1),SUM(J927:J939)/2)),SUM(J927:J939)/2)</f>
        <v>#REF!</v>
      </c>
    </row>
    <row r="941" spans="1:10" ht="16" thickTop="1">
      <c r="A941" s="18" t="s">
        <v>1340</v>
      </c>
      <c r="B941" s="55"/>
      <c r="C941" s="65" t="s">
        <v>1341</v>
      </c>
      <c r="D941" s="66"/>
      <c r="E941" s="67"/>
      <c r="F941" s="67"/>
      <c r="G941" s="68"/>
      <c r="H941" s="69"/>
      <c r="I941" s="45"/>
      <c r="J941" s="70"/>
    </row>
    <row r="942" spans="1:10">
      <c r="A942" s="40" t="s">
        <v>1342</v>
      </c>
      <c r="B942" s="55"/>
      <c r="C942" s="150" t="s">
        <v>1343</v>
      </c>
      <c r="D942" s="137"/>
      <c r="E942" s="138"/>
      <c r="F942" s="165">
        <f>$F$3</f>
        <v>0</v>
      </c>
      <c r="G942" s="139"/>
      <c r="H942" s="140" t="e">
        <f>ROUND(H940*F942,2)</f>
        <v>#REF!</v>
      </c>
      <c r="I942" s="45"/>
      <c r="J942" s="149" t="e">
        <f>ROUND(J940*F942,2)</f>
        <v>#REF!</v>
      </c>
    </row>
    <row r="943" spans="1:10">
      <c r="A943" s="40" t="s">
        <v>1344</v>
      </c>
      <c r="B943" s="55"/>
      <c r="C943" s="150" t="s">
        <v>1345</v>
      </c>
      <c r="D943" s="137"/>
      <c r="E943" s="138"/>
      <c r="F943" s="165">
        <f>$G$3</f>
        <v>0</v>
      </c>
      <c r="G943" s="139"/>
      <c r="H943" s="140" t="e">
        <f>ROUND(H940*F943,2)</f>
        <v>#REF!</v>
      </c>
      <c r="I943" s="45"/>
      <c r="J943" s="149" t="e">
        <f>ROUND(J940*F943,2)</f>
        <v>#REF!</v>
      </c>
    </row>
    <row r="944" spans="1:10">
      <c r="A944" s="40" t="s">
        <v>1346</v>
      </c>
      <c r="B944" s="55"/>
      <c r="C944" s="150" t="s">
        <v>1347</v>
      </c>
      <c r="D944" s="137"/>
      <c r="E944" s="138"/>
      <c r="F944" s="165">
        <f>$H$3</f>
        <v>0</v>
      </c>
      <c r="G944" s="139"/>
      <c r="H944" s="140" t="e">
        <f>ROUND(H940*F944,2)</f>
        <v>#REF!</v>
      </c>
      <c r="I944" s="45"/>
      <c r="J944" s="149" t="e">
        <f>ROUND(J940*F944,2)</f>
        <v>#REF!</v>
      </c>
    </row>
    <row r="945" spans="1:10">
      <c r="A945" s="40" t="s">
        <v>1348</v>
      </c>
      <c r="B945" s="55"/>
      <c r="C945" s="150" t="s">
        <v>1349</v>
      </c>
      <c r="D945" s="137"/>
      <c r="E945" s="138"/>
      <c r="F945" s="165" t="e">
        <f>$I$3</f>
        <v>#REF!</v>
      </c>
      <c r="G945" s="139"/>
      <c r="H945" s="140" t="e">
        <f>ROUND(H944*F945,2)</f>
        <v>#REF!</v>
      </c>
      <c r="I945" s="45"/>
      <c r="J945" s="149" t="e">
        <f>ROUND(J944*F945,2)</f>
        <v>#REF!</v>
      </c>
    </row>
    <row r="946" spans="1:10">
      <c r="A946" s="18" t="s">
        <v>1350</v>
      </c>
      <c r="B946" s="55"/>
      <c r="C946" s="47" t="s">
        <v>1351</v>
      </c>
      <c r="D946" s="18"/>
      <c r="E946" s="42"/>
      <c r="F946" s="42"/>
      <c r="G946" s="71"/>
      <c r="H946" s="72" t="e">
        <f>SUM(H942:H945)</f>
        <v>#REF!</v>
      </c>
      <c r="I946" s="62"/>
      <c r="J946" s="73" t="e">
        <f>SUM(J942:J945)</f>
        <v>#REF!</v>
      </c>
    </row>
    <row r="947" spans="1:10" ht="16" thickBot="1">
      <c r="A947" s="18" t="s">
        <v>1352</v>
      </c>
      <c r="B947" s="55"/>
      <c r="C947" s="125"/>
      <c r="D947" s="126"/>
      <c r="E947" s="120"/>
      <c r="F947" s="121" t="s">
        <v>1353</v>
      </c>
      <c r="G947" s="127" t="e">
        <f>H946+H940</f>
        <v>#REF!</v>
      </c>
      <c r="H947" s="123" t="e">
        <f>IF($A$3=2,ROUND((H940+H946),2),IF($A$3=3,ROUND((H940+H946),-1),ROUND((H940+H946),0)))</f>
        <v>#REF!</v>
      </c>
      <c r="I947" s="57"/>
      <c r="J947" s="124" t="e">
        <f>IF($A$3=2,ROUND((J940+J946),2),IF($A$3=3,ROUND((J940+J946),-1),ROUND((J940+J946),0)))</f>
        <v>#REF!</v>
      </c>
    </row>
    <row r="948" spans="1:10" ht="16" thickTop="1">
      <c r="C948" s="1"/>
      <c r="D948" s="2"/>
      <c r="E948" s="1"/>
      <c r="F948" s="1"/>
      <c r="G948" s="1"/>
      <c r="H948" s="1"/>
      <c r="I948" s="29"/>
      <c r="J948" s="30"/>
    </row>
    <row r="949" spans="1:10" ht="16" thickBot="1">
      <c r="C949" s="1"/>
      <c r="D949" s="2"/>
      <c r="E949" s="1"/>
      <c r="F949" s="1"/>
      <c r="G949" s="1"/>
      <c r="H949" s="1"/>
      <c r="I949" s="29"/>
      <c r="J949" s="30"/>
    </row>
    <row r="950" spans="1:10" ht="16" thickTop="1">
      <c r="A950" s="18" t="s">
        <v>1454</v>
      </c>
      <c r="B950" s="31"/>
      <c r="C950" s="812" t="s">
        <v>1455</v>
      </c>
      <c r="D950" s="813"/>
      <c r="E950" s="813"/>
      <c r="F950" s="813"/>
      <c r="G950" s="32"/>
      <c r="H950" s="33" t="s">
        <v>1373</v>
      </c>
      <c r="I950" s="34" t="s">
        <v>1251</v>
      </c>
      <c r="J950" s="35" t="s">
        <v>4</v>
      </c>
    </row>
    <row r="951" spans="1:10">
      <c r="A951" s="18"/>
      <c r="B951" s="31"/>
      <c r="C951" s="814"/>
      <c r="D951" s="815"/>
      <c r="E951" s="815"/>
      <c r="F951" s="815"/>
      <c r="G951" s="36"/>
      <c r="H951" s="37" t="e">
        <f>"ITEM:   " &amp;#REF!</f>
        <v>#REF!</v>
      </c>
      <c r="I951" s="64" t="e">
        <f>#REF!</f>
        <v>#REF!</v>
      </c>
      <c r="J951" s="39"/>
    </row>
    <row r="952" spans="1:10">
      <c r="A952" s="40" t="s">
        <v>1253</v>
      </c>
      <c r="B952" s="31"/>
      <c r="C952" s="147" t="s">
        <v>1</v>
      </c>
      <c r="D952" s="155" t="s">
        <v>2</v>
      </c>
      <c r="E952" s="156" t="s">
        <v>3</v>
      </c>
      <c r="F952" s="156" t="s">
        <v>1254</v>
      </c>
      <c r="G952" s="157" t="s">
        <v>1255</v>
      </c>
      <c r="H952" s="148" t="s">
        <v>1256</v>
      </c>
      <c r="I952" s="158"/>
      <c r="J952" s="149" t="s">
        <v>1256</v>
      </c>
    </row>
    <row r="953" spans="1:10">
      <c r="A953" s="40"/>
      <c r="B953" s="31"/>
      <c r="C953" s="41"/>
      <c r="D953" s="18"/>
      <c r="E953" s="42"/>
      <c r="F953" s="42"/>
      <c r="G953" s="43"/>
      <c r="H953" s="44"/>
      <c r="I953" s="45"/>
      <c r="J953" s="46"/>
    </row>
    <row r="954" spans="1:10">
      <c r="A954" s="40" t="s">
        <v>1267</v>
      </c>
      <c r="B954" s="31"/>
      <c r="C954" s="50" t="s">
        <v>1268</v>
      </c>
      <c r="D954" s="18" t="s">
        <v>1269</v>
      </c>
      <c r="E954" s="18" t="s">
        <v>1270</v>
      </c>
      <c r="F954" s="18" t="s">
        <v>1271</v>
      </c>
      <c r="G954" s="51" t="s">
        <v>1272</v>
      </c>
      <c r="H954" s="52" t="s">
        <v>1273</v>
      </c>
      <c r="I954" s="45"/>
      <c r="J954" s="46"/>
    </row>
    <row r="955" spans="1:10">
      <c r="A955" s="40">
        <v>200006</v>
      </c>
      <c r="B955" s="31" t="s">
        <v>1268</v>
      </c>
      <c r="C955" s="147" t="s">
        <v>1339</v>
      </c>
      <c r="D955" s="159">
        <v>41751</v>
      </c>
      <c r="E955" s="160">
        <f>$O$1</f>
        <v>1.68</v>
      </c>
      <c r="F955" s="146">
        <f>IF(D955&lt;&gt;"",TRUNC(D955*E955,0),"")</f>
        <v>70141</v>
      </c>
      <c r="G955" s="161">
        <v>11.418100000000001</v>
      </c>
      <c r="H955" s="148">
        <f>TRUNC(F955/G955,2)</f>
        <v>6142.96</v>
      </c>
      <c r="I955" s="158" t="e">
        <f>I951 / G955</f>
        <v>#REF!</v>
      </c>
      <c r="J955" s="149" t="e">
        <f>H955 * I951</f>
        <v>#REF!</v>
      </c>
    </row>
    <row r="956" spans="1:10">
      <c r="A956" s="18" t="s">
        <v>1276</v>
      </c>
      <c r="B956" s="31"/>
      <c r="C956" s="41"/>
      <c r="D956" s="18"/>
      <c r="E956" s="42"/>
      <c r="F956" s="42"/>
      <c r="G956" s="43" t="s">
        <v>1277</v>
      </c>
      <c r="H956" s="48">
        <f>SUM(H954:H955)</f>
        <v>6142.96</v>
      </c>
      <c r="I956" s="45"/>
      <c r="J956" s="49" t="e">
        <f>SUM(J954:J955)</f>
        <v>#REF!</v>
      </c>
    </row>
    <row r="957" spans="1:10">
      <c r="A957" s="40" t="s">
        <v>1278</v>
      </c>
      <c r="B957" s="31"/>
      <c r="C957" s="53" t="s">
        <v>1279</v>
      </c>
      <c r="D957" s="18"/>
      <c r="E957" s="42"/>
      <c r="F957" s="42"/>
      <c r="G957" s="43"/>
      <c r="H957" s="44"/>
      <c r="I957" s="45"/>
      <c r="J957" s="46"/>
    </row>
    <row r="958" spans="1:10">
      <c r="A958" s="40">
        <v>300026</v>
      </c>
      <c r="B958" s="31" t="s">
        <v>1279</v>
      </c>
      <c r="C958" s="147" t="s">
        <v>1281</v>
      </c>
      <c r="D958" s="155" t="s">
        <v>1282</v>
      </c>
      <c r="E958" s="163">
        <f>$O$2</f>
        <v>0.05</v>
      </c>
      <c r="F958" s="156"/>
      <c r="G958" s="157">
        <f>H956</f>
        <v>6142.96</v>
      </c>
      <c r="H958" s="148">
        <f>TRUNC(E958* (1 + F958 / 100) * G958,2)</f>
        <v>307.14</v>
      </c>
      <c r="I958" s="158" t="e">
        <f>I951 * H958</f>
        <v>#REF!</v>
      </c>
      <c r="J958" s="149" t="e">
        <f>H958 * I951</f>
        <v>#REF!</v>
      </c>
    </row>
    <row r="959" spans="1:10">
      <c r="A959" s="18" t="s">
        <v>1283</v>
      </c>
      <c r="B959" s="31"/>
      <c r="C959" s="41"/>
      <c r="D959" s="18"/>
      <c r="E959" s="42"/>
      <c r="F959" s="42"/>
      <c r="G959" s="43" t="s">
        <v>1284</v>
      </c>
      <c r="H959" s="48">
        <f>SUM(H957:H958)</f>
        <v>307.14</v>
      </c>
      <c r="I959" s="45"/>
      <c r="J959" s="49" t="e">
        <f>SUM(J957:J958)</f>
        <v>#REF!</v>
      </c>
    </row>
    <row r="960" spans="1:10">
      <c r="A960" s="18" t="s">
        <v>1285</v>
      </c>
      <c r="B960" s="1"/>
      <c r="C960" s="47" t="s">
        <v>1286</v>
      </c>
      <c r="D960" s="18"/>
      <c r="E960" s="42"/>
      <c r="F960" s="42"/>
      <c r="G960" s="43"/>
      <c r="H960" s="44"/>
      <c r="I960" s="45"/>
      <c r="J960" s="46"/>
    </row>
    <row r="961" spans="1:10">
      <c r="A961" s="40"/>
      <c r="B961" s="31"/>
      <c r="C961" s="147"/>
      <c r="D961" s="155"/>
      <c r="E961" s="156"/>
      <c r="F961" s="156"/>
      <c r="G961" s="157"/>
      <c r="H961" s="148"/>
      <c r="I961" s="158"/>
      <c r="J961" s="149"/>
    </row>
    <row r="962" spans="1:10">
      <c r="A962" s="54" t="s">
        <v>1287</v>
      </c>
      <c r="B962" s="1"/>
      <c r="C962" s="41"/>
      <c r="D962" s="18"/>
      <c r="E962" s="42"/>
      <c r="F962" s="42"/>
      <c r="G962" s="43" t="s">
        <v>1288</v>
      </c>
      <c r="H962" s="148">
        <f>SUM(H960:H961)</f>
        <v>0</v>
      </c>
      <c r="I962" s="45"/>
      <c r="J962" s="149">
        <f>SUM(J960:J961)</f>
        <v>0</v>
      </c>
    </row>
    <row r="963" spans="1:10">
      <c r="A963" s="18"/>
      <c r="B963" s="55"/>
      <c r="C963" s="41"/>
      <c r="D963" s="18"/>
      <c r="E963" s="42"/>
      <c r="F963" s="42"/>
      <c r="G963" s="43"/>
      <c r="H963" s="44"/>
      <c r="I963" s="45"/>
      <c r="J963" s="46"/>
    </row>
    <row r="964" spans="1:10" ht="16" thickBot="1">
      <c r="A964" s="18" t="s">
        <v>1289</v>
      </c>
      <c r="B964" s="55"/>
      <c r="C964" s="56"/>
      <c r="D964" s="119"/>
      <c r="E964" s="120"/>
      <c r="F964" s="121" t="s">
        <v>1290</v>
      </c>
      <c r="G964" s="122">
        <f>SUM(H952:H963)/2</f>
        <v>6450.0999999999995</v>
      </c>
      <c r="H964" s="123" t="e">
        <f>IF($A$2="CD",IF($A$3=1,ROUND(SUM(H952:H963)/2,0),IF($A$3=3,ROUND(SUM(H952:H963)/2,-1),SUM(H952:H963)/2)),SUM(H952:H963)/2)</f>
        <v>#REF!</v>
      </c>
      <c r="I964" s="57" t="e">
        <f>SUM(J952:J963)/2</f>
        <v>#REF!</v>
      </c>
      <c r="J964" s="124" t="e">
        <f>IF($A$2="CD",IF($A$3=1,ROUND(SUM(J952:J963)/2,0),IF($A$3=3,ROUND(SUM(J952:J963)/2,-1),SUM(J952:J963)/2)),SUM(J952:J963)/2)</f>
        <v>#REF!</v>
      </c>
    </row>
    <row r="965" spans="1:10" ht="16" thickTop="1">
      <c r="A965" s="18" t="s">
        <v>1340</v>
      </c>
      <c r="B965" s="55"/>
      <c r="C965" s="65" t="s">
        <v>1341</v>
      </c>
      <c r="D965" s="66"/>
      <c r="E965" s="67"/>
      <c r="F965" s="67"/>
      <c r="G965" s="68"/>
      <c r="H965" s="69"/>
      <c r="I965" s="45"/>
      <c r="J965" s="70"/>
    </row>
    <row r="966" spans="1:10">
      <c r="A966" s="40" t="s">
        <v>1342</v>
      </c>
      <c r="B966" s="55"/>
      <c r="C966" s="150" t="s">
        <v>1343</v>
      </c>
      <c r="D966" s="137"/>
      <c r="E966" s="138"/>
      <c r="F966" s="165">
        <f>$F$3</f>
        <v>0</v>
      </c>
      <c r="G966" s="139"/>
      <c r="H966" s="140" t="e">
        <f>ROUND(H964*F966,2)</f>
        <v>#REF!</v>
      </c>
      <c r="I966" s="45"/>
      <c r="J966" s="149" t="e">
        <f>ROUND(J964*F966,2)</f>
        <v>#REF!</v>
      </c>
    </row>
    <row r="967" spans="1:10">
      <c r="A967" s="40" t="s">
        <v>1344</v>
      </c>
      <c r="B967" s="55"/>
      <c r="C967" s="150" t="s">
        <v>1345</v>
      </c>
      <c r="D967" s="137"/>
      <c r="E967" s="138"/>
      <c r="F967" s="165">
        <f>$G$3</f>
        <v>0</v>
      </c>
      <c r="G967" s="139"/>
      <c r="H967" s="140" t="e">
        <f>ROUND(H964*F967,2)</f>
        <v>#REF!</v>
      </c>
      <c r="I967" s="45"/>
      <c r="J967" s="149" t="e">
        <f>ROUND(J964*F967,2)</f>
        <v>#REF!</v>
      </c>
    </row>
    <row r="968" spans="1:10">
      <c r="A968" s="40" t="s">
        <v>1346</v>
      </c>
      <c r="B968" s="55"/>
      <c r="C968" s="150" t="s">
        <v>1347</v>
      </c>
      <c r="D968" s="137"/>
      <c r="E968" s="138"/>
      <c r="F968" s="165">
        <f>$H$3</f>
        <v>0</v>
      </c>
      <c r="G968" s="139"/>
      <c r="H968" s="140" t="e">
        <f>ROUND(H964*F968,2)</f>
        <v>#REF!</v>
      </c>
      <c r="I968" s="45"/>
      <c r="J968" s="149" t="e">
        <f>ROUND(J964*F968,2)</f>
        <v>#REF!</v>
      </c>
    </row>
    <row r="969" spans="1:10">
      <c r="A969" s="40" t="s">
        <v>1348</v>
      </c>
      <c r="B969" s="55"/>
      <c r="C969" s="150" t="s">
        <v>1349</v>
      </c>
      <c r="D969" s="137"/>
      <c r="E969" s="138"/>
      <c r="F969" s="165" t="e">
        <f>$I$3</f>
        <v>#REF!</v>
      </c>
      <c r="G969" s="139"/>
      <c r="H969" s="140" t="e">
        <f>ROUND(H968*F969,2)</f>
        <v>#REF!</v>
      </c>
      <c r="I969" s="45"/>
      <c r="J969" s="149" t="e">
        <f>ROUND(J968*F969,2)</f>
        <v>#REF!</v>
      </c>
    </row>
    <row r="970" spans="1:10">
      <c r="A970" s="18" t="s">
        <v>1350</v>
      </c>
      <c r="B970" s="55"/>
      <c r="C970" s="47" t="s">
        <v>1351</v>
      </c>
      <c r="D970" s="18"/>
      <c r="E970" s="42"/>
      <c r="F970" s="42"/>
      <c r="G970" s="71"/>
      <c r="H970" s="72" t="e">
        <f>SUM(H966:H969)</f>
        <v>#REF!</v>
      </c>
      <c r="I970" s="62"/>
      <c r="J970" s="73" t="e">
        <f>SUM(J966:J969)</f>
        <v>#REF!</v>
      </c>
    </row>
    <row r="971" spans="1:10" ht="16" thickBot="1">
      <c r="A971" s="18" t="s">
        <v>1352</v>
      </c>
      <c r="B971" s="55"/>
      <c r="C971" s="125"/>
      <c r="D971" s="126"/>
      <c r="E971" s="120"/>
      <c r="F971" s="121" t="s">
        <v>1353</v>
      </c>
      <c r="G971" s="127" t="e">
        <f>H970+H964</f>
        <v>#REF!</v>
      </c>
      <c r="H971" s="123" t="e">
        <f>IF($A$3=2,ROUND((H964+H970),2),IF($A$3=3,ROUND((H964+H970),-1),ROUND((H964+H970),0)))</f>
        <v>#REF!</v>
      </c>
      <c r="I971" s="57"/>
      <c r="J971" s="124" t="e">
        <f>IF($A$3=2,ROUND((J964+J970),2),IF($A$3=3,ROUND((J964+J970),-1),ROUND((J964+J970),0)))</f>
        <v>#REF!</v>
      </c>
    </row>
    <row r="972" spans="1:10" ht="16" thickTop="1">
      <c r="C972" s="1"/>
      <c r="D972" s="2"/>
      <c r="E972" s="1"/>
      <c r="F972" s="1"/>
      <c r="G972" s="1"/>
      <c r="H972" s="1"/>
      <c r="I972" s="29"/>
      <c r="J972" s="30"/>
    </row>
    <row r="973" spans="1:10" ht="16" thickBot="1">
      <c r="C973" s="1"/>
      <c r="D973" s="2"/>
      <c r="E973" s="1"/>
      <c r="F973" s="1"/>
      <c r="G973" s="1"/>
      <c r="H973" s="1"/>
      <c r="I973" s="29"/>
      <c r="J973" s="30"/>
    </row>
    <row r="974" spans="1:10" ht="16" thickTop="1">
      <c r="A974" s="18" t="s">
        <v>1456</v>
      </c>
      <c r="B974" s="31"/>
      <c r="C974" s="812" t="s">
        <v>1457</v>
      </c>
      <c r="D974" s="813"/>
      <c r="E974" s="813"/>
      <c r="F974" s="813"/>
      <c r="G974" s="32"/>
      <c r="H974" s="33" t="s">
        <v>1373</v>
      </c>
      <c r="I974" s="34" t="s">
        <v>1251</v>
      </c>
      <c r="J974" s="35" t="s">
        <v>4</v>
      </c>
    </row>
    <row r="975" spans="1:10">
      <c r="A975" s="18"/>
      <c r="B975" s="31"/>
      <c r="C975" s="814"/>
      <c r="D975" s="815"/>
      <c r="E975" s="815"/>
      <c r="F975" s="815"/>
      <c r="G975" s="36"/>
      <c r="H975" s="37" t="e">
        <f>"ITEM:   " &amp;#REF!</f>
        <v>#REF!</v>
      </c>
      <c r="I975" s="64" t="e">
        <f>#REF!</f>
        <v>#REF!</v>
      </c>
      <c r="J975" s="39"/>
    </row>
    <row r="976" spans="1:10">
      <c r="A976" s="40" t="s">
        <v>1253</v>
      </c>
      <c r="B976" s="31"/>
      <c r="C976" s="147" t="s">
        <v>1</v>
      </c>
      <c r="D976" s="155" t="s">
        <v>2</v>
      </c>
      <c r="E976" s="156" t="s">
        <v>3</v>
      </c>
      <c r="F976" s="156" t="s">
        <v>1254</v>
      </c>
      <c r="G976" s="157" t="s">
        <v>1255</v>
      </c>
      <c r="H976" s="148" t="s">
        <v>1256</v>
      </c>
      <c r="I976" s="158"/>
      <c r="J976" s="149" t="s">
        <v>1256</v>
      </c>
    </row>
    <row r="977" spans="1:10">
      <c r="A977" s="40"/>
      <c r="B977" s="31"/>
      <c r="C977" s="41"/>
      <c r="D977" s="18"/>
      <c r="E977" s="42"/>
      <c r="F977" s="42"/>
      <c r="G977" s="43"/>
      <c r="H977" s="44"/>
      <c r="I977" s="45"/>
      <c r="J977" s="46"/>
    </row>
    <row r="978" spans="1:10">
      <c r="A978" s="40" t="s">
        <v>1267</v>
      </c>
      <c r="B978" s="31"/>
      <c r="C978" s="50" t="s">
        <v>1268</v>
      </c>
      <c r="D978" s="18" t="s">
        <v>1269</v>
      </c>
      <c r="E978" s="18" t="s">
        <v>1270</v>
      </c>
      <c r="F978" s="18" t="s">
        <v>1271</v>
      </c>
      <c r="G978" s="51" t="s">
        <v>1272</v>
      </c>
      <c r="H978" s="52" t="s">
        <v>1273</v>
      </c>
      <c r="I978" s="45"/>
      <c r="J978" s="46"/>
    </row>
    <row r="979" spans="1:10">
      <c r="A979" s="40">
        <v>200006</v>
      </c>
      <c r="B979" s="31" t="s">
        <v>1268</v>
      </c>
      <c r="C979" s="147" t="s">
        <v>1339</v>
      </c>
      <c r="D979" s="159">
        <v>41751</v>
      </c>
      <c r="E979" s="160">
        <f>$O$1</f>
        <v>1.68</v>
      </c>
      <c r="F979" s="146">
        <f>IF(D979&lt;&gt;"",TRUNC(D979*E979,0),"")</f>
        <v>70141</v>
      </c>
      <c r="G979" s="161">
        <v>8.9483999999999995</v>
      </c>
      <c r="H979" s="148">
        <f>TRUNC(F979/G979,2)</f>
        <v>7838.38</v>
      </c>
      <c r="I979" s="158" t="e">
        <f>I975 / G979</f>
        <v>#REF!</v>
      </c>
      <c r="J979" s="149" t="e">
        <f>H979 * I975</f>
        <v>#REF!</v>
      </c>
    </row>
    <row r="980" spans="1:10">
      <c r="A980" s="18" t="s">
        <v>1276</v>
      </c>
      <c r="B980" s="31"/>
      <c r="C980" s="41"/>
      <c r="D980" s="18"/>
      <c r="E980" s="42"/>
      <c r="F980" s="42"/>
      <c r="G980" s="43" t="s">
        <v>1277</v>
      </c>
      <c r="H980" s="48">
        <f>SUM(H978:H979)</f>
        <v>7838.38</v>
      </c>
      <c r="I980" s="45"/>
      <c r="J980" s="49" t="e">
        <f>SUM(J978:J979)</f>
        <v>#REF!</v>
      </c>
    </row>
    <row r="981" spans="1:10">
      <c r="A981" s="40" t="s">
        <v>1278</v>
      </c>
      <c r="B981" s="31"/>
      <c r="C981" s="53" t="s">
        <v>1279</v>
      </c>
      <c r="D981" s="18"/>
      <c r="E981" s="42"/>
      <c r="F981" s="42"/>
      <c r="G981" s="43"/>
      <c r="H981" s="44"/>
      <c r="I981" s="45"/>
      <c r="J981" s="46"/>
    </row>
    <row r="982" spans="1:10">
      <c r="A982" s="40">
        <v>300026</v>
      </c>
      <c r="B982" s="31" t="s">
        <v>1279</v>
      </c>
      <c r="C982" s="147" t="s">
        <v>1281</v>
      </c>
      <c r="D982" s="155" t="s">
        <v>1282</v>
      </c>
      <c r="E982" s="163">
        <f>$O$2</f>
        <v>0.05</v>
      </c>
      <c r="F982" s="156"/>
      <c r="G982" s="157">
        <f>H980</f>
        <v>7838.38</v>
      </c>
      <c r="H982" s="148">
        <f>TRUNC(E982* (1 + F982 / 100) * G982,2)</f>
        <v>391.91</v>
      </c>
      <c r="I982" s="158" t="e">
        <f>I975 * H982</f>
        <v>#REF!</v>
      </c>
      <c r="J982" s="149" t="e">
        <f>H982 * I975</f>
        <v>#REF!</v>
      </c>
    </row>
    <row r="983" spans="1:10">
      <c r="A983" s="18" t="s">
        <v>1283</v>
      </c>
      <c r="B983" s="31"/>
      <c r="C983" s="41"/>
      <c r="D983" s="18"/>
      <c r="E983" s="42"/>
      <c r="F983" s="42"/>
      <c r="G983" s="43" t="s">
        <v>1284</v>
      </c>
      <c r="H983" s="48">
        <f>SUM(H981:H982)</f>
        <v>391.91</v>
      </c>
      <c r="I983" s="45"/>
      <c r="J983" s="49" t="e">
        <f>SUM(J981:J982)</f>
        <v>#REF!</v>
      </c>
    </row>
    <row r="984" spans="1:10">
      <c r="A984" s="18" t="s">
        <v>1285</v>
      </c>
      <c r="B984" s="1"/>
      <c r="C984" s="47" t="s">
        <v>1286</v>
      </c>
      <c r="D984" s="18"/>
      <c r="E984" s="42"/>
      <c r="F984" s="42"/>
      <c r="G984" s="43"/>
      <c r="H984" s="44"/>
      <c r="I984" s="45"/>
      <c r="J984" s="46"/>
    </row>
    <row r="985" spans="1:10">
      <c r="A985" s="40"/>
      <c r="B985" s="31"/>
      <c r="C985" s="147"/>
      <c r="D985" s="155"/>
      <c r="E985" s="156"/>
      <c r="F985" s="156"/>
      <c r="G985" s="157"/>
      <c r="H985" s="148"/>
      <c r="I985" s="158"/>
      <c r="J985" s="149"/>
    </row>
    <row r="986" spans="1:10">
      <c r="A986" s="54" t="s">
        <v>1287</v>
      </c>
      <c r="B986" s="1"/>
      <c r="C986" s="41"/>
      <c r="D986" s="18"/>
      <c r="E986" s="42"/>
      <c r="F986" s="42"/>
      <c r="G986" s="43" t="s">
        <v>1288</v>
      </c>
      <c r="H986" s="148">
        <f>SUM(H984:H985)</f>
        <v>0</v>
      </c>
      <c r="I986" s="45"/>
      <c r="J986" s="149">
        <f>SUM(J984:J985)</f>
        <v>0</v>
      </c>
    </row>
    <row r="987" spans="1:10">
      <c r="A987" s="18"/>
      <c r="B987" s="55"/>
      <c r="C987" s="41"/>
      <c r="D987" s="18"/>
      <c r="E987" s="42"/>
      <c r="F987" s="42"/>
      <c r="G987" s="43"/>
      <c r="H987" s="44"/>
      <c r="I987" s="45"/>
      <c r="J987" s="46"/>
    </row>
    <row r="988" spans="1:10" ht="16" thickBot="1">
      <c r="A988" s="18" t="s">
        <v>1289</v>
      </c>
      <c r="B988" s="55"/>
      <c r="C988" s="56"/>
      <c r="D988" s="119"/>
      <c r="E988" s="120"/>
      <c r="F988" s="121" t="s">
        <v>1290</v>
      </c>
      <c r="G988" s="122">
        <f>SUM(H976:H987)/2</f>
        <v>8230.2900000000009</v>
      </c>
      <c r="H988" s="123" t="e">
        <f>IF($A$2="CD",IF($A$3=1,ROUND(SUM(H976:H987)/2,0),IF($A$3=3,ROUND(SUM(H976:H987)/2,-1),SUM(H976:H987)/2)),SUM(H976:H987)/2)</f>
        <v>#REF!</v>
      </c>
      <c r="I988" s="57" t="e">
        <f>SUM(J976:J987)/2</f>
        <v>#REF!</v>
      </c>
      <c r="J988" s="124" t="e">
        <f>IF($A$2="CD",IF($A$3=1,ROUND(SUM(J976:J987)/2,0),IF($A$3=3,ROUND(SUM(J976:J987)/2,-1),SUM(J976:J987)/2)),SUM(J976:J987)/2)</f>
        <v>#REF!</v>
      </c>
    </row>
    <row r="989" spans="1:10" ht="16" thickTop="1">
      <c r="A989" s="18" t="s">
        <v>1340</v>
      </c>
      <c r="B989" s="55"/>
      <c r="C989" s="65" t="s">
        <v>1341</v>
      </c>
      <c r="D989" s="66"/>
      <c r="E989" s="67"/>
      <c r="F989" s="67"/>
      <c r="G989" s="68"/>
      <c r="H989" s="69"/>
      <c r="I989" s="45"/>
      <c r="J989" s="70"/>
    </row>
    <row r="990" spans="1:10">
      <c r="A990" s="40" t="s">
        <v>1342</v>
      </c>
      <c r="B990" s="55"/>
      <c r="C990" s="150" t="s">
        <v>1343</v>
      </c>
      <c r="D990" s="137"/>
      <c r="E990" s="138"/>
      <c r="F990" s="165">
        <f>$F$3</f>
        <v>0</v>
      </c>
      <c r="G990" s="139"/>
      <c r="H990" s="140" t="e">
        <f>ROUND(H988*F990,2)</f>
        <v>#REF!</v>
      </c>
      <c r="I990" s="45"/>
      <c r="J990" s="149" t="e">
        <f>ROUND(J988*F990,2)</f>
        <v>#REF!</v>
      </c>
    </row>
    <row r="991" spans="1:10">
      <c r="A991" s="40" t="s">
        <v>1344</v>
      </c>
      <c r="B991" s="55"/>
      <c r="C991" s="150" t="s">
        <v>1345</v>
      </c>
      <c r="D991" s="137"/>
      <c r="E991" s="138"/>
      <c r="F991" s="165">
        <f>$G$3</f>
        <v>0</v>
      </c>
      <c r="G991" s="139"/>
      <c r="H991" s="140" t="e">
        <f>ROUND(H988*F991,2)</f>
        <v>#REF!</v>
      </c>
      <c r="I991" s="45"/>
      <c r="J991" s="149" t="e">
        <f>ROUND(J988*F991,2)</f>
        <v>#REF!</v>
      </c>
    </row>
    <row r="992" spans="1:10">
      <c r="A992" s="40" t="s">
        <v>1346</v>
      </c>
      <c r="B992" s="55"/>
      <c r="C992" s="150" t="s">
        <v>1347</v>
      </c>
      <c r="D992" s="137"/>
      <c r="E992" s="138"/>
      <c r="F992" s="165">
        <f>$H$3</f>
        <v>0</v>
      </c>
      <c r="G992" s="139"/>
      <c r="H992" s="140" t="e">
        <f>ROUND(H988*F992,2)</f>
        <v>#REF!</v>
      </c>
      <c r="I992" s="45"/>
      <c r="J992" s="149" t="e">
        <f>ROUND(J988*F992,2)</f>
        <v>#REF!</v>
      </c>
    </row>
    <row r="993" spans="1:10">
      <c r="A993" s="40" t="s">
        <v>1348</v>
      </c>
      <c r="B993" s="55"/>
      <c r="C993" s="150" t="s">
        <v>1349</v>
      </c>
      <c r="D993" s="137"/>
      <c r="E993" s="138"/>
      <c r="F993" s="165" t="e">
        <f>$I$3</f>
        <v>#REF!</v>
      </c>
      <c r="G993" s="139"/>
      <c r="H993" s="140" t="e">
        <f>ROUND(H992*F993,2)</f>
        <v>#REF!</v>
      </c>
      <c r="I993" s="45"/>
      <c r="J993" s="149" t="e">
        <f>ROUND(J992*F993,2)</f>
        <v>#REF!</v>
      </c>
    </row>
    <row r="994" spans="1:10">
      <c r="A994" s="18" t="s">
        <v>1350</v>
      </c>
      <c r="B994" s="55"/>
      <c r="C994" s="47" t="s">
        <v>1351</v>
      </c>
      <c r="D994" s="18"/>
      <c r="E994" s="42"/>
      <c r="F994" s="42"/>
      <c r="G994" s="71"/>
      <c r="H994" s="72" t="e">
        <f>SUM(H990:H993)</f>
        <v>#REF!</v>
      </c>
      <c r="I994" s="62"/>
      <c r="J994" s="73" t="e">
        <f>SUM(J990:J993)</f>
        <v>#REF!</v>
      </c>
    </row>
    <row r="995" spans="1:10" ht="16" thickBot="1">
      <c r="A995" s="18" t="s">
        <v>1352</v>
      </c>
      <c r="B995" s="55"/>
      <c r="C995" s="125"/>
      <c r="D995" s="126"/>
      <c r="E995" s="120"/>
      <c r="F995" s="121" t="s">
        <v>1353</v>
      </c>
      <c r="G995" s="127" t="e">
        <f>H994+H988</f>
        <v>#REF!</v>
      </c>
      <c r="H995" s="123" t="e">
        <f>IF($A$3=2,ROUND((H988+H994),2),IF($A$3=3,ROUND((H988+H994),-1),ROUND((H988+H994),0)))</f>
        <v>#REF!</v>
      </c>
      <c r="I995" s="57"/>
      <c r="J995" s="124" t="e">
        <f>IF($A$3=2,ROUND((J988+J994),2),IF($A$3=3,ROUND((J988+J994),-1),ROUND((J988+J994),0)))</f>
        <v>#REF!</v>
      </c>
    </row>
    <row r="996" spans="1:10" ht="16" thickTop="1">
      <c r="C996" s="1"/>
      <c r="D996" s="2"/>
      <c r="E996" s="1"/>
      <c r="F996" s="1"/>
      <c r="G996" s="1"/>
      <c r="H996" s="1"/>
      <c r="I996" s="29"/>
      <c r="J996" s="30"/>
    </row>
    <row r="997" spans="1:10" ht="16" thickBot="1">
      <c r="C997" s="1"/>
      <c r="D997" s="2"/>
      <c r="E997" s="1"/>
      <c r="F997" s="1"/>
      <c r="G997" s="1"/>
      <c r="H997" s="1"/>
      <c r="I997" s="29"/>
      <c r="J997" s="30"/>
    </row>
    <row r="998" spans="1:10" ht="16" thickTop="1">
      <c r="A998" s="18" t="s">
        <v>1458</v>
      </c>
      <c r="B998" s="31"/>
      <c r="C998" s="812" t="s">
        <v>1459</v>
      </c>
      <c r="D998" s="813"/>
      <c r="E998" s="813"/>
      <c r="F998" s="813"/>
      <c r="G998" s="32"/>
      <c r="H998" s="33" t="s">
        <v>1373</v>
      </c>
      <c r="I998" s="34" t="s">
        <v>1251</v>
      </c>
      <c r="J998" s="35" t="s">
        <v>4</v>
      </c>
    </row>
    <row r="999" spans="1:10">
      <c r="A999" s="18"/>
      <c r="B999" s="31"/>
      <c r="C999" s="814"/>
      <c r="D999" s="815"/>
      <c r="E999" s="815"/>
      <c r="F999" s="815"/>
      <c r="G999" s="36"/>
      <c r="H999" s="37" t="e">
        <f>"ITEM:   " &amp;#REF!</f>
        <v>#REF!</v>
      </c>
      <c r="I999" s="63" t="e">
        <f>#REF!</f>
        <v>#REF!</v>
      </c>
      <c r="J999" s="39"/>
    </row>
    <row r="1000" spans="1:10">
      <c r="A1000" s="40" t="s">
        <v>1253</v>
      </c>
      <c r="B1000" s="31"/>
      <c r="C1000" s="147" t="s">
        <v>1</v>
      </c>
      <c r="D1000" s="155" t="s">
        <v>2</v>
      </c>
      <c r="E1000" s="156" t="s">
        <v>3</v>
      </c>
      <c r="F1000" s="156" t="s">
        <v>1254</v>
      </c>
      <c r="G1000" s="157" t="s">
        <v>1255</v>
      </c>
      <c r="H1000" s="148" t="s">
        <v>1256</v>
      </c>
      <c r="I1000" s="158"/>
      <c r="J1000" s="149" t="s">
        <v>1256</v>
      </c>
    </row>
    <row r="1001" spans="1:10">
      <c r="A1001" s="40"/>
      <c r="B1001" s="31"/>
      <c r="C1001" s="41"/>
      <c r="D1001" s="18"/>
      <c r="E1001" s="42"/>
      <c r="F1001" s="42"/>
      <c r="G1001" s="43"/>
      <c r="H1001" s="44"/>
      <c r="I1001" s="45"/>
      <c r="J1001" s="46"/>
    </row>
    <row r="1002" spans="1:10">
      <c r="A1002" s="40" t="s">
        <v>1267</v>
      </c>
      <c r="B1002" s="31"/>
      <c r="C1002" s="50" t="s">
        <v>1268</v>
      </c>
      <c r="D1002" s="18" t="s">
        <v>1269</v>
      </c>
      <c r="E1002" s="18" t="s">
        <v>1270</v>
      </c>
      <c r="F1002" s="18" t="s">
        <v>1271</v>
      </c>
      <c r="G1002" s="51" t="s">
        <v>1272</v>
      </c>
      <c r="H1002" s="52" t="s">
        <v>1273</v>
      </c>
      <c r="I1002" s="45"/>
      <c r="J1002" s="46"/>
    </row>
    <row r="1003" spans="1:10">
      <c r="A1003" s="40">
        <v>200006</v>
      </c>
      <c r="B1003" s="31" t="s">
        <v>1268</v>
      </c>
      <c r="C1003" s="147" t="s">
        <v>1339</v>
      </c>
      <c r="D1003" s="159">
        <v>41751</v>
      </c>
      <c r="E1003" s="160">
        <f>$O$1</f>
        <v>1.68</v>
      </c>
      <c r="F1003" s="146">
        <f>IF(D1003&lt;&gt;"",TRUNC(D1003*E1003,0),"")</f>
        <v>70141</v>
      </c>
      <c r="G1003" s="161">
        <v>2.6655000000000002</v>
      </c>
      <c r="H1003" s="148">
        <f>TRUNC(F1003/G1003,2)</f>
        <v>26314.38</v>
      </c>
      <c r="I1003" s="158" t="e">
        <f>I999 / G1003</f>
        <v>#REF!</v>
      </c>
      <c r="J1003" s="149" t="e">
        <f>H1003 * I999</f>
        <v>#REF!</v>
      </c>
    </row>
    <row r="1004" spans="1:10">
      <c r="A1004" s="18" t="s">
        <v>1276</v>
      </c>
      <c r="B1004" s="31"/>
      <c r="C1004" s="41"/>
      <c r="D1004" s="18"/>
      <c r="E1004" s="42"/>
      <c r="F1004" s="42"/>
      <c r="G1004" s="43" t="s">
        <v>1277</v>
      </c>
      <c r="H1004" s="48">
        <f>SUM(H1002:H1003)</f>
        <v>26314.38</v>
      </c>
      <c r="I1004" s="45"/>
      <c r="J1004" s="49" t="e">
        <f>SUM(J1002:J1003)</f>
        <v>#REF!</v>
      </c>
    </row>
    <row r="1005" spans="1:10">
      <c r="A1005" s="40" t="s">
        <v>1278</v>
      </c>
      <c r="B1005" s="31"/>
      <c r="C1005" s="53" t="s">
        <v>1279</v>
      </c>
      <c r="D1005" s="18"/>
      <c r="E1005" s="42"/>
      <c r="F1005" s="42"/>
      <c r="G1005" s="43"/>
      <c r="H1005" s="44"/>
      <c r="I1005" s="45"/>
      <c r="J1005" s="46"/>
    </row>
    <row r="1006" spans="1:10">
      <c r="A1006" s="40">
        <v>300026</v>
      </c>
      <c r="B1006" s="31" t="s">
        <v>1279</v>
      </c>
      <c r="C1006" s="147" t="s">
        <v>1281</v>
      </c>
      <c r="D1006" s="155" t="s">
        <v>1282</v>
      </c>
      <c r="E1006" s="163">
        <f>$O$2</f>
        <v>0.05</v>
      </c>
      <c r="F1006" s="156"/>
      <c r="G1006" s="157">
        <f>H1004</f>
        <v>26314.38</v>
      </c>
      <c r="H1006" s="148">
        <f>TRUNC(E1006* (1 + F1006 / 100) * G1006,2)</f>
        <v>1315.71</v>
      </c>
      <c r="I1006" s="158" t="e">
        <f>I999 * H1006</f>
        <v>#REF!</v>
      </c>
      <c r="J1006" s="149" t="e">
        <f>H1006 * I999</f>
        <v>#REF!</v>
      </c>
    </row>
    <row r="1007" spans="1:10">
      <c r="A1007" s="18" t="s">
        <v>1283</v>
      </c>
      <c r="B1007" s="31"/>
      <c r="C1007" s="41"/>
      <c r="D1007" s="18"/>
      <c r="E1007" s="42"/>
      <c r="F1007" s="42"/>
      <c r="G1007" s="43" t="s">
        <v>1284</v>
      </c>
      <c r="H1007" s="48">
        <f>SUM(H1005:H1006)</f>
        <v>1315.71</v>
      </c>
      <c r="I1007" s="45"/>
      <c r="J1007" s="49" t="e">
        <f>SUM(J1005:J1006)</f>
        <v>#REF!</v>
      </c>
    </row>
    <row r="1008" spans="1:10">
      <c r="A1008" s="18" t="s">
        <v>1285</v>
      </c>
      <c r="B1008" s="1"/>
      <c r="C1008" s="47" t="s">
        <v>1286</v>
      </c>
      <c r="D1008" s="18"/>
      <c r="E1008" s="42"/>
      <c r="F1008" s="42"/>
      <c r="G1008" s="43"/>
      <c r="H1008" s="44"/>
      <c r="I1008" s="45"/>
      <c r="J1008" s="46"/>
    </row>
    <row r="1009" spans="1:10">
      <c r="A1009" s="40"/>
      <c r="B1009" s="31"/>
      <c r="C1009" s="147"/>
      <c r="D1009" s="155"/>
      <c r="E1009" s="156"/>
      <c r="F1009" s="156"/>
      <c r="G1009" s="157"/>
      <c r="H1009" s="148"/>
      <c r="I1009" s="158"/>
      <c r="J1009" s="149"/>
    </row>
    <row r="1010" spans="1:10">
      <c r="A1010" s="54" t="s">
        <v>1287</v>
      </c>
      <c r="B1010" s="1"/>
      <c r="C1010" s="41"/>
      <c r="D1010" s="18"/>
      <c r="E1010" s="42"/>
      <c r="F1010" s="42"/>
      <c r="G1010" s="43" t="s">
        <v>1288</v>
      </c>
      <c r="H1010" s="148">
        <f>SUM(H1008:H1009)</f>
        <v>0</v>
      </c>
      <c r="I1010" s="45"/>
      <c r="J1010" s="149">
        <f>SUM(J1008:J1009)</f>
        <v>0</v>
      </c>
    </row>
    <row r="1011" spans="1:10">
      <c r="A1011" s="18"/>
      <c r="B1011" s="55"/>
      <c r="C1011" s="41"/>
      <c r="D1011" s="18"/>
      <c r="E1011" s="42"/>
      <c r="F1011" s="42"/>
      <c r="G1011" s="43"/>
      <c r="H1011" s="44"/>
      <c r="I1011" s="45"/>
      <c r="J1011" s="46"/>
    </row>
    <row r="1012" spans="1:10" ht="16" thickBot="1">
      <c r="A1012" s="18" t="s">
        <v>1289</v>
      </c>
      <c r="B1012" s="55"/>
      <c r="C1012" s="56"/>
      <c r="D1012" s="119"/>
      <c r="E1012" s="120"/>
      <c r="F1012" s="121" t="s">
        <v>1290</v>
      </c>
      <c r="G1012" s="122">
        <f>SUM(H1000:H1011)/2</f>
        <v>27630.09</v>
      </c>
      <c r="H1012" s="123" t="e">
        <f>IF($A$2="CD",IF($A$3=1,ROUND(SUM(H1000:H1011)/2,0),IF($A$3=3,ROUND(SUM(H1000:H1011)/2,-1),SUM(H1000:H1011)/2)),SUM(H1000:H1011)/2)</f>
        <v>#REF!</v>
      </c>
      <c r="I1012" s="57" t="e">
        <f>SUM(J1000:J1011)/2</f>
        <v>#REF!</v>
      </c>
      <c r="J1012" s="124" t="e">
        <f>IF($A$2="CD",IF($A$3=1,ROUND(SUM(J1000:J1011)/2,0),IF($A$3=3,ROUND(SUM(J1000:J1011)/2,-1),SUM(J1000:J1011)/2)),SUM(J1000:J1011)/2)</f>
        <v>#REF!</v>
      </c>
    </row>
    <row r="1013" spans="1:10" ht="16" thickTop="1">
      <c r="A1013" s="18" t="s">
        <v>1340</v>
      </c>
      <c r="B1013" s="55"/>
      <c r="C1013" s="65" t="s">
        <v>1341</v>
      </c>
      <c r="D1013" s="66"/>
      <c r="E1013" s="67"/>
      <c r="F1013" s="67"/>
      <c r="G1013" s="68"/>
      <c r="H1013" s="69"/>
      <c r="I1013" s="45"/>
      <c r="J1013" s="70"/>
    </row>
    <row r="1014" spans="1:10">
      <c r="A1014" s="40" t="s">
        <v>1342</v>
      </c>
      <c r="B1014" s="55"/>
      <c r="C1014" s="150" t="s">
        <v>1343</v>
      </c>
      <c r="D1014" s="137"/>
      <c r="E1014" s="138"/>
      <c r="F1014" s="165">
        <f>$F$3</f>
        <v>0</v>
      </c>
      <c r="G1014" s="139"/>
      <c r="H1014" s="140" t="e">
        <f>ROUND(H1012*F1014,2)</f>
        <v>#REF!</v>
      </c>
      <c r="I1014" s="45"/>
      <c r="J1014" s="149" t="e">
        <f>ROUND(J1012*F1014,2)</f>
        <v>#REF!</v>
      </c>
    </row>
    <row r="1015" spans="1:10">
      <c r="A1015" s="40" t="s">
        <v>1344</v>
      </c>
      <c r="B1015" s="55"/>
      <c r="C1015" s="150" t="s">
        <v>1345</v>
      </c>
      <c r="D1015" s="137"/>
      <c r="E1015" s="138"/>
      <c r="F1015" s="165">
        <f>$G$3</f>
        <v>0</v>
      </c>
      <c r="G1015" s="139"/>
      <c r="H1015" s="140" t="e">
        <f>ROUND(H1012*F1015,2)</f>
        <v>#REF!</v>
      </c>
      <c r="I1015" s="45"/>
      <c r="J1015" s="149" t="e">
        <f>ROUND(J1012*F1015,2)</f>
        <v>#REF!</v>
      </c>
    </row>
    <row r="1016" spans="1:10">
      <c r="A1016" s="40" t="s">
        <v>1346</v>
      </c>
      <c r="B1016" s="55"/>
      <c r="C1016" s="150" t="s">
        <v>1347</v>
      </c>
      <c r="D1016" s="137"/>
      <c r="E1016" s="138"/>
      <c r="F1016" s="165">
        <f>$H$3</f>
        <v>0</v>
      </c>
      <c r="G1016" s="139"/>
      <c r="H1016" s="140" t="e">
        <f>ROUND(H1012*F1016,2)</f>
        <v>#REF!</v>
      </c>
      <c r="I1016" s="45"/>
      <c r="J1016" s="149" t="e">
        <f>ROUND(J1012*F1016,2)</f>
        <v>#REF!</v>
      </c>
    </row>
    <row r="1017" spans="1:10">
      <c r="A1017" s="40" t="s">
        <v>1348</v>
      </c>
      <c r="B1017" s="55"/>
      <c r="C1017" s="150" t="s">
        <v>1349</v>
      </c>
      <c r="D1017" s="137"/>
      <c r="E1017" s="138"/>
      <c r="F1017" s="165" t="e">
        <f>$I$3</f>
        <v>#REF!</v>
      </c>
      <c r="G1017" s="139"/>
      <c r="H1017" s="140" t="e">
        <f>ROUND(H1016*F1017,2)</f>
        <v>#REF!</v>
      </c>
      <c r="I1017" s="45"/>
      <c r="J1017" s="149" t="e">
        <f>ROUND(J1016*F1017,2)</f>
        <v>#REF!</v>
      </c>
    </row>
    <row r="1018" spans="1:10">
      <c r="A1018" s="18" t="s">
        <v>1350</v>
      </c>
      <c r="B1018" s="55"/>
      <c r="C1018" s="47" t="s">
        <v>1351</v>
      </c>
      <c r="D1018" s="18"/>
      <c r="E1018" s="42"/>
      <c r="F1018" s="42"/>
      <c r="G1018" s="71"/>
      <c r="H1018" s="72" t="e">
        <f>SUM(H1014:H1017)</f>
        <v>#REF!</v>
      </c>
      <c r="I1018" s="62"/>
      <c r="J1018" s="73" t="e">
        <f>SUM(J1014:J1017)</f>
        <v>#REF!</v>
      </c>
    </row>
    <row r="1019" spans="1:10" ht="16" thickBot="1">
      <c r="A1019" s="18" t="s">
        <v>1352</v>
      </c>
      <c r="B1019" s="55"/>
      <c r="C1019" s="125"/>
      <c r="D1019" s="126"/>
      <c r="E1019" s="120"/>
      <c r="F1019" s="121" t="s">
        <v>1353</v>
      </c>
      <c r="G1019" s="127" t="e">
        <f>H1018+H1012</f>
        <v>#REF!</v>
      </c>
      <c r="H1019" s="123" t="e">
        <f>IF($A$3=2,ROUND((H1012+H1018),2),IF($A$3=3,ROUND((H1012+H1018),-1),ROUND((H1012+H1018),0)))</f>
        <v>#REF!</v>
      </c>
      <c r="I1019" s="57"/>
      <c r="J1019" s="124" t="e">
        <f>IF($A$3=2,ROUND((J1012+J1018),2),IF($A$3=3,ROUND((J1012+J1018),-1),ROUND((J1012+J1018),0)))</f>
        <v>#REF!</v>
      </c>
    </row>
    <row r="1020" spans="1:10" ht="16" thickTop="1">
      <c r="C1020" s="1"/>
      <c r="D1020" s="2"/>
      <c r="E1020" s="1"/>
      <c r="F1020" s="1"/>
      <c r="G1020" s="1"/>
      <c r="H1020" s="1"/>
      <c r="I1020" s="29"/>
      <c r="J1020" s="30"/>
    </row>
    <row r="1021" spans="1:10" ht="16" thickBot="1">
      <c r="C1021" s="1"/>
      <c r="D1021" s="2"/>
      <c r="E1021" s="1"/>
      <c r="F1021" s="1"/>
      <c r="G1021" s="1"/>
      <c r="H1021" s="1"/>
      <c r="I1021" s="29"/>
      <c r="J1021" s="30"/>
    </row>
    <row r="1022" spans="1:10" ht="16" thickTop="1">
      <c r="A1022" s="18" t="s">
        <v>1460</v>
      </c>
      <c r="B1022" s="31"/>
      <c r="C1022" s="812" t="s">
        <v>1448</v>
      </c>
      <c r="D1022" s="813"/>
      <c r="E1022" s="813"/>
      <c r="F1022" s="813"/>
      <c r="G1022" s="32"/>
      <c r="H1022" s="33" t="s">
        <v>1366</v>
      </c>
      <c r="I1022" s="34" t="s">
        <v>1251</v>
      </c>
      <c r="J1022" s="35" t="s">
        <v>4</v>
      </c>
    </row>
    <row r="1023" spans="1:10">
      <c r="A1023" s="18"/>
      <c r="B1023" s="31"/>
      <c r="C1023" s="814"/>
      <c r="D1023" s="815"/>
      <c r="E1023" s="815"/>
      <c r="F1023" s="815"/>
      <c r="G1023" s="36"/>
      <c r="H1023" s="37" t="e">
        <f>"ITEM:   " &amp;#REF!</f>
        <v>#REF!</v>
      </c>
      <c r="I1023" s="64" t="e">
        <f>#REF!</f>
        <v>#REF!</v>
      </c>
      <c r="J1023" s="39"/>
    </row>
    <row r="1024" spans="1:10">
      <c r="A1024" s="40" t="s">
        <v>1253</v>
      </c>
      <c r="B1024" s="31"/>
      <c r="C1024" s="147" t="s">
        <v>1</v>
      </c>
      <c r="D1024" s="155" t="s">
        <v>2</v>
      </c>
      <c r="E1024" s="156" t="s">
        <v>3</v>
      </c>
      <c r="F1024" s="156" t="s">
        <v>1254</v>
      </c>
      <c r="G1024" s="157" t="s">
        <v>1255</v>
      </c>
      <c r="H1024" s="148" t="s">
        <v>1256</v>
      </c>
      <c r="I1024" s="158"/>
      <c r="J1024" s="149" t="s">
        <v>1256</v>
      </c>
    </row>
    <row r="1025" spans="1:10">
      <c r="A1025" s="40"/>
      <c r="B1025" s="31"/>
      <c r="C1025" s="41"/>
      <c r="D1025" s="18"/>
      <c r="E1025" s="42"/>
      <c r="F1025" s="42"/>
      <c r="G1025" s="43"/>
      <c r="H1025" s="44"/>
      <c r="I1025" s="45"/>
      <c r="J1025" s="46"/>
    </row>
    <row r="1026" spans="1:10">
      <c r="A1026" s="40" t="s">
        <v>1267</v>
      </c>
      <c r="B1026" s="31"/>
      <c r="C1026" s="50" t="s">
        <v>1268</v>
      </c>
      <c r="D1026" s="18" t="s">
        <v>1269</v>
      </c>
      <c r="E1026" s="18" t="s">
        <v>1270</v>
      </c>
      <c r="F1026" s="18" t="s">
        <v>1271</v>
      </c>
      <c r="G1026" s="51" t="s">
        <v>1272</v>
      </c>
      <c r="H1026" s="52" t="s">
        <v>1273</v>
      </c>
      <c r="I1026" s="45"/>
      <c r="J1026" s="46"/>
    </row>
    <row r="1027" spans="1:10">
      <c r="A1027" s="40">
        <v>200006</v>
      </c>
      <c r="B1027" s="31" t="s">
        <v>1268</v>
      </c>
      <c r="C1027" s="147" t="s">
        <v>1339</v>
      </c>
      <c r="D1027" s="159">
        <v>41751</v>
      </c>
      <c r="E1027" s="160">
        <f>$O$1</f>
        <v>1.68</v>
      </c>
      <c r="F1027" s="146">
        <f>IF(D1027&lt;&gt;"",TRUNC(D1027*E1027,0),"")</f>
        <v>70141</v>
      </c>
      <c r="G1027" s="161">
        <v>24.226800000000001</v>
      </c>
      <c r="H1027" s="148">
        <f>TRUNC(F1027/G1027,2)</f>
        <v>2895.18</v>
      </c>
      <c r="I1027" s="158" t="e">
        <f>I1023 / G1027</f>
        <v>#REF!</v>
      </c>
      <c r="J1027" s="149" t="e">
        <f>H1027 * I1023</f>
        <v>#REF!</v>
      </c>
    </row>
    <row r="1028" spans="1:10">
      <c r="A1028" s="18" t="s">
        <v>1276</v>
      </c>
      <c r="B1028" s="31"/>
      <c r="C1028" s="41"/>
      <c r="D1028" s="18"/>
      <c r="E1028" s="42"/>
      <c r="F1028" s="42"/>
      <c r="G1028" s="43" t="s">
        <v>1277</v>
      </c>
      <c r="H1028" s="48">
        <f>SUM(H1026:H1027)</f>
        <v>2895.18</v>
      </c>
      <c r="I1028" s="45"/>
      <c r="J1028" s="49" t="e">
        <f>SUM(J1026:J1027)</f>
        <v>#REF!</v>
      </c>
    </row>
    <row r="1029" spans="1:10">
      <c r="A1029" s="40" t="s">
        <v>1278</v>
      </c>
      <c r="B1029" s="31"/>
      <c r="C1029" s="53" t="s">
        <v>1279</v>
      </c>
      <c r="D1029" s="18"/>
      <c r="E1029" s="42"/>
      <c r="F1029" s="42"/>
      <c r="G1029" s="43"/>
      <c r="H1029" s="44"/>
      <c r="I1029" s="45"/>
      <c r="J1029" s="46"/>
    </row>
    <row r="1030" spans="1:10">
      <c r="A1030" s="40">
        <v>300026</v>
      </c>
      <c r="B1030" s="31" t="s">
        <v>1279</v>
      </c>
      <c r="C1030" s="147" t="s">
        <v>1281</v>
      </c>
      <c r="D1030" s="155" t="s">
        <v>1282</v>
      </c>
      <c r="E1030" s="163">
        <f>$O$2</f>
        <v>0.05</v>
      </c>
      <c r="F1030" s="156"/>
      <c r="G1030" s="157">
        <f>H1028</f>
        <v>2895.18</v>
      </c>
      <c r="H1030" s="148">
        <f>TRUNC(E1030* (1 + F1030 / 100) * G1030,2)</f>
        <v>144.75</v>
      </c>
      <c r="I1030" s="158" t="e">
        <f>I1023 * H1030</f>
        <v>#REF!</v>
      </c>
      <c r="J1030" s="149" t="e">
        <f>H1030 * I1023</f>
        <v>#REF!</v>
      </c>
    </row>
    <row r="1031" spans="1:10">
      <c r="A1031" s="18" t="s">
        <v>1283</v>
      </c>
      <c r="B1031" s="31"/>
      <c r="C1031" s="41"/>
      <c r="D1031" s="18"/>
      <c r="E1031" s="42"/>
      <c r="F1031" s="42"/>
      <c r="G1031" s="43" t="s">
        <v>1284</v>
      </c>
      <c r="H1031" s="48">
        <f>SUM(H1029:H1030)</f>
        <v>144.75</v>
      </c>
      <c r="I1031" s="45"/>
      <c r="J1031" s="49" t="e">
        <f>SUM(J1029:J1030)</f>
        <v>#REF!</v>
      </c>
    </row>
    <row r="1032" spans="1:10">
      <c r="A1032" s="18" t="s">
        <v>1285</v>
      </c>
      <c r="B1032" s="1"/>
      <c r="C1032" s="47" t="s">
        <v>1286</v>
      </c>
      <c r="D1032" s="18"/>
      <c r="E1032" s="42"/>
      <c r="F1032" s="42"/>
      <c r="G1032" s="43"/>
      <c r="H1032" s="44"/>
      <c r="I1032" s="45"/>
      <c r="J1032" s="46"/>
    </row>
    <row r="1033" spans="1:10">
      <c r="A1033" s="40"/>
      <c r="B1033" s="31"/>
      <c r="C1033" s="147"/>
      <c r="D1033" s="155"/>
      <c r="E1033" s="156"/>
      <c r="F1033" s="156"/>
      <c r="G1033" s="157"/>
      <c r="H1033" s="148"/>
      <c r="I1033" s="158"/>
      <c r="J1033" s="149"/>
    </row>
    <row r="1034" spans="1:10">
      <c r="A1034" s="54" t="s">
        <v>1287</v>
      </c>
      <c r="B1034" s="1"/>
      <c r="C1034" s="41"/>
      <c r="D1034" s="18"/>
      <c r="E1034" s="42"/>
      <c r="F1034" s="42"/>
      <c r="G1034" s="43" t="s">
        <v>1288</v>
      </c>
      <c r="H1034" s="148">
        <f>SUM(H1032:H1033)</f>
        <v>0</v>
      </c>
      <c r="I1034" s="45"/>
      <c r="J1034" s="149">
        <f>SUM(J1032:J1033)</f>
        <v>0</v>
      </c>
    </row>
    <row r="1035" spans="1:10">
      <c r="A1035" s="18"/>
      <c r="B1035" s="55"/>
      <c r="C1035" s="41"/>
      <c r="D1035" s="18"/>
      <c r="E1035" s="42"/>
      <c r="F1035" s="42"/>
      <c r="G1035" s="43"/>
      <c r="H1035" s="44"/>
      <c r="I1035" s="45"/>
      <c r="J1035" s="46"/>
    </row>
    <row r="1036" spans="1:10" ht="16" thickBot="1">
      <c r="A1036" s="18" t="s">
        <v>1289</v>
      </c>
      <c r="B1036" s="55"/>
      <c r="C1036" s="56"/>
      <c r="D1036" s="119"/>
      <c r="E1036" s="120"/>
      <c r="F1036" s="121" t="s">
        <v>1290</v>
      </c>
      <c r="G1036" s="122">
        <f>SUM(H1024:H1035)/2</f>
        <v>3039.93</v>
      </c>
      <c r="H1036" s="123" t="e">
        <f>IF($A$2="CD",IF($A$3=1,ROUND(SUM(H1024:H1035)/2,0),IF($A$3=3,ROUND(SUM(H1024:H1035)/2,-1),SUM(H1024:H1035)/2)),SUM(H1024:H1035)/2)</f>
        <v>#REF!</v>
      </c>
      <c r="I1036" s="57" t="e">
        <f>SUM(J1024:J1035)/2</f>
        <v>#REF!</v>
      </c>
      <c r="J1036" s="124" t="e">
        <f>IF($A$2="CD",IF($A$3=1,ROUND(SUM(J1024:J1035)/2,0),IF($A$3=3,ROUND(SUM(J1024:J1035)/2,-1),SUM(J1024:J1035)/2)),SUM(J1024:J1035)/2)</f>
        <v>#REF!</v>
      </c>
    </row>
    <row r="1037" spans="1:10" ht="16" thickTop="1">
      <c r="A1037" s="18" t="s">
        <v>1340</v>
      </c>
      <c r="B1037" s="55"/>
      <c r="C1037" s="65" t="s">
        <v>1341</v>
      </c>
      <c r="D1037" s="66"/>
      <c r="E1037" s="67"/>
      <c r="F1037" s="67"/>
      <c r="G1037" s="68"/>
      <c r="H1037" s="69"/>
      <c r="I1037" s="45"/>
      <c r="J1037" s="70"/>
    </row>
    <row r="1038" spans="1:10">
      <c r="A1038" s="40" t="s">
        <v>1342</v>
      </c>
      <c r="B1038" s="55"/>
      <c r="C1038" s="150" t="s">
        <v>1343</v>
      </c>
      <c r="D1038" s="137"/>
      <c r="E1038" s="138"/>
      <c r="F1038" s="165">
        <f>$F$3</f>
        <v>0</v>
      </c>
      <c r="G1038" s="139"/>
      <c r="H1038" s="140" t="e">
        <f>ROUND(H1036*F1038,2)</f>
        <v>#REF!</v>
      </c>
      <c r="I1038" s="62"/>
      <c r="J1038" s="149" t="e">
        <f>ROUND(J1036*F1038,2)</f>
        <v>#REF!</v>
      </c>
    </row>
    <row r="1039" spans="1:10">
      <c r="A1039" s="40" t="s">
        <v>1344</v>
      </c>
      <c r="B1039" s="55"/>
      <c r="C1039" s="150" t="s">
        <v>1345</v>
      </c>
      <c r="D1039" s="137"/>
      <c r="E1039" s="138"/>
      <c r="F1039" s="165">
        <f>$G$3</f>
        <v>0</v>
      </c>
      <c r="G1039" s="139"/>
      <c r="H1039" s="140" t="e">
        <f>ROUND(H1036*F1039,2)</f>
        <v>#REF!</v>
      </c>
      <c r="I1039" s="45"/>
      <c r="J1039" s="149" t="e">
        <f>ROUND(J1036*F1039,2)</f>
        <v>#REF!</v>
      </c>
    </row>
    <row r="1040" spans="1:10">
      <c r="A1040" s="40" t="s">
        <v>1346</v>
      </c>
      <c r="B1040" s="55"/>
      <c r="C1040" s="150" t="s">
        <v>1347</v>
      </c>
      <c r="D1040" s="137"/>
      <c r="E1040" s="138"/>
      <c r="F1040" s="165">
        <f>$H$3</f>
        <v>0</v>
      </c>
      <c r="G1040" s="139"/>
      <c r="H1040" s="140" t="e">
        <f>ROUND(H1036*F1040,2)</f>
        <v>#REF!</v>
      </c>
      <c r="I1040" s="45"/>
      <c r="J1040" s="149" t="e">
        <f>ROUND(J1036*F1040,2)</f>
        <v>#REF!</v>
      </c>
    </row>
    <row r="1041" spans="1:10">
      <c r="A1041" s="40" t="s">
        <v>1348</v>
      </c>
      <c r="B1041" s="55"/>
      <c r="C1041" s="150" t="s">
        <v>1349</v>
      </c>
      <c r="D1041" s="137"/>
      <c r="E1041" s="138"/>
      <c r="F1041" s="165" t="e">
        <f>$I$3</f>
        <v>#REF!</v>
      </c>
      <c r="G1041" s="139"/>
      <c r="H1041" s="140" t="e">
        <f>ROUND(H1040*F1041,2)</f>
        <v>#REF!</v>
      </c>
      <c r="I1041" s="45"/>
      <c r="J1041" s="149" t="e">
        <f>ROUND(J1040*F1041,2)</f>
        <v>#REF!</v>
      </c>
    </row>
    <row r="1042" spans="1:10">
      <c r="A1042" s="18" t="s">
        <v>1350</v>
      </c>
      <c r="B1042" s="55"/>
      <c r="C1042" s="47" t="s">
        <v>1351</v>
      </c>
      <c r="D1042" s="18"/>
      <c r="E1042" s="42"/>
      <c r="F1042" s="42"/>
      <c r="G1042" s="71"/>
      <c r="H1042" s="72" t="e">
        <f>SUM(H1038:H1041)</f>
        <v>#REF!</v>
      </c>
      <c r="I1042" s="62"/>
      <c r="J1042" s="73" t="e">
        <f>SUM(J1038:J1041)</f>
        <v>#REF!</v>
      </c>
    </row>
    <row r="1043" spans="1:10" ht="16" thickBot="1">
      <c r="A1043" s="18" t="s">
        <v>1352</v>
      </c>
      <c r="B1043" s="55"/>
      <c r="C1043" s="125"/>
      <c r="D1043" s="126"/>
      <c r="E1043" s="120"/>
      <c r="F1043" s="121" t="s">
        <v>1353</v>
      </c>
      <c r="G1043" s="127" t="e">
        <f>H1042+H1036</f>
        <v>#REF!</v>
      </c>
      <c r="H1043" s="123" t="e">
        <f>IF($A$3=2,ROUND((H1036+H1042),2),IF($A$3=3,ROUND((H1036+H1042),-1),ROUND((H1036+H1042),0)))</f>
        <v>#REF!</v>
      </c>
      <c r="I1043" s="57"/>
      <c r="J1043" s="124" t="e">
        <f>IF($A$3=2,ROUND((J1036+J1042),2),IF($A$3=3,ROUND((J1036+J1042),-1),ROUND((J1036+J1042),0)))</f>
        <v>#REF!</v>
      </c>
    </row>
    <row r="1044" spans="1:10" ht="16" thickTop="1">
      <c r="C1044" s="1"/>
      <c r="D1044" s="2"/>
      <c r="E1044" s="1"/>
      <c r="F1044" s="1"/>
      <c r="G1044" s="1"/>
      <c r="H1044" s="1"/>
      <c r="I1044" s="29"/>
      <c r="J1044" s="30"/>
    </row>
    <row r="1045" spans="1:10" ht="16" thickBot="1">
      <c r="C1045" s="1"/>
      <c r="D1045" s="2"/>
      <c r="E1045" s="1"/>
      <c r="F1045" s="1"/>
      <c r="G1045" s="1"/>
      <c r="H1045" s="1"/>
      <c r="I1045" s="29"/>
      <c r="J1045" s="30"/>
    </row>
    <row r="1046" spans="1:10" ht="16" thickTop="1">
      <c r="A1046" s="18" t="s">
        <v>1461</v>
      </c>
      <c r="B1046" s="31"/>
      <c r="C1046" s="812" t="s">
        <v>1462</v>
      </c>
      <c r="D1046" s="813"/>
      <c r="E1046" s="813"/>
      <c r="F1046" s="813"/>
      <c r="G1046" s="32"/>
      <c r="H1046" s="33" t="s">
        <v>1366</v>
      </c>
      <c r="I1046" s="34" t="s">
        <v>1251</v>
      </c>
      <c r="J1046" s="35" t="s">
        <v>4</v>
      </c>
    </row>
    <row r="1047" spans="1:10">
      <c r="A1047" s="18"/>
      <c r="B1047" s="31"/>
      <c r="C1047" s="814"/>
      <c r="D1047" s="815"/>
      <c r="E1047" s="815"/>
      <c r="F1047" s="815"/>
      <c r="G1047" s="36"/>
      <c r="H1047" s="37" t="e">
        <f>"ITEM:   " &amp;#REF!</f>
        <v>#REF!</v>
      </c>
      <c r="I1047" s="64" t="e">
        <f>#REF!</f>
        <v>#REF!</v>
      </c>
      <c r="J1047" s="39"/>
    </row>
    <row r="1048" spans="1:10">
      <c r="A1048" s="40" t="s">
        <v>1253</v>
      </c>
      <c r="B1048" s="31"/>
      <c r="C1048" s="147" t="s">
        <v>1</v>
      </c>
      <c r="D1048" s="155" t="s">
        <v>2</v>
      </c>
      <c r="E1048" s="156" t="s">
        <v>3</v>
      </c>
      <c r="F1048" s="156" t="s">
        <v>1254</v>
      </c>
      <c r="G1048" s="157" t="s">
        <v>1255</v>
      </c>
      <c r="H1048" s="148" t="s">
        <v>1256</v>
      </c>
      <c r="I1048" s="158"/>
      <c r="J1048" s="149" t="s">
        <v>1256</v>
      </c>
    </row>
    <row r="1049" spans="1:10">
      <c r="A1049" s="40"/>
      <c r="B1049" s="31"/>
      <c r="C1049" s="41"/>
      <c r="D1049" s="18"/>
      <c r="E1049" s="42"/>
      <c r="F1049" s="42"/>
      <c r="G1049" s="43"/>
      <c r="H1049" s="44"/>
      <c r="I1049" s="45"/>
      <c r="J1049" s="46"/>
    </row>
    <row r="1050" spans="1:10">
      <c r="A1050" s="40" t="s">
        <v>1267</v>
      </c>
      <c r="B1050" s="31"/>
      <c r="C1050" s="50" t="s">
        <v>1268</v>
      </c>
      <c r="D1050" s="18" t="s">
        <v>1269</v>
      </c>
      <c r="E1050" s="18" t="s">
        <v>1270</v>
      </c>
      <c r="F1050" s="18" t="s">
        <v>1271</v>
      </c>
      <c r="G1050" s="51" t="s">
        <v>1272</v>
      </c>
      <c r="H1050" s="52" t="s">
        <v>1273</v>
      </c>
      <c r="I1050" s="45"/>
      <c r="J1050" s="46"/>
    </row>
    <row r="1051" spans="1:10">
      <c r="A1051" s="40">
        <v>200006</v>
      </c>
      <c r="B1051" s="31" t="s">
        <v>1268</v>
      </c>
      <c r="C1051" s="147" t="s">
        <v>1339</v>
      </c>
      <c r="D1051" s="159">
        <v>41751</v>
      </c>
      <c r="E1051" s="160">
        <f>$O$1</f>
        <v>1.68</v>
      </c>
      <c r="F1051" s="146">
        <f>IF(D1051&lt;&gt;"",TRUNC(D1051*E1051,0),"")</f>
        <v>70141</v>
      </c>
      <c r="G1051" s="161">
        <v>32.4375</v>
      </c>
      <c r="H1051" s="148">
        <f>TRUNC(F1051/G1051,2)</f>
        <v>2162.34</v>
      </c>
      <c r="I1051" s="158" t="e">
        <f>I1047 / G1051</f>
        <v>#REF!</v>
      </c>
      <c r="J1051" s="149" t="e">
        <f>H1051 * I1047</f>
        <v>#REF!</v>
      </c>
    </row>
    <row r="1052" spans="1:10">
      <c r="A1052" s="18" t="s">
        <v>1276</v>
      </c>
      <c r="B1052" s="31"/>
      <c r="C1052" s="41"/>
      <c r="D1052" s="18"/>
      <c r="E1052" s="42"/>
      <c r="F1052" s="42"/>
      <c r="G1052" s="43" t="s">
        <v>1277</v>
      </c>
      <c r="H1052" s="48">
        <f>SUM(H1050:H1051)</f>
        <v>2162.34</v>
      </c>
      <c r="I1052" s="45"/>
      <c r="J1052" s="49" t="e">
        <f>SUM(J1050:J1051)</f>
        <v>#REF!</v>
      </c>
    </row>
    <row r="1053" spans="1:10">
      <c r="A1053" s="40" t="s">
        <v>1278</v>
      </c>
      <c r="B1053" s="31"/>
      <c r="C1053" s="53" t="s">
        <v>1279</v>
      </c>
      <c r="D1053" s="18"/>
      <c r="E1053" s="42"/>
      <c r="F1053" s="42"/>
      <c r="G1053" s="43"/>
      <c r="H1053" s="44"/>
      <c r="I1053" s="45"/>
      <c r="J1053" s="46"/>
    </row>
    <row r="1054" spans="1:10">
      <c r="A1054" s="40">
        <v>300026</v>
      </c>
      <c r="B1054" s="31" t="s">
        <v>1279</v>
      </c>
      <c r="C1054" s="147" t="s">
        <v>1281</v>
      </c>
      <c r="D1054" s="155" t="s">
        <v>1282</v>
      </c>
      <c r="E1054" s="163">
        <f>$O$2</f>
        <v>0.05</v>
      </c>
      <c r="F1054" s="156"/>
      <c r="G1054" s="157">
        <f>H1052</f>
        <v>2162.34</v>
      </c>
      <c r="H1054" s="148">
        <f>TRUNC(E1054* (1 + F1054 / 100) * G1054,2)</f>
        <v>108.11</v>
      </c>
      <c r="I1054" s="158" t="e">
        <f>I1047 * H1054</f>
        <v>#REF!</v>
      </c>
      <c r="J1054" s="149" t="e">
        <f>H1054 * I1047</f>
        <v>#REF!</v>
      </c>
    </row>
    <row r="1055" spans="1:10">
      <c r="A1055" s="18" t="s">
        <v>1283</v>
      </c>
      <c r="B1055" s="31"/>
      <c r="C1055" s="41"/>
      <c r="D1055" s="18"/>
      <c r="E1055" s="42"/>
      <c r="F1055" s="42"/>
      <c r="G1055" s="43" t="s">
        <v>1284</v>
      </c>
      <c r="H1055" s="48">
        <f>SUM(H1053:H1054)</f>
        <v>108.11</v>
      </c>
      <c r="I1055" s="62"/>
      <c r="J1055" s="49" t="e">
        <f>SUM(J1053:J1054)</f>
        <v>#REF!</v>
      </c>
    </row>
    <row r="1056" spans="1:10">
      <c r="A1056" s="18" t="s">
        <v>1285</v>
      </c>
      <c r="B1056" s="1"/>
      <c r="C1056" s="47" t="s">
        <v>1286</v>
      </c>
      <c r="D1056" s="18"/>
      <c r="E1056" s="42"/>
      <c r="F1056" s="42"/>
      <c r="G1056" s="43"/>
      <c r="H1056" s="44"/>
      <c r="I1056" s="45"/>
      <c r="J1056" s="46"/>
    </row>
    <row r="1057" spans="1:10">
      <c r="A1057" s="40"/>
      <c r="B1057" s="31"/>
      <c r="C1057" s="147"/>
      <c r="D1057" s="155"/>
      <c r="E1057" s="156"/>
      <c r="F1057" s="156"/>
      <c r="G1057" s="157"/>
      <c r="H1057" s="148"/>
      <c r="I1057" s="158"/>
      <c r="J1057" s="149"/>
    </row>
    <row r="1058" spans="1:10">
      <c r="A1058" s="54" t="s">
        <v>1287</v>
      </c>
      <c r="B1058" s="1"/>
      <c r="C1058" s="41"/>
      <c r="D1058" s="18"/>
      <c r="E1058" s="42"/>
      <c r="F1058" s="42"/>
      <c r="G1058" s="43" t="s">
        <v>1288</v>
      </c>
      <c r="H1058" s="148">
        <f>SUM(H1056:H1057)</f>
        <v>0</v>
      </c>
      <c r="I1058" s="45"/>
      <c r="J1058" s="149">
        <f>SUM(J1056:J1057)</f>
        <v>0</v>
      </c>
    </row>
    <row r="1059" spans="1:10">
      <c r="A1059" s="18"/>
      <c r="B1059" s="55"/>
      <c r="C1059" s="41"/>
      <c r="D1059" s="18"/>
      <c r="E1059" s="42"/>
      <c r="F1059" s="42"/>
      <c r="G1059" s="43"/>
      <c r="H1059" s="44"/>
      <c r="I1059" s="45"/>
      <c r="J1059" s="46"/>
    </row>
    <row r="1060" spans="1:10" ht="16" thickBot="1">
      <c r="A1060" s="18" t="s">
        <v>1289</v>
      </c>
      <c r="B1060" s="55"/>
      <c r="C1060" s="56"/>
      <c r="D1060" s="119"/>
      <c r="E1060" s="120"/>
      <c r="F1060" s="121" t="s">
        <v>1290</v>
      </c>
      <c r="G1060" s="122">
        <f>SUM(H1048:H1059)/2</f>
        <v>2270.4499999999998</v>
      </c>
      <c r="H1060" s="123" t="e">
        <f>IF($A$2="CD",IF($A$3=1,ROUND(SUM(H1048:H1059)/2,0),IF($A$3=3,ROUND(SUM(H1048:H1059)/2,-1),SUM(H1048:H1059)/2)),SUM(H1048:H1059)/2)</f>
        <v>#REF!</v>
      </c>
      <c r="I1060" s="57" t="e">
        <f>SUM(J1048:J1059)/2</f>
        <v>#REF!</v>
      </c>
      <c r="J1060" s="124" t="e">
        <f>IF($A$2="CD",IF($A$3=1,ROUND(SUM(J1048:J1059)/2,0),IF($A$3=3,ROUND(SUM(J1048:J1059)/2,-1),SUM(J1048:J1059)/2)),SUM(J1048:J1059)/2)</f>
        <v>#REF!</v>
      </c>
    </row>
    <row r="1061" spans="1:10" ht="16" thickTop="1">
      <c r="A1061" s="18" t="s">
        <v>1340</v>
      </c>
      <c r="B1061" s="55"/>
      <c r="C1061" s="65" t="s">
        <v>1341</v>
      </c>
      <c r="D1061" s="66"/>
      <c r="E1061" s="67"/>
      <c r="F1061" s="67"/>
      <c r="G1061" s="68"/>
      <c r="H1061" s="69"/>
      <c r="I1061" s="45"/>
      <c r="J1061" s="70"/>
    </row>
    <row r="1062" spans="1:10">
      <c r="A1062" s="40" t="s">
        <v>1342</v>
      </c>
      <c r="B1062" s="55"/>
      <c r="C1062" s="150" t="s">
        <v>1343</v>
      </c>
      <c r="D1062" s="137"/>
      <c r="E1062" s="138"/>
      <c r="F1062" s="165">
        <f>$F$3</f>
        <v>0</v>
      </c>
      <c r="G1062" s="139"/>
      <c r="H1062" s="140" t="e">
        <f>ROUND(H1060*F1062,2)</f>
        <v>#REF!</v>
      </c>
      <c r="I1062" s="45"/>
      <c r="J1062" s="149" t="e">
        <f>ROUND(J1060*F1062,2)</f>
        <v>#REF!</v>
      </c>
    </row>
    <row r="1063" spans="1:10">
      <c r="A1063" s="40" t="s">
        <v>1344</v>
      </c>
      <c r="B1063" s="55"/>
      <c r="C1063" s="150" t="s">
        <v>1345</v>
      </c>
      <c r="D1063" s="137"/>
      <c r="E1063" s="138"/>
      <c r="F1063" s="165">
        <f>$G$3</f>
        <v>0</v>
      </c>
      <c r="G1063" s="139"/>
      <c r="H1063" s="140" t="e">
        <f>ROUND(H1060*F1063,2)</f>
        <v>#REF!</v>
      </c>
      <c r="I1063" s="45"/>
      <c r="J1063" s="149" t="e">
        <f>ROUND(J1060*F1063,2)</f>
        <v>#REF!</v>
      </c>
    </row>
    <row r="1064" spans="1:10">
      <c r="A1064" s="40" t="s">
        <v>1346</v>
      </c>
      <c r="B1064" s="55"/>
      <c r="C1064" s="150" t="s">
        <v>1347</v>
      </c>
      <c r="D1064" s="137"/>
      <c r="E1064" s="138"/>
      <c r="F1064" s="165">
        <f>$H$3</f>
        <v>0</v>
      </c>
      <c r="G1064" s="139"/>
      <c r="H1064" s="140" t="e">
        <f>ROUND(H1060*F1064,2)</f>
        <v>#REF!</v>
      </c>
      <c r="I1064" s="45"/>
      <c r="J1064" s="149" t="e">
        <f>ROUND(J1060*F1064,2)</f>
        <v>#REF!</v>
      </c>
    </row>
    <row r="1065" spans="1:10">
      <c r="A1065" s="40" t="s">
        <v>1348</v>
      </c>
      <c r="B1065" s="55"/>
      <c r="C1065" s="150" t="s">
        <v>1349</v>
      </c>
      <c r="D1065" s="137"/>
      <c r="E1065" s="138"/>
      <c r="F1065" s="165" t="e">
        <f>$I$3</f>
        <v>#REF!</v>
      </c>
      <c r="G1065" s="139"/>
      <c r="H1065" s="140" t="e">
        <f>ROUND(H1064*F1065,2)</f>
        <v>#REF!</v>
      </c>
      <c r="I1065" s="45"/>
      <c r="J1065" s="149" t="e">
        <f>ROUND(J1064*F1065,2)</f>
        <v>#REF!</v>
      </c>
    </row>
    <row r="1066" spans="1:10">
      <c r="A1066" s="18" t="s">
        <v>1350</v>
      </c>
      <c r="B1066" s="55"/>
      <c r="C1066" s="47" t="s">
        <v>1351</v>
      </c>
      <c r="D1066" s="18"/>
      <c r="E1066" s="42"/>
      <c r="F1066" s="42"/>
      <c r="G1066" s="71"/>
      <c r="H1066" s="72" t="e">
        <f>SUM(H1062:H1065)</f>
        <v>#REF!</v>
      </c>
      <c r="I1066" s="62"/>
      <c r="J1066" s="73" t="e">
        <f>SUM(J1062:J1065)</f>
        <v>#REF!</v>
      </c>
    </row>
    <row r="1067" spans="1:10" ht="16" thickBot="1">
      <c r="A1067" s="18" t="s">
        <v>1352</v>
      </c>
      <c r="B1067" s="55"/>
      <c r="C1067" s="125"/>
      <c r="D1067" s="126"/>
      <c r="E1067" s="120"/>
      <c r="F1067" s="121" t="s">
        <v>1353</v>
      </c>
      <c r="G1067" s="127" t="e">
        <f>H1066+H1060</f>
        <v>#REF!</v>
      </c>
      <c r="H1067" s="123" t="e">
        <f>IF($A$3=2,ROUND((H1060+H1066),2),IF($A$3=3,ROUND((H1060+H1066),-1),ROUND((H1060+H1066),0)))</f>
        <v>#REF!</v>
      </c>
      <c r="I1067" s="57"/>
      <c r="J1067" s="124" t="e">
        <f>IF($A$3=2,ROUND((J1060+J1066),2),IF($A$3=3,ROUND((J1060+J1066),-1),ROUND((J1060+J1066),0)))</f>
        <v>#REF!</v>
      </c>
    </row>
    <row r="1068" spans="1:10" ht="16" thickTop="1">
      <c r="C1068" s="1"/>
      <c r="D1068" s="2"/>
      <c r="E1068" s="1"/>
      <c r="F1068" s="1"/>
      <c r="G1068" s="1"/>
      <c r="H1068" s="1"/>
      <c r="I1068" s="29"/>
      <c r="J1068" s="30"/>
    </row>
    <row r="1069" spans="1:10" ht="16" thickBot="1">
      <c r="C1069" s="1"/>
      <c r="D1069" s="2"/>
      <c r="E1069" s="1"/>
      <c r="F1069" s="1"/>
      <c r="G1069" s="1"/>
      <c r="H1069" s="1"/>
      <c r="I1069" s="29"/>
      <c r="J1069" s="30"/>
    </row>
    <row r="1070" spans="1:10" ht="16" thickTop="1">
      <c r="A1070" s="18" t="s">
        <v>1463</v>
      </c>
      <c r="B1070" s="31"/>
      <c r="C1070" s="812" t="s">
        <v>1464</v>
      </c>
      <c r="D1070" s="813"/>
      <c r="E1070" s="813"/>
      <c r="F1070" s="813"/>
      <c r="G1070" s="32"/>
      <c r="H1070" s="33" t="s">
        <v>1366</v>
      </c>
      <c r="I1070" s="34" t="s">
        <v>1251</v>
      </c>
      <c r="J1070" s="35" t="s">
        <v>4</v>
      </c>
    </row>
    <row r="1071" spans="1:10">
      <c r="A1071" s="18"/>
      <c r="B1071" s="31"/>
      <c r="C1071" s="814"/>
      <c r="D1071" s="815"/>
      <c r="E1071" s="815"/>
      <c r="F1071" s="815"/>
      <c r="G1071" s="36"/>
      <c r="H1071" s="37" t="e">
        <f>"ITEM:   " &amp;#REF!</f>
        <v>#REF!</v>
      </c>
      <c r="I1071" s="64">
        <v>0</v>
      </c>
      <c r="J1071" s="39"/>
    </row>
    <row r="1072" spans="1:10">
      <c r="A1072" s="40" t="s">
        <v>1253</v>
      </c>
      <c r="B1072" s="31"/>
      <c r="C1072" s="147" t="s">
        <v>1</v>
      </c>
      <c r="D1072" s="155" t="s">
        <v>2</v>
      </c>
      <c r="E1072" s="156" t="s">
        <v>3</v>
      </c>
      <c r="F1072" s="156" t="s">
        <v>1254</v>
      </c>
      <c r="G1072" s="157" t="s">
        <v>1255</v>
      </c>
      <c r="H1072" s="148" t="s">
        <v>1256</v>
      </c>
      <c r="I1072" s="158"/>
      <c r="J1072" s="149" t="s">
        <v>1256</v>
      </c>
    </row>
    <row r="1073" spans="1:10">
      <c r="A1073" s="40"/>
      <c r="B1073" s="31"/>
      <c r="C1073" s="41"/>
      <c r="D1073" s="18"/>
      <c r="E1073" s="42"/>
      <c r="F1073" s="42"/>
      <c r="G1073" s="43"/>
      <c r="H1073" s="44"/>
      <c r="I1073" s="45"/>
      <c r="J1073" s="46"/>
    </row>
    <row r="1074" spans="1:10">
      <c r="A1074" s="40" t="s">
        <v>1267</v>
      </c>
      <c r="B1074" s="31"/>
      <c r="C1074" s="50" t="s">
        <v>1268</v>
      </c>
      <c r="D1074" s="18" t="s">
        <v>1269</v>
      </c>
      <c r="E1074" s="18" t="s">
        <v>1270</v>
      </c>
      <c r="F1074" s="18" t="s">
        <v>1271</v>
      </c>
      <c r="G1074" s="51" t="s">
        <v>1272</v>
      </c>
      <c r="H1074" s="52" t="s">
        <v>1273</v>
      </c>
      <c r="I1074" s="45"/>
      <c r="J1074" s="46"/>
    </row>
    <row r="1075" spans="1:10">
      <c r="A1075" s="40">
        <v>200006</v>
      </c>
      <c r="B1075" s="31" t="s">
        <v>1268</v>
      </c>
      <c r="C1075" s="147" t="s">
        <v>1339</v>
      </c>
      <c r="D1075" s="159">
        <v>41751</v>
      </c>
      <c r="E1075" s="160">
        <f>$O$1</f>
        <v>1.68</v>
      </c>
      <c r="F1075" s="146">
        <f>IF(D1075&lt;&gt;"",TRUNC(D1075*E1075,0),"")</f>
        <v>70141</v>
      </c>
      <c r="G1075" s="161">
        <v>18.786000000000001</v>
      </c>
      <c r="H1075" s="148">
        <f>TRUNC(F1075/G1075,2)</f>
        <v>3733.68</v>
      </c>
      <c r="I1075" s="158">
        <f>I1071 / G1075</f>
        <v>0</v>
      </c>
      <c r="J1075" s="149">
        <f>H1075 * I1071</f>
        <v>0</v>
      </c>
    </row>
    <row r="1076" spans="1:10">
      <c r="A1076" s="18" t="s">
        <v>1276</v>
      </c>
      <c r="B1076" s="31"/>
      <c r="C1076" s="41"/>
      <c r="D1076" s="18"/>
      <c r="E1076" s="42"/>
      <c r="F1076" s="42"/>
      <c r="G1076" s="43" t="s">
        <v>1277</v>
      </c>
      <c r="H1076" s="48">
        <f>SUM(H1074:H1075)</f>
        <v>3733.68</v>
      </c>
      <c r="I1076" s="45"/>
      <c r="J1076" s="49">
        <f>SUM(J1074:J1075)</f>
        <v>0</v>
      </c>
    </row>
    <row r="1077" spans="1:10">
      <c r="A1077" s="40" t="s">
        <v>1278</v>
      </c>
      <c r="B1077" s="31"/>
      <c r="C1077" s="53" t="s">
        <v>1279</v>
      </c>
      <c r="D1077" s="18"/>
      <c r="E1077" s="42"/>
      <c r="F1077" s="42"/>
      <c r="G1077" s="43"/>
      <c r="H1077" s="44"/>
      <c r="I1077" s="45"/>
      <c r="J1077" s="46"/>
    </row>
    <row r="1078" spans="1:10">
      <c r="A1078" s="40">
        <v>300026</v>
      </c>
      <c r="B1078" s="31" t="s">
        <v>1279</v>
      </c>
      <c r="C1078" s="147" t="s">
        <v>1281</v>
      </c>
      <c r="D1078" s="155" t="s">
        <v>1282</v>
      </c>
      <c r="E1078" s="163">
        <f>$O$2</f>
        <v>0.05</v>
      </c>
      <c r="F1078" s="156"/>
      <c r="G1078" s="157">
        <f>H1076</f>
        <v>3733.68</v>
      </c>
      <c r="H1078" s="148">
        <f>TRUNC(E1078* (1 + F1078 / 100) * G1078,2)</f>
        <v>186.68</v>
      </c>
      <c r="I1078" s="158">
        <f>I1071 * H1078</f>
        <v>0</v>
      </c>
      <c r="J1078" s="149">
        <f>H1078 * I1071</f>
        <v>0</v>
      </c>
    </row>
    <row r="1079" spans="1:10">
      <c r="A1079" s="18" t="s">
        <v>1283</v>
      </c>
      <c r="B1079" s="31"/>
      <c r="C1079" s="41"/>
      <c r="D1079" s="18"/>
      <c r="E1079" s="42"/>
      <c r="F1079" s="42"/>
      <c r="G1079" s="43" t="s">
        <v>1284</v>
      </c>
      <c r="H1079" s="48">
        <f>SUM(H1077:H1078)</f>
        <v>186.68</v>
      </c>
      <c r="I1079" s="45"/>
      <c r="J1079" s="49">
        <f>SUM(J1077:J1078)</f>
        <v>0</v>
      </c>
    </row>
    <row r="1080" spans="1:10">
      <c r="A1080" s="18" t="s">
        <v>1285</v>
      </c>
      <c r="B1080" s="1"/>
      <c r="C1080" s="47" t="s">
        <v>1286</v>
      </c>
      <c r="D1080" s="18"/>
      <c r="E1080" s="42"/>
      <c r="F1080" s="42"/>
      <c r="G1080" s="43"/>
      <c r="H1080" s="44"/>
      <c r="I1080" s="45"/>
      <c r="J1080" s="46"/>
    </row>
    <row r="1081" spans="1:10">
      <c r="A1081" s="40"/>
      <c r="B1081" s="31"/>
      <c r="C1081" s="147"/>
      <c r="D1081" s="155"/>
      <c r="E1081" s="156"/>
      <c r="F1081" s="156"/>
      <c r="G1081" s="157"/>
      <c r="H1081" s="148"/>
      <c r="I1081" s="158"/>
      <c r="J1081" s="149"/>
    </row>
    <row r="1082" spans="1:10">
      <c r="A1082" s="54" t="s">
        <v>1287</v>
      </c>
      <c r="B1082" s="1"/>
      <c r="C1082" s="41"/>
      <c r="D1082" s="18"/>
      <c r="E1082" s="42"/>
      <c r="F1082" s="42"/>
      <c r="G1082" s="43" t="s">
        <v>1288</v>
      </c>
      <c r="H1082" s="148">
        <f>SUM(H1080:H1081)</f>
        <v>0</v>
      </c>
      <c r="I1082" s="45"/>
      <c r="J1082" s="149">
        <f>SUM(J1080:J1081)</f>
        <v>0</v>
      </c>
    </row>
    <row r="1083" spans="1:10">
      <c r="A1083" s="18"/>
      <c r="B1083" s="55"/>
      <c r="C1083" s="41"/>
      <c r="D1083" s="18"/>
      <c r="E1083" s="42"/>
      <c r="F1083" s="42"/>
      <c r="G1083" s="43"/>
      <c r="H1083" s="44"/>
      <c r="I1083" s="45"/>
      <c r="J1083" s="46"/>
    </row>
    <row r="1084" spans="1:10" ht="16" thickBot="1">
      <c r="A1084" s="18" t="s">
        <v>1289</v>
      </c>
      <c r="B1084" s="55"/>
      <c r="C1084" s="56"/>
      <c r="D1084" s="119"/>
      <c r="E1084" s="120"/>
      <c r="F1084" s="121" t="s">
        <v>1290</v>
      </c>
      <c r="G1084" s="122">
        <f>SUM(H1072:H1083)/2</f>
        <v>3920.36</v>
      </c>
      <c r="H1084" s="123" t="e">
        <f>IF($A$2="CD",IF($A$3=1,ROUND(SUM(H1072:H1083)/2,0),IF($A$3=3,ROUND(SUM(H1072:H1083)/2,-1),SUM(H1072:H1083)/2)),SUM(H1072:H1083)/2)</f>
        <v>#REF!</v>
      </c>
      <c r="I1084" s="57">
        <f>SUM(J1072:J1083)/2</f>
        <v>0</v>
      </c>
      <c r="J1084" s="124" t="e">
        <f>IF($A$2="CD",IF($A$3=1,ROUND(SUM(J1072:J1083)/2,0),IF($A$3=3,ROUND(SUM(J1072:J1083)/2,-1),SUM(J1072:J1083)/2)),SUM(J1072:J1083)/2)</f>
        <v>#REF!</v>
      </c>
    </row>
    <row r="1085" spans="1:10" ht="16" thickTop="1">
      <c r="A1085" s="18" t="s">
        <v>1340</v>
      </c>
      <c r="B1085" s="55"/>
      <c r="C1085" s="65" t="s">
        <v>1341</v>
      </c>
      <c r="D1085" s="66"/>
      <c r="E1085" s="67"/>
      <c r="F1085" s="67"/>
      <c r="G1085" s="68"/>
      <c r="H1085" s="69"/>
      <c r="I1085" s="45"/>
      <c r="J1085" s="70"/>
    </row>
    <row r="1086" spans="1:10">
      <c r="A1086" s="40" t="s">
        <v>1342</v>
      </c>
      <c r="B1086" s="55"/>
      <c r="C1086" s="150" t="s">
        <v>1343</v>
      </c>
      <c r="D1086" s="137"/>
      <c r="E1086" s="138"/>
      <c r="F1086" s="165">
        <f>$F$3</f>
        <v>0</v>
      </c>
      <c r="G1086" s="139"/>
      <c r="H1086" s="140" t="e">
        <f>ROUND(H1084*F1086,2)</f>
        <v>#REF!</v>
      </c>
      <c r="I1086" s="45"/>
      <c r="J1086" s="149" t="e">
        <f>ROUND(J1084*F1086,2)</f>
        <v>#REF!</v>
      </c>
    </row>
    <row r="1087" spans="1:10">
      <c r="A1087" s="40" t="s">
        <v>1344</v>
      </c>
      <c r="B1087" s="55"/>
      <c r="C1087" s="150" t="s">
        <v>1345</v>
      </c>
      <c r="D1087" s="137"/>
      <c r="E1087" s="138"/>
      <c r="F1087" s="165">
        <f>$G$3</f>
        <v>0</v>
      </c>
      <c r="G1087" s="139"/>
      <c r="H1087" s="140" t="e">
        <f>ROUND(H1084*F1087,2)</f>
        <v>#REF!</v>
      </c>
      <c r="I1087" s="45"/>
      <c r="J1087" s="149" t="e">
        <f>ROUND(J1084*F1087,2)</f>
        <v>#REF!</v>
      </c>
    </row>
    <row r="1088" spans="1:10">
      <c r="A1088" s="40" t="s">
        <v>1346</v>
      </c>
      <c r="B1088" s="55"/>
      <c r="C1088" s="150" t="s">
        <v>1347</v>
      </c>
      <c r="D1088" s="137"/>
      <c r="E1088" s="138"/>
      <c r="F1088" s="165">
        <f>$H$3</f>
        <v>0</v>
      </c>
      <c r="G1088" s="139"/>
      <c r="H1088" s="140" t="e">
        <f>ROUND(H1084*F1088,2)</f>
        <v>#REF!</v>
      </c>
      <c r="I1088" s="45"/>
      <c r="J1088" s="149" t="e">
        <f>ROUND(J1084*F1088,2)</f>
        <v>#REF!</v>
      </c>
    </row>
    <row r="1089" spans="1:10">
      <c r="A1089" s="40" t="s">
        <v>1348</v>
      </c>
      <c r="B1089" s="55"/>
      <c r="C1089" s="150" t="s">
        <v>1349</v>
      </c>
      <c r="D1089" s="137"/>
      <c r="E1089" s="138"/>
      <c r="F1089" s="165" t="e">
        <f>$I$3</f>
        <v>#REF!</v>
      </c>
      <c r="G1089" s="139"/>
      <c r="H1089" s="140" t="e">
        <f>ROUND(H1088*F1089,2)</f>
        <v>#REF!</v>
      </c>
      <c r="I1089" s="45"/>
      <c r="J1089" s="149" t="e">
        <f>ROUND(J1088*F1089,2)</f>
        <v>#REF!</v>
      </c>
    </row>
    <row r="1090" spans="1:10">
      <c r="A1090" s="18" t="s">
        <v>1350</v>
      </c>
      <c r="B1090" s="55"/>
      <c r="C1090" s="47" t="s">
        <v>1351</v>
      </c>
      <c r="D1090" s="18"/>
      <c r="E1090" s="42"/>
      <c r="F1090" s="42"/>
      <c r="G1090" s="71"/>
      <c r="H1090" s="72" t="e">
        <f>SUM(H1086:H1089)</f>
        <v>#REF!</v>
      </c>
      <c r="I1090" s="62"/>
      <c r="J1090" s="73" t="e">
        <f>SUM(J1086:J1089)</f>
        <v>#REF!</v>
      </c>
    </row>
    <row r="1091" spans="1:10" ht="16" thickBot="1">
      <c r="A1091" s="18" t="s">
        <v>1352</v>
      </c>
      <c r="B1091" s="55"/>
      <c r="C1091" s="125"/>
      <c r="D1091" s="126"/>
      <c r="E1091" s="120"/>
      <c r="F1091" s="121" t="s">
        <v>1353</v>
      </c>
      <c r="G1091" s="127" t="e">
        <f>H1090+H1084</f>
        <v>#REF!</v>
      </c>
      <c r="H1091" s="123" t="e">
        <f>IF($A$3=2,ROUND((H1084+H1090),2),IF($A$3=3,ROUND((H1084+H1090),-1),ROUND((H1084+H1090),0)))</f>
        <v>#REF!</v>
      </c>
      <c r="I1091" s="57"/>
      <c r="J1091" s="124" t="e">
        <f>IF($A$3=2,ROUND((J1084+J1090),2),IF($A$3=3,ROUND((J1084+J1090),-1),ROUND((J1084+J1090),0)))</f>
        <v>#REF!</v>
      </c>
    </row>
    <row r="1092" spans="1:10" ht="16" thickTop="1">
      <c r="C1092" s="1"/>
      <c r="D1092" s="2"/>
      <c r="E1092" s="1"/>
      <c r="F1092" s="1"/>
      <c r="G1092" s="1"/>
      <c r="H1092" s="1"/>
      <c r="I1092" s="29"/>
      <c r="J1092" s="30"/>
    </row>
    <row r="1093" spans="1:10" ht="16" thickBot="1">
      <c r="C1093" s="1"/>
      <c r="D1093" s="2"/>
      <c r="E1093" s="1"/>
      <c r="F1093" s="1"/>
      <c r="G1093" s="1"/>
      <c r="H1093" s="1"/>
      <c r="I1093" s="29"/>
      <c r="J1093" s="30"/>
    </row>
    <row r="1094" spans="1:10" ht="16" thickTop="1">
      <c r="A1094" s="18" t="s">
        <v>1465</v>
      </c>
      <c r="B1094" s="31"/>
      <c r="C1094" s="812" t="s">
        <v>1466</v>
      </c>
      <c r="D1094" s="813"/>
      <c r="E1094" s="813"/>
      <c r="F1094" s="813"/>
      <c r="G1094" s="32"/>
      <c r="H1094" s="33" t="s">
        <v>1328</v>
      </c>
      <c r="I1094" s="34" t="s">
        <v>1251</v>
      </c>
      <c r="J1094" s="35" t="s">
        <v>4</v>
      </c>
    </row>
    <row r="1095" spans="1:10">
      <c r="A1095" s="18"/>
      <c r="B1095" s="31"/>
      <c r="C1095" s="814"/>
      <c r="D1095" s="815"/>
      <c r="E1095" s="815"/>
      <c r="F1095" s="815"/>
      <c r="G1095" s="36"/>
      <c r="H1095" s="37" t="e">
        <f>"ITEM:   " &amp;#REF!</f>
        <v>#REF!</v>
      </c>
      <c r="I1095" s="64" t="e">
        <f>#REF!</f>
        <v>#REF!</v>
      </c>
      <c r="J1095" s="39"/>
    </row>
    <row r="1096" spans="1:10">
      <c r="A1096" s="40" t="s">
        <v>1253</v>
      </c>
      <c r="B1096" s="31"/>
      <c r="C1096" s="147" t="s">
        <v>1</v>
      </c>
      <c r="D1096" s="155" t="s">
        <v>2</v>
      </c>
      <c r="E1096" s="156" t="s">
        <v>3</v>
      </c>
      <c r="F1096" s="156" t="s">
        <v>1254</v>
      </c>
      <c r="G1096" s="157" t="s">
        <v>1255</v>
      </c>
      <c r="H1096" s="148" t="s">
        <v>1256</v>
      </c>
      <c r="I1096" s="158"/>
      <c r="J1096" s="149" t="s">
        <v>1256</v>
      </c>
    </row>
    <row r="1097" spans="1:10">
      <c r="A1097" s="40"/>
      <c r="B1097" s="31"/>
      <c r="C1097" s="41"/>
      <c r="D1097" s="18"/>
      <c r="E1097" s="42"/>
      <c r="F1097" s="42"/>
      <c r="G1097" s="43"/>
      <c r="H1097" s="44"/>
      <c r="I1097" s="45"/>
      <c r="J1097" s="46"/>
    </row>
    <row r="1098" spans="1:10">
      <c r="A1098" s="40" t="s">
        <v>1267</v>
      </c>
      <c r="B1098" s="31"/>
      <c r="C1098" s="50" t="s">
        <v>1268</v>
      </c>
      <c r="D1098" s="18" t="s">
        <v>1269</v>
      </c>
      <c r="E1098" s="18" t="s">
        <v>1270</v>
      </c>
      <c r="F1098" s="18" t="s">
        <v>1271</v>
      </c>
      <c r="G1098" s="51" t="s">
        <v>1272</v>
      </c>
      <c r="H1098" s="52" t="s">
        <v>1273</v>
      </c>
      <c r="I1098" s="45"/>
      <c r="J1098" s="46"/>
    </row>
    <row r="1099" spans="1:10">
      <c r="A1099" s="40">
        <v>200006</v>
      </c>
      <c r="B1099" s="31" t="s">
        <v>1268</v>
      </c>
      <c r="C1099" s="147" t="s">
        <v>1339</v>
      </c>
      <c r="D1099" s="159">
        <v>41751</v>
      </c>
      <c r="E1099" s="160">
        <f>$O$1</f>
        <v>1.68</v>
      </c>
      <c r="F1099" s="146">
        <f>IF(D1099&lt;&gt;"",TRUNC(D1099*E1099,0),"")</f>
        <v>70141</v>
      </c>
      <c r="G1099" s="161">
        <v>1.9932000000000001</v>
      </c>
      <c r="H1099" s="148">
        <f>TRUNC(F1099/G1099,2)</f>
        <v>35190.14</v>
      </c>
      <c r="I1099" s="158" t="e">
        <f>I1095 / G1099</f>
        <v>#REF!</v>
      </c>
      <c r="J1099" s="149" t="e">
        <f>H1099 * I1095</f>
        <v>#REF!</v>
      </c>
    </row>
    <row r="1100" spans="1:10">
      <c r="A1100" s="18" t="s">
        <v>1276</v>
      </c>
      <c r="B1100" s="31"/>
      <c r="C1100" s="41"/>
      <c r="D1100" s="18"/>
      <c r="E1100" s="42"/>
      <c r="F1100" s="42"/>
      <c r="G1100" s="43" t="s">
        <v>1277</v>
      </c>
      <c r="H1100" s="48">
        <f>SUM(H1098:H1099)</f>
        <v>35190.14</v>
      </c>
      <c r="I1100" s="45"/>
      <c r="J1100" s="49" t="e">
        <f>SUM(J1098:J1099)</f>
        <v>#REF!</v>
      </c>
    </row>
    <row r="1101" spans="1:10">
      <c r="A1101" s="40" t="s">
        <v>1278</v>
      </c>
      <c r="B1101" s="31"/>
      <c r="C1101" s="53" t="s">
        <v>1279</v>
      </c>
      <c r="D1101" s="18"/>
      <c r="E1101" s="42"/>
      <c r="F1101" s="42"/>
      <c r="G1101" s="43"/>
      <c r="H1101" s="44"/>
      <c r="I1101" s="45"/>
      <c r="J1101" s="46"/>
    </row>
    <row r="1102" spans="1:10">
      <c r="A1102" s="40">
        <v>300026</v>
      </c>
      <c r="B1102" s="31" t="s">
        <v>1279</v>
      </c>
      <c r="C1102" s="147" t="s">
        <v>1281</v>
      </c>
      <c r="D1102" s="155" t="s">
        <v>1282</v>
      </c>
      <c r="E1102" s="163">
        <f>$O$2</f>
        <v>0.05</v>
      </c>
      <c r="F1102" s="156"/>
      <c r="G1102" s="157">
        <f>H1100</f>
        <v>35190.14</v>
      </c>
      <c r="H1102" s="148">
        <f>TRUNC(E1102* (1 + F1102 / 100) * G1102,2)</f>
        <v>1759.5</v>
      </c>
      <c r="I1102" s="158" t="e">
        <f>I1095 * H1102</f>
        <v>#REF!</v>
      </c>
      <c r="J1102" s="149" t="e">
        <f>H1102 * I1095</f>
        <v>#REF!</v>
      </c>
    </row>
    <row r="1103" spans="1:10">
      <c r="A1103" s="18" t="s">
        <v>1283</v>
      </c>
      <c r="B1103" s="31"/>
      <c r="C1103" s="41"/>
      <c r="D1103" s="18"/>
      <c r="E1103" s="42"/>
      <c r="F1103" s="42"/>
      <c r="G1103" s="43" t="s">
        <v>1284</v>
      </c>
      <c r="H1103" s="48">
        <f>SUM(H1101:H1102)</f>
        <v>1759.5</v>
      </c>
      <c r="I1103" s="45"/>
      <c r="J1103" s="49" t="e">
        <f>SUM(J1101:J1102)</f>
        <v>#REF!</v>
      </c>
    </row>
    <row r="1104" spans="1:10">
      <c r="A1104" s="18" t="s">
        <v>1285</v>
      </c>
      <c r="B1104" s="1"/>
      <c r="C1104" s="47" t="s">
        <v>1286</v>
      </c>
      <c r="D1104" s="18"/>
      <c r="E1104" s="42"/>
      <c r="F1104" s="42"/>
      <c r="G1104" s="43"/>
      <c r="H1104" s="44"/>
      <c r="I1104" s="45"/>
      <c r="J1104" s="46"/>
    </row>
    <row r="1105" spans="1:10">
      <c r="A1105" s="40"/>
      <c r="B1105" s="31"/>
      <c r="C1105" s="147"/>
      <c r="D1105" s="155"/>
      <c r="E1105" s="156"/>
      <c r="F1105" s="156"/>
      <c r="G1105" s="157"/>
      <c r="H1105" s="148"/>
      <c r="I1105" s="158"/>
      <c r="J1105" s="149"/>
    </row>
    <row r="1106" spans="1:10">
      <c r="A1106" s="54" t="s">
        <v>1287</v>
      </c>
      <c r="B1106" s="1"/>
      <c r="C1106" s="41"/>
      <c r="D1106" s="18"/>
      <c r="E1106" s="42"/>
      <c r="F1106" s="42"/>
      <c r="G1106" s="43" t="s">
        <v>1288</v>
      </c>
      <c r="H1106" s="148">
        <f>SUM(H1104:H1105)</f>
        <v>0</v>
      </c>
      <c r="I1106" s="45"/>
      <c r="J1106" s="149">
        <f>SUM(J1104:J1105)</f>
        <v>0</v>
      </c>
    </row>
    <row r="1107" spans="1:10">
      <c r="A1107" s="18"/>
      <c r="B1107" s="55"/>
      <c r="C1107" s="41"/>
      <c r="D1107" s="18"/>
      <c r="E1107" s="42"/>
      <c r="F1107" s="42"/>
      <c r="G1107" s="43"/>
      <c r="H1107" s="44"/>
      <c r="I1107" s="45"/>
      <c r="J1107" s="46"/>
    </row>
    <row r="1108" spans="1:10" ht="16" thickBot="1">
      <c r="A1108" s="18" t="s">
        <v>1289</v>
      </c>
      <c r="B1108" s="55"/>
      <c r="C1108" s="56"/>
      <c r="D1108" s="119"/>
      <c r="E1108" s="120"/>
      <c r="F1108" s="121" t="s">
        <v>1290</v>
      </c>
      <c r="G1108" s="122">
        <f>SUM(H1096:H1107)/2</f>
        <v>36949.64</v>
      </c>
      <c r="H1108" s="123" t="e">
        <f>IF($A$2="CD",IF($A$3=1,ROUND(SUM(H1096:H1107)/2,0),IF($A$3=3,ROUND(SUM(H1096:H1107)/2,-1),SUM(H1096:H1107)/2)),SUM(H1096:H1107)/2)</f>
        <v>#REF!</v>
      </c>
      <c r="I1108" s="57" t="e">
        <f>SUM(J1096:J1107)/2</f>
        <v>#REF!</v>
      </c>
      <c r="J1108" s="124" t="e">
        <f>IF($A$2="CD",IF($A$3=1,ROUND(SUM(J1096:J1107)/2,0),IF($A$3=3,ROUND(SUM(J1096:J1107)/2,-1),SUM(J1096:J1107)/2)),SUM(J1096:J1107)/2)</f>
        <v>#REF!</v>
      </c>
    </row>
    <row r="1109" spans="1:10" ht="16" thickTop="1">
      <c r="A1109" s="18" t="s">
        <v>1340</v>
      </c>
      <c r="B1109" s="55"/>
      <c r="C1109" s="65" t="s">
        <v>1341</v>
      </c>
      <c r="D1109" s="66"/>
      <c r="E1109" s="67"/>
      <c r="F1109" s="67"/>
      <c r="G1109" s="68"/>
      <c r="H1109" s="69"/>
      <c r="I1109" s="45"/>
      <c r="J1109" s="70"/>
    </row>
    <row r="1110" spans="1:10">
      <c r="A1110" s="40" t="s">
        <v>1342</v>
      </c>
      <c r="B1110" s="55"/>
      <c r="C1110" s="150" t="s">
        <v>1343</v>
      </c>
      <c r="D1110" s="137"/>
      <c r="E1110" s="138"/>
      <c r="F1110" s="165">
        <f>$F$3</f>
        <v>0</v>
      </c>
      <c r="G1110" s="139"/>
      <c r="H1110" s="140" t="e">
        <f>ROUND(H1108*F1110,2)</f>
        <v>#REF!</v>
      </c>
      <c r="I1110" s="62"/>
      <c r="J1110" s="149" t="e">
        <f>ROUND(J1108*F1110,2)</f>
        <v>#REF!</v>
      </c>
    </row>
    <row r="1111" spans="1:10">
      <c r="A1111" s="40" t="s">
        <v>1344</v>
      </c>
      <c r="B1111" s="55"/>
      <c r="C1111" s="150" t="s">
        <v>1345</v>
      </c>
      <c r="D1111" s="137"/>
      <c r="E1111" s="138"/>
      <c r="F1111" s="165">
        <f>$G$3</f>
        <v>0</v>
      </c>
      <c r="G1111" s="139"/>
      <c r="H1111" s="140" t="e">
        <f>ROUND(H1108*F1111,2)</f>
        <v>#REF!</v>
      </c>
      <c r="I1111" s="45"/>
      <c r="J1111" s="149" t="e">
        <f>ROUND(J1108*F1111,2)</f>
        <v>#REF!</v>
      </c>
    </row>
    <row r="1112" spans="1:10">
      <c r="A1112" s="40" t="s">
        <v>1346</v>
      </c>
      <c r="B1112" s="55"/>
      <c r="C1112" s="150" t="s">
        <v>1347</v>
      </c>
      <c r="D1112" s="137"/>
      <c r="E1112" s="138"/>
      <c r="F1112" s="165">
        <f>$H$3</f>
        <v>0</v>
      </c>
      <c r="G1112" s="139"/>
      <c r="H1112" s="140" t="e">
        <f>ROUND(H1108*F1112,2)</f>
        <v>#REF!</v>
      </c>
      <c r="I1112" s="45"/>
      <c r="J1112" s="149" t="e">
        <f>ROUND(J1108*F1112,2)</f>
        <v>#REF!</v>
      </c>
    </row>
    <row r="1113" spans="1:10">
      <c r="A1113" s="40" t="s">
        <v>1348</v>
      </c>
      <c r="B1113" s="55"/>
      <c r="C1113" s="150" t="s">
        <v>1349</v>
      </c>
      <c r="D1113" s="137"/>
      <c r="E1113" s="138"/>
      <c r="F1113" s="165" t="e">
        <f>$I$3</f>
        <v>#REF!</v>
      </c>
      <c r="G1113" s="139"/>
      <c r="H1113" s="140" t="e">
        <f>ROUND(H1112*F1113,2)</f>
        <v>#REF!</v>
      </c>
      <c r="I1113" s="45"/>
      <c r="J1113" s="149" t="e">
        <f>ROUND(J1112*F1113,2)</f>
        <v>#REF!</v>
      </c>
    </row>
    <row r="1114" spans="1:10">
      <c r="A1114" s="18" t="s">
        <v>1350</v>
      </c>
      <c r="B1114" s="55"/>
      <c r="C1114" s="47" t="s">
        <v>1351</v>
      </c>
      <c r="D1114" s="18"/>
      <c r="E1114" s="42"/>
      <c r="F1114" s="42"/>
      <c r="G1114" s="71"/>
      <c r="H1114" s="72" t="e">
        <f>SUM(H1110:H1113)</f>
        <v>#REF!</v>
      </c>
      <c r="I1114" s="62"/>
      <c r="J1114" s="73" t="e">
        <f>SUM(J1110:J1113)</f>
        <v>#REF!</v>
      </c>
    </row>
    <row r="1115" spans="1:10" ht="16" thickBot="1">
      <c r="A1115" s="18" t="s">
        <v>1352</v>
      </c>
      <c r="B1115" s="55"/>
      <c r="C1115" s="125"/>
      <c r="D1115" s="126"/>
      <c r="E1115" s="120"/>
      <c r="F1115" s="121" t="s">
        <v>1353</v>
      </c>
      <c r="G1115" s="127" t="e">
        <f>H1114+H1108</f>
        <v>#REF!</v>
      </c>
      <c r="H1115" s="123" t="e">
        <f>IF($A$3=2,ROUND((H1108+H1114),2),IF($A$3=3,ROUND((H1108+H1114),-1),ROUND((H1108+H1114),0)))</f>
        <v>#REF!</v>
      </c>
      <c r="I1115" s="57"/>
      <c r="J1115" s="124" t="e">
        <f>IF($A$3=2,ROUND((J1108+J1114),2),IF($A$3=3,ROUND((J1108+J1114),-1),ROUND((J1108+J1114),0)))</f>
        <v>#REF!</v>
      </c>
    </row>
    <row r="1116" spans="1:10" ht="16" thickTop="1">
      <c r="C1116" s="1"/>
      <c r="D1116" s="2"/>
      <c r="E1116" s="1"/>
      <c r="F1116" s="1"/>
      <c r="G1116" s="1"/>
      <c r="H1116" s="1"/>
      <c r="I1116" s="29"/>
      <c r="J1116" s="30"/>
    </row>
    <row r="1117" spans="1:10" ht="16" thickBot="1">
      <c r="C1117" s="1"/>
      <c r="D1117" s="2"/>
      <c r="E1117" s="1"/>
      <c r="F1117" s="1"/>
      <c r="G1117" s="1"/>
      <c r="H1117" s="1"/>
      <c r="I1117" s="29"/>
      <c r="J1117" s="30"/>
    </row>
    <row r="1118" spans="1:10" ht="16" thickTop="1">
      <c r="A1118" s="18" t="s">
        <v>1467</v>
      </c>
      <c r="B1118" s="31"/>
      <c r="C1118" s="812" t="s">
        <v>1468</v>
      </c>
      <c r="D1118" s="813"/>
      <c r="E1118" s="813"/>
      <c r="F1118" s="813"/>
      <c r="G1118" s="32"/>
      <c r="H1118" s="33" t="s">
        <v>1293</v>
      </c>
      <c r="I1118" s="34" t="s">
        <v>1251</v>
      </c>
      <c r="J1118" s="35" t="s">
        <v>4</v>
      </c>
    </row>
    <row r="1119" spans="1:10">
      <c r="A1119" s="18"/>
      <c r="B1119" s="31"/>
      <c r="C1119" s="814"/>
      <c r="D1119" s="815"/>
      <c r="E1119" s="815"/>
      <c r="F1119" s="815"/>
      <c r="G1119" s="36"/>
      <c r="H1119" s="37" t="e">
        <f>"ITEM:   " &amp;#REF!</f>
        <v>#REF!</v>
      </c>
      <c r="I1119" s="64">
        <v>0</v>
      </c>
      <c r="J1119" s="39"/>
    </row>
    <row r="1120" spans="1:10">
      <c r="A1120" s="40" t="s">
        <v>1253</v>
      </c>
      <c r="B1120" s="31"/>
      <c r="C1120" s="147" t="s">
        <v>1</v>
      </c>
      <c r="D1120" s="155" t="s">
        <v>2</v>
      </c>
      <c r="E1120" s="156" t="s">
        <v>3</v>
      </c>
      <c r="F1120" s="156" t="s">
        <v>1254</v>
      </c>
      <c r="G1120" s="157" t="s">
        <v>1255</v>
      </c>
      <c r="H1120" s="148" t="s">
        <v>1256</v>
      </c>
      <c r="I1120" s="158"/>
      <c r="J1120" s="149" t="s">
        <v>1256</v>
      </c>
    </row>
    <row r="1121" spans="1:10">
      <c r="A1121" s="40"/>
      <c r="B1121" s="31"/>
      <c r="C1121" s="41"/>
      <c r="D1121" s="18"/>
      <c r="E1121" s="42"/>
      <c r="F1121" s="42"/>
      <c r="G1121" s="43"/>
      <c r="H1121" s="44"/>
      <c r="I1121" s="45"/>
      <c r="J1121" s="46"/>
    </row>
    <row r="1122" spans="1:10">
      <c r="A1122" s="40" t="s">
        <v>1267</v>
      </c>
      <c r="B1122" s="31"/>
      <c r="C1122" s="50" t="s">
        <v>1268</v>
      </c>
      <c r="D1122" s="18" t="s">
        <v>1269</v>
      </c>
      <c r="E1122" s="18" t="s">
        <v>1270</v>
      </c>
      <c r="F1122" s="18" t="s">
        <v>1271</v>
      </c>
      <c r="G1122" s="51" t="s">
        <v>1272</v>
      </c>
      <c r="H1122" s="52" t="s">
        <v>1273</v>
      </c>
      <c r="I1122" s="45"/>
      <c r="J1122" s="46"/>
    </row>
    <row r="1123" spans="1:10">
      <c r="A1123" s="40">
        <v>200006</v>
      </c>
      <c r="B1123" s="31" t="s">
        <v>1268</v>
      </c>
      <c r="C1123" s="147" t="s">
        <v>1339</v>
      </c>
      <c r="D1123" s="159">
        <v>41751</v>
      </c>
      <c r="E1123" s="160">
        <f>$O$1</f>
        <v>1.68</v>
      </c>
      <c r="F1123" s="146">
        <f>IF(D1123&lt;&gt;"",TRUNC(D1123*E1123,0),"")</f>
        <v>70141</v>
      </c>
      <c r="G1123" s="161">
        <v>15.4071</v>
      </c>
      <c r="H1123" s="148">
        <f>TRUNC(F1123/G1123,2)</f>
        <v>4552.51</v>
      </c>
      <c r="I1123" s="158">
        <f>I1119 / G1123</f>
        <v>0</v>
      </c>
      <c r="J1123" s="149">
        <f>H1123 * I1119</f>
        <v>0</v>
      </c>
    </row>
    <row r="1124" spans="1:10">
      <c r="A1124" s="18" t="s">
        <v>1276</v>
      </c>
      <c r="B1124" s="31"/>
      <c r="C1124" s="41"/>
      <c r="D1124" s="18"/>
      <c r="E1124" s="42"/>
      <c r="F1124" s="42"/>
      <c r="G1124" s="43" t="s">
        <v>1277</v>
      </c>
      <c r="H1124" s="48">
        <f>SUM(H1122:H1123)</f>
        <v>4552.51</v>
      </c>
      <c r="I1124" s="45"/>
      <c r="J1124" s="49">
        <f>SUM(J1122:J1123)</f>
        <v>0</v>
      </c>
    </row>
    <row r="1125" spans="1:10">
      <c r="A1125" s="40" t="s">
        <v>1278</v>
      </c>
      <c r="B1125" s="31"/>
      <c r="C1125" s="53" t="s">
        <v>1279</v>
      </c>
      <c r="D1125" s="18"/>
      <c r="E1125" s="42"/>
      <c r="F1125" s="42"/>
      <c r="G1125" s="43"/>
      <c r="H1125" s="44"/>
      <c r="I1125" s="45"/>
      <c r="J1125" s="46"/>
    </row>
    <row r="1126" spans="1:10">
      <c r="A1126" s="40">
        <v>300059</v>
      </c>
      <c r="B1126" s="31" t="s">
        <v>1279</v>
      </c>
      <c r="C1126" s="147" t="s">
        <v>1432</v>
      </c>
      <c r="D1126" s="155" t="s">
        <v>1433</v>
      </c>
      <c r="E1126" s="156">
        <v>0.26</v>
      </c>
      <c r="F1126" s="156"/>
      <c r="G1126" s="157">
        <v>46500</v>
      </c>
      <c r="H1126" s="148">
        <f>TRUNC(E1126* (1 + F1126 / 100) * G1126,2)</f>
        <v>12090</v>
      </c>
      <c r="I1126" s="158">
        <f>I1119 * (E1126 * (1+F1126/100))</f>
        <v>0</v>
      </c>
      <c r="J1126" s="149">
        <f>H1126 * I1119</f>
        <v>0</v>
      </c>
    </row>
    <row r="1127" spans="1:10">
      <c r="A1127" s="40">
        <v>300026</v>
      </c>
      <c r="B1127" s="31" t="s">
        <v>1279</v>
      </c>
      <c r="C1127" s="147" t="s">
        <v>1281</v>
      </c>
      <c r="D1127" s="155" t="s">
        <v>1282</v>
      </c>
      <c r="E1127" s="163">
        <f>$O$2</f>
        <v>0.05</v>
      </c>
      <c r="F1127" s="156"/>
      <c r="G1127" s="157">
        <f>H1124</f>
        <v>4552.51</v>
      </c>
      <c r="H1127" s="148">
        <f>TRUNC(E1127* (1 + F1127 / 100) * G1127,2)</f>
        <v>227.62</v>
      </c>
      <c r="I1127" s="158">
        <f>I1119 * H1127</f>
        <v>0</v>
      </c>
      <c r="J1127" s="149">
        <f>H1127 * I1119</f>
        <v>0</v>
      </c>
    </row>
    <row r="1128" spans="1:10">
      <c r="A1128" s="18" t="s">
        <v>1283</v>
      </c>
      <c r="B1128" s="31"/>
      <c r="C1128" s="41"/>
      <c r="D1128" s="18"/>
      <c r="E1128" s="42"/>
      <c r="F1128" s="42"/>
      <c r="G1128" s="43" t="s">
        <v>1284</v>
      </c>
      <c r="H1128" s="48">
        <f>SUM(H1125:H1127)</f>
        <v>12317.62</v>
      </c>
      <c r="I1128" s="45"/>
      <c r="J1128" s="49">
        <f>SUM(J1125:J1127)</f>
        <v>0</v>
      </c>
    </row>
    <row r="1129" spans="1:10">
      <c r="A1129" s="18" t="s">
        <v>1285</v>
      </c>
      <c r="B1129" s="1"/>
      <c r="C1129" s="47" t="s">
        <v>1286</v>
      </c>
      <c r="D1129" s="18"/>
      <c r="E1129" s="42"/>
      <c r="F1129" s="42"/>
      <c r="G1129" s="43"/>
      <c r="H1129" s="44"/>
      <c r="I1129" s="45"/>
      <c r="J1129" s="46"/>
    </row>
    <row r="1130" spans="1:10">
      <c r="A1130" s="40"/>
      <c r="B1130" s="31"/>
      <c r="C1130" s="147"/>
      <c r="D1130" s="155"/>
      <c r="E1130" s="156"/>
      <c r="F1130" s="156"/>
      <c r="G1130" s="157"/>
      <c r="H1130" s="148"/>
      <c r="I1130" s="158"/>
      <c r="J1130" s="149"/>
    </row>
    <row r="1131" spans="1:10">
      <c r="A1131" s="54" t="s">
        <v>1287</v>
      </c>
      <c r="B1131" s="1"/>
      <c r="C1131" s="41"/>
      <c r="D1131" s="18"/>
      <c r="E1131" s="42"/>
      <c r="F1131" s="42"/>
      <c r="G1131" s="43" t="s">
        <v>1288</v>
      </c>
      <c r="H1131" s="148">
        <f>SUM(H1129:H1130)</f>
        <v>0</v>
      </c>
      <c r="I1131" s="45"/>
      <c r="J1131" s="149">
        <f>SUM(J1129:J1130)</f>
        <v>0</v>
      </c>
    </row>
    <row r="1132" spans="1:10">
      <c r="A1132" s="18"/>
      <c r="B1132" s="55"/>
      <c r="C1132" s="41"/>
      <c r="D1132" s="18"/>
      <c r="E1132" s="42"/>
      <c r="F1132" s="42"/>
      <c r="G1132" s="43"/>
      <c r="H1132" s="44"/>
      <c r="I1132" s="45"/>
      <c r="J1132" s="46"/>
    </row>
    <row r="1133" spans="1:10" ht="16" thickBot="1">
      <c r="A1133" s="18" t="s">
        <v>1289</v>
      </c>
      <c r="B1133" s="55"/>
      <c r="C1133" s="56"/>
      <c r="D1133" s="119"/>
      <c r="E1133" s="120"/>
      <c r="F1133" s="121" t="s">
        <v>1290</v>
      </c>
      <c r="G1133" s="122">
        <f>SUM(H1120:H1132)/2</f>
        <v>16870.13</v>
      </c>
      <c r="H1133" s="123" t="e">
        <f>IF($A$2="CD",IF($A$3=1,ROUND(SUM(H1120:H1132)/2,0),IF($A$3=3,ROUND(SUM(H1120:H1132)/2,-1),SUM(H1120:H1132)/2)),SUM(H1120:H1132)/2)</f>
        <v>#REF!</v>
      </c>
      <c r="I1133" s="94">
        <f>SUM(J1120:J1132)/2</f>
        <v>0</v>
      </c>
      <c r="J1133" s="124" t="e">
        <f>IF($A$2="CD",IF($A$3=1,ROUND(SUM(J1120:J1132)/2,0),IF($A$3=3,ROUND(SUM(J1120:J1132)/2,-1),SUM(J1120:J1132)/2)),SUM(J1120:J1132)/2)</f>
        <v>#REF!</v>
      </c>
    </row>
    <row r="1134" spans="1:10" ht="16" thickTop="1">
      <c r="A1134" s="18" t="s">
        <v>1340</v>
      </c>
      <c r="B1134" s="55"/>
      <c r="C1134" s="65" t="s">
        <v>1341</v>
      </c>
      <c r="D1134" s="66"/>
      <c r="E1134" s="67"/>
      <c r="F1134" s="67"/>
      <c r="G1134" s="68"/>
      <c r="H1134" s="69"/>
      <c r="I1134" s="45"/>
      <c r="J1134" s="70"/>
    </row>
    <row r="1135" spans="1:10">
      <c r="A1135" s="40" t="s">
        <v>1342</v>
      </c>
      <c r="B1135" s="55"/>
      <c r="C1135" s="150" t="s">
        <v>1343</v>
      </c>
      <c r="D1135" s="137"/>
      <c r="E1135" s="138"/>
      <c r="F1135" s="165">
        <f>$F$3</f>
        <v>0</v>
      </c>
      <c r="G1135" s="139"/>
      <c r="H1135" s="140" t="e">
        <f>ROUND(H1133*F1135,2)</f>
        <v>#REF!</v>
      </c>
      <c r="I1135" s="45"/>
      <c r="J1135" s="149" t="e">
        <f>ROUND(J1133*F1135,2)</f>
        <v>#REF!</v>
      </c>
    </row>
    <row r="1136" spans="1:10">
      <c r="A1136" s="40" t="s">
        <v>1344</v>
      </c>
      <c r="B1136" s="55"/>
      <c r="C1136" s="150" t="s">
        <v>1345</v>
      </c>
      <c r="D1136" s="137"/>
      <c r="E1136" s="138"/>
      <c r="F1136" s="165">
        <f>$G$3</f>
        <v>0</v>
      </c>
      <c r="G1136" s="139"/>
      <c r="H1136" s="140" t="e">
        <f>ROUND(H1133*F1136,2)</f>
        <v>#REF!</v>
      </c>
      <c r="I1136" s="45"/>
      <c r="J1136" s="149" t="e">
        <f>ROUND(J1133*F1136,2)</f>
        <v>#REF!</v>
      </c>
    </row>
    <row r="1137" spans="1:10">
      <c r="A1137" s="40" t="s">
        <v>1346</v>
      </c>
      <c r="B1137" s="55"/>
      <c r="C1137" s="150" t="s">
        <v>1347</v>
      </c>
      <c r="D1137" s="137"/>
      <c r="E1137" s="138"/>
      <c r="F1137" s="165">
        <f>$H$3</f>
        <v>0</v>
      </c>
      <c r="G1137" s="139"/>
      <c r="H1137" s="140" t="e">
        <f>ROUND(H1133*F1137,2)</f>
        <v>#REF!</v>
      </c>
      <c r="I1137" s="45"/>
      <c r="J1137" s="149" t="e">
        <f>ROUND(J1133*F1137,2)</f>
        <v>#REF!</v>
      </c>
    </row>
    <row r="1138" spans="1:10">
      <c r="A1138" s="40" t="s">
        <v>1348</v>
      </c>
      <c r="B1138" s="55"/>
      <c r="C1138" s="150" t="s">
        <v>1349</v>
      </c>
      <c r="D1138" s="137"/>
      <c r="E1138" s="138"/>
      <c r="F1138" s="165" t="e">
        <f>$I$3</f>
        <v>#REF!</v>
      </c>
      <c r="G1138" s="139"/>
      <c r="H1138" s="140" t="e">
        <f>ROUND(H1137*F1138,2)</f>
        <v>#REF!</v>
      </c>
      <c r="I1138" s="45"/>
      <c r="J1138" s="149" t="e">
        <f>ROUND(J1137*F1138,2)</f>
        <v>#REF!</v>
      </c>
    </row>
    <row r="1139" spans="1:10">
      <c r="A1139" s="18" t="s">
        <v>1350</v>
      </c>
      <c r="B1139" s="55"/>
      <c r="C1139" s="47" t="s">
        <v>1351</v>
      </c>
      <c r="D1139" s="18"/>
      <c r="E1139" s="42"/>
      <c r="F1139" s="42"/>
      <c r="G1139" s="71"/>
      <c r="H1139" s="72" t="e">
        <f>SUM(H1135:H1138)</f>
        <v>#REF!</v>
      </c>
      <c r="I1139" s="62"/>
      <c r="J1139" s="73" t="e">
        <f>SUM(J1135:J1138)</f>
        <v>#REF!</v>
      </c>
    </row>
    <row r="1140" spans="1:10" ht="16" thickBot="1">
      <c r="A1140" s="18" t="s">
        <v>1352</v>
      </c>
      <c r="B1140" s="55"/>
      <c r="C1140" s="125"/>
      <c r="D1140" s="126"/>
      <c r="E1140" s="120"/>
      <c r="F1140" s="121" t="s">
        <v>1353</v>
      </c>
      <c r="G1140" s="127" t="e">
        <f>H1139+H1133</f>
        <v>#REF!</v>
      </c>
      <c r="H1140" s="123" t="e">
        <f>IF($A$3=2,ROUND((H1133+H1139),2),IF($A$3=3,ROUND((H1133+H1139),-1),ROUND((H1133+H1139),0)))</f>
        <v>#REF!</v>
      </c>
      <c r="I1140" s="57"/>
      <c r="J1140" s="124" t="e">
        <f>IF($A$3=2,ROUND((J1133+J1139),2),IF($A$3=3,ROUND((J1133+J1139),-1),ROUND((J1133+J1139),0)))</f>
        <v>#REF!</v>
      </c>
    </row>
    <row r="1141" spans="1:10" ht="16" thickTop="1">
      <c r="C1141" s="1"/>
      <c r="D1141" s="2"/>
      <c r="E1141" s="1"/>
      <c r="F1141" s="1"/>
      <c r="G1141" s="1"/>
      <c r="H1141" s="1"/>
      <c r="I1141" s="29"/>
      <c r="J1141" s="30"/>
    </row>
    <row r="1142" spans="1:10">
      <c r="C1142" s="1"/>
      <c r="D1142" s="2"/>
      <c r="E1142" s="1"/>
      <c r="F1142" s="1"/>
      <c r="G1142" s="1"/>
      <c r="H1142" s="1"/>
      <c r="I1142" s="29"/>
      <c r="J1142" s="30"/>
    </row>
    <row r="1143" spans="1:10" ht="16" thickBot="1">
      <c r="C1143" s="1"/>
      <c r="D1143" s="2"/>
      <c r="E1143" s="1"/>
      <c r="F1143" s="1"/>
      <c r="G1143" s="1"/>
      <c r="H1143" s="1"/>
      <c r="I1143" s="29"/>
      <c r="J1143" s="30"/>
    </row>
    <row r="1144" spans="1:10" ht="16" thickTop="1">
      <c r="A1144" s="95" t="s">
        <v>1469</v>
      </c>
      <c r="C1144" s="824" t="s">
        <v>1470</v>
      </c>
      <c r="D1144" s="825"/>
      <c r="E1144" s="825"/>
      <c r="F1144" s="825"/>
      <c r="G1144" s="32"/>
      <c r="H1144" s="33" t="s">
        <v>1471</v>
      </c>
      <c r="I1144" s="75" t="s">
        <v>1411</v>
      </c>
      <c r="J1144" s="30"/>
    </row>
    <row r="1145" spans="1:10">
      <c r="A1145" s="95"/>
      <c r="C1145" s="826"/>
      <c r="D1145" s="827"/>
      <c r="E1145" s="827"/>
      <c r="F1145" s="827"/>
      <c r="G1145" s="36"/>
      <c r="H1145" s="37" t="e">
        <f>"ITEM:   " &amp;#REF!</f>
        <v>#REF!</v>
      </c>
      <c r="I1145" s="64">
        <v>0</v>
      </c>
      <c r="J1145" s="30"/>
    </row>
    <row r="1146" spans="1:10">
      <c r="A1146" s="40" t="s">
        <v>1253</v>
      </c>
      <c r="C1146" s="147" t="s">
        <v>1</v>
      </c>
      <c r="D1146" s="155" t="s">
        <v>2</v>
      </c>
      <c r="E1146" s="155" t="s">
        <v>3</v>
      </c>
      <c r="F1146" s="155" t="s">
        <v>1254</v>
      </c>
      <c r="G1146" s="186" t="s">
        <v>1255</v>
      </c>
      <c r="H1146" s="187" t="s">
        <v>1256</v>
      </c>
      <c r="I1146" s="188"/>
      <c r="J1146" s="30"/>
    </row>
    <row r="1147" spans="1:10">
      <c r="A1147" s="40"/>
      <c r="C1147" s="41"/>
      <c r="D1147" s="18"/>
      <c r="E1147" s="42"/>
      <c r="F1147" s="42"/>
      <c r="G1147" s="96"/>
      <c r="H1147" s="97"/>
      <c r="I1147" s="133"/>
      <c r="J1147" s="30"/>
    </row>
    <row r="1148" spans="1:10">
      <c r="A1148" s="40" t="s">
        <v>1257</v>
      </c>
      <c r="C1148" s="47" t="s">
        <v>1258</v>
      </c>
      <c r="D1148" s="18"/>
      <c r="E1148" s="42"/>
      <c r="F1148" s="42"/>
      <c r="G1148" s="96"/>
      <c r="H1148" s="97"/>
      <c r="I1148" s="84"/>
      <c r="J1148" s="30"/>
    </row>
    <row r="1149" spans="1:10">
      <c r="A1149" s="40"/>
      <c r="B1149" s="31"/>
      <c r="C1149" s="189"/>
      <c r="D1149" s="179"/>
      <c r="E1149" s="167"/>
      <c r="F1149" s="180"/>
      <c r="G1149" s="157"/>
      <c r="H1149" s="148"/>
      <c r="I1149" s="158"/>
      <c r="J1149" s="30"/>
    </row>
    <row r="1150" spans="1:10">
      <c r="A1150" s="54" t="s">
        <v>1265</v>
      </c>
      <c r="C1150" s="41"/>
      <c r="D1150" s="18"/>
      <c r="E1150" s="42"/>
      <c r="F1150" s="42"/>
      <c r="G1150" s="96" t="s">
        <v>1266</v>
      </c>
      <c r="H1150" s="190">
        <f>SUM(H1148:H1149)</f>
        <v>0</v>
      </c>
      <c r="I1150" s="84"/>
      <c r="J1150" s="30">
        <f>SUM(J1148:J1149)</f>
        <v>0</v>
      </c>
    </row>
    <row r="1151" spans="1:10">
      <c r="A1151" s="40" t="s">
        <v>1267</v>
      </c>
      <c r="C1151" s="50" t="s">
        <v>1268</v>
      </c>
      <c r="D1151" s="18" t="s">
        <v>1269</v>
      </c>
      <c r="E1151" s="18" t="s">
        <v>1270</v>
      </c>
      <c r="F1151" s="18" t="s">
        <v>1271</v>
      </c>
      <c r="G1151" s="98" t="s">
        <v>1472</v>
      </c>
      <c r="H1151" s="99" t="s">
        <v>1273</v>
      </c>
      <c r="I1151" s="84"/>
      <c r="J1151" s="30"/>
    </row>
    <row r="1152" spans="1:10">
      <c r="A1152" s="40"/>
      <c r="B1152" s="31"/>
      <c r="C1152" s="189"/>
      <c r="D1152" s="179"/>
      <c r="E1152" s="167"/>
      <c r="F1152" s="180"/>
      <c r="G1152" s="157"/>
      <c r="H1152" s="148"/>
      <c r="I1152" s="158"/>
      <c r="J1152" s="30"/>
    </row>
    <row r="1153" spans="1:10">
      <c r="A1153" s="54" t="s">
        <v>1276</v>
      </c>
      <c r="C1153" s="41"/>
      <c r="D1153" s="18"/>
      <c r="E1153" s="42"/>
      <c r="F1153" s="42"/>
      <c r="G1153" s="96" t="s">
        <v>1473</v>
      </c>
      <c r="H1153" s="190">
        <f>SUM(H1151:H1152)</f>
        <v>0</v>
      </c>
      <c r="I1153" s="84"/>
      <c r="J1153" s="30">
        <f>SUM(J1151:J1152)</f>
        <v>0</v>
      </c>
    </row>
    <row r="1154" spans="1:10">
      <c r="A1154" s="40" t="s">
        <v>1278</v>
      </c>
      <c r="C1154" s="47" t="s">
        <v>1279</v>
      </c>
      <c r="D1154" s="18"/>
      <c r="E1154" s="42"/>
      <c r="F1154" s="42"/>
      <c r="G1154" s="96"/>
      <c r="H1154" s="97"/>
      <c r="I1154" s="84"/>
      <c r="J1154" s="30"/>
    </row>
    <row r="1155" spans="1:10">
      <c r="A1155" s="40">
        <v>300065</v>
      </c>
      <c r="B1155" t="s">
        <v>1279</v>
      </c>
      <c r="C1155" s="147" t="s">
        <v>1474</v>
      </c>
      <c r="D1155" s="155" t="s">
        <v>1475</v>
      </c>
      <c r="E1155" s="156">
        <v>1.3029999999999999</v>
      </c>
      <c r="F1155" s="156"/>
      <c r="G1155" s="191">
        <v>1320</v>
      </c>
      <c r="H1155" s="148">
        <f>TRUNC(E1155* (1 + F1155 / 100) * G1155,2)</f>
        <v>1719.96</v>
      </c>
      <c r="I1155" s="188">
        <f>I1145 * (E1155 * (1+F1155/100))</f>
        <v>0</v>
      </c>
      <c r="J1155" s="30">
        <f>H1155 * I1145</f>
        <v>0</v>
      </c>
    </row>
    <row r="1156" spans="1:10">
      <c r="A1156" s="40"/>
      <c r="B1156" s="31"/>
      <c r="C1156" s="189"/>
      <c r="D1156" s="179"/>
      <c r="E1156" s="167"/>
      <c r="F1156" s="180"/>
      <c r="G1156" s="157"/>
      <c r="H1156" s="148"/>
      <c r="I1156" s="158"/>
      <c r="J1156" s="30"/>
    </row>
    <row r="1157" spans="1:10">
      <c r="A1157" s="18" t="s">
        <v>1283</v>
      </c>
      <c r="C1157" s="41"/>
      <c r="D1157" s="18"/>
      <c r="E1157" s="42"/>
      <c r="F1157" s="42"/>
      <c r="G1157" s="96" t="s">
        <v>1476</v>
      </c>
      <c r="H1157" s="190">
        <f>SUM(H1154:H1156)</f>
        <v>1719.96</v>
      </c>
      <c r="I1157" s="84"/>
      <c r="J1157" s="190">
        <f>SUM(J1154:J1156)</f>
        <v>0</v>
      </c>
    </row>
    <row r="1158" spans="1:10">
      <c r="A1158" s="40" t="s">
        <v>1285</v>
      </c>
      <c r="C1158" s="47" t="s">
        <v>1286</v>
      </c>
      <c r="D1158" s="18"/>
      <c r="E1158" s="42"/>
      <c r="F1158" s="42"/>
      <c r="G1158" s="96"/>
      <c r="H1158" s="97"/>
      <c r="I1158" s="84"/>
      <c r="J1158" s="30"/>
    </row>
    <row r="1159" spans="1:10">
      <c r="A1159" s="40"/>
      <c r="B1159" s="31"/>
      <c r="C1159" s="189"/>
      <c r="D1159" s="179"/>
      <c r="E1159" s="167"/>
      <c r="F1159" s="180"/>
      <c r="G1159" s="157"/>
      <c r="H1159" s="148"/>
      <c r="I1159" s="158"/>
      <c r="J1159" s="30"/>
    </row>
    <row r="1160" spans="1:10">
      <c r="A1160" s="18" t="s">
        <v>1287</v>
      </c>
      <c r="C1160" s="41"/>
      <c r="D1160" s="18"/>
      <c r="E1160" s="42"/>
      <c r="F1160" s="42"/>
      <c r="G1160" s="96" t="str">
        <f>"SUBTOTAL " &amp;C1158</f>
        <v>SUBTOTAL OTROS</v>
      </c>
      <c r="H1160" s="190">
        <f>SUM(H1158:H1159)</f>
        <v>0</v>
      </c>
      <c r="I1160" s="84"/>
      <c r="J1160" s="30">
        <f>SUM(J1158:J1159)</f>
        <v>0</v>
      </c>
    </row>
    <row r="1161" spans="1:10">
      <c r="A1161" s="18"/>
      <c r="C1161" s="41"/>
      <c r="D1161" s="18"/>
      <c r="E1161" s="42"/>
      <c r="F1161" s="42"/>
      <c r="G1161" s="96"/>
      <c r="H1161" s="97"/>
      <c r="I1161" s="84"/>
      <c r="J1161" s="30"/>
    </row>
    <row r="1162" spans="1:10" ht="16" thickBot="1">
      <c r="A1162" s="18" t="s">
        <v>1289</v>
      </c>
      <c r="C1162" s="89"/>
      <c r="D1162" s="128"/>
      <c r="E1162" s="129"/>
      <c r="F1162" s="130"/>
      <c r="G1162" s="134" t="s">
        <v>1290</v>
      </c>
      <c r="H1162" s="123" t="e">
        <f>IF($A$2="CD",IF($A$3=1,ROUND(SUM(H1147:H1161)/2,0),SUM(H1147:H1161)/2),SUM(H1147:H1161)/2)</f>
        <v>#REF!</v>
      </c>
      <c r="I1162" s="135">
        <f>SUM(J1146:J1161)/2</f>
        <v>0</v>
      </c>
      <c r="J1162" s="30"/>
    </row>
    <row r="1163" spans="1:10" ht="16" thickTop="1">
      <c r="A1163" s="18" t="s">
        <v>1340</v>
      </c>
      <c r="C1163" s="100" t="s">
        <v>1341</v>
      </c>
      <c r="D1163" s="101"/>
      <c r="E1163" s="102"/>
      <c r="F1163" s="102"/>
      <c r="G1163" s="103"/>
      <c r="H1163" s="104"/>
      <c r="I1163" s="84"/>
      <c r="J1163" s="30"/>
    </row>
    <row r="1164" spans="1:10">
      <c r="A1164" s="40" t="s">
        <v>1342</v>
      </c>
      <c r="C1164" s="150" t="s">
        <v>1343</v>
      </c>
      <c r="D1164" s="137"/>
      <c r="E1164" s="192"/>
      <c r="F1164" s="193">
        <f>$F$3</f>
        <v>0</v>
      </c>
      <c r="G1164" s="194"/>
      <c r="H1164" s="141" t="e">
        <f>ROUND(H1162*F1164,2)</f>
        <v>#REF!</v>
      </c>
      <c r="I1164" s="84"/>
      <c r="J1164" s="30"/>
    </row>
    <row r="1165" spans="1:10">
      <c r="A1165" s="40" t="s">
        <v>1344</v>
      </c>
      <c r="C1165" s="150" t="s">
        <v>1345</v>
      </c>
      <c r="D1165" s="137"/>
      <c r="E1165" s="192"/>
      <c r="F1165" s="193">
        <f>$G$3</f>
        <v>0</v>
      </c>
      <c r="G1165" s="194"/>
      <c r="H1165" s="141" t="e">
        <f>ROUND(H1162*F1165,2)</f>
        <v>#REF!</v>
      </c>
      <c r="I1165" s="84"/>
      <c r="J1165" s="30"/>
    </row>
    <row r="1166" spans="1:10">
      <c r="A1166" s="40" t="s">
        <v>1346</v>
      </c>
      <c r="C1166" s="150" t="s">
        <v>1347</v>
      </c>
      <c r="D1166" s="137"/>
      <c r="E1166" s="192"/>
      <c r="F1166" s="193">
        <f>$H$3</f>
        <v>0</v>
      </c>
      <c r="G1166" s="194"/>
      <c r="H1166" s="141" t="e">
        <f>ROUND(H1162*F1166,2)</f>
        <v>#REF!</v>
      </c>
      <c r="I1166" s="84"/>
      <c r="J1166" s="30"/>
    </row>
    <row r="1167" spans="1:10">
      <c r="A1167" s="40" t="s">
        <v>1348</v>
      </c>
      <c r="C1167" s="150" t="s">
        <v>1349</v>
      </c>
      <c r="D1167" s="137"/>
      <c r="E1167" s="192"/>
      <c r="F1167" s="193" t="e">
        <f>$I$3</f>
        <v>#REF!</v>
      </c>
      <c r="G1167" s="194"/>
      <c r="H1167" s="141" t="e">
        <f>ROUND(H1166*F1167,2)</f>
        <v>#REF!</v>
      </c>
      <c r="I1167" s="84"/>
      <c r="J1167" s="30"/>
    </row>
    <row r="1168" spans="1:10">
      <c r="A1168" s="18" t="s">
        <v>1350</v>
      </c>
      <c r="C1168" s="105" t="s">
        <v>1477</v>
      </c>
      <c r="D1168" s="18"/>
      <c r="E1168" s="42"/>
      <c r="F1168" s="42"/>
      <c r="G1168" s="106"/>
      <c r="H1168" s="107" t="e">
        <f>SUM(H1164:H1167)</f>
        <v>#REF!</v>
      </c>
      <c r="I1168" s="84"/>
      <c r="J1168" s="30"/>
    </row>
    <row r="1169" spans="1:10" ht="16" thickBot="1">
      <c r="A1169" s="18" t="s">
        <v>1352</v>
      </c>
      <c r="C1169" s="131"/>
      <c r="D1169" s="132"/>
      <c r="E1169" s="129"/>
      <c r="F1169" s="130"/>
      <c r="G1169" s="136" t="s">
        <v>1353</v>
      </c>
      <c r="H1169" s="123" t="e">
        <f>IF($A$3=2,ROUND((H1162+H1168),2),IF($A$3=3,ROUND((H1162+H1168),-1),ROUND((H1162+H1168),0)))</f>
        <v>#REF!</v>
      </c>
      <c r="I1169" s="57"/>
      <c r="J1169" s="30"/>
    </row>
    <row r="1170" spans="1:10" ht="16" thickTop="1">
      <c r="C1170" s="1"/>
      <c r="D1170" s="2"/>
      <c r="E1170" s="1"/>
      <c r="F1170" s="1"/>
      <c r="G1170" s="1"/>
      <c r="H1170" s="1"/>
      <c r="I1170" s="29"/>
      <c r="J1170" s="30"/>
    </row>
    <row r="1171" spans="1:10">
      <c r="C1171" s="1"/>
      <c r="D1171" s="2"/>
      <c r="E1171" s="1"/>
      <c r="F1171" s="1"/>
      <c r="G1171" s="1"/>
      <c r="H1171" s="1"/>
      <c r="I1171" s="29"/>
      <c r="J1171" s="30"/>
    </row>
    <row r="1172" spans="1:10" ht="16" thickBot="1">
      <c r="C1172" s="1"/>
      <c r="D1172" s="2"/>
      <c r="E1172" s="1"/>
      <c r="F1172" s="1"/>
      <c r="G1172" s="1"/>
      <c r="H1172" s="1"/>
      <c r="I1172" s="29"/>
      <c r="J1172" s="30"/>
    </row>
    <row r="1173" spans="1:10" ht="16" thickTop="1">
      <c r="A1173" s="95" t="s">
        <v>1478</v>
      </c>
      <c r="C1173" s="824" t="s">
        <v>1479</v>
      </c>
      <c r="D1173" s="825"/>
      <c r="E1173" s="825"/>
      <c r="F1173" s="825"/>
      <c r="G1173" s="32"/>
      <c r="H1173" s="33" t="s">
        <v>1441</v>
      </c>
      <c r="I1173" s="75" t="s">
        <v>1411</v>
      </c>
      <c r="J1173" s="30"/>
    </row>
    <row r="1174" spans="1:10">
      <c r="A1174" s="95"/>
      <c r="C1174" s="826"/>
      <c r="D1174" s="827"/>
      <c r="E1174" s="827"/>
      <c r="F1174" s="827"/>
      <c r="G1174" s="36"/>
      <c r="H1174" s="37" t="e">
        <f>"ITEM:   " &amp;#REF!</f>
        <v>#REF!</v>
      </c>
      <c r="I1174" s="64" t="e">
        <f>#REF!</f>
        <v>#REF!</v>
      </c>
      <c r="J1174" s="30"/>
    </row>
    <row r="1175" spans="1:10">
      <c r="A1175" s="40" t="s">
        <v>1253</v>
      </c>
      <c r="C1175" s="147" t="s">
        <v>1</v>
      </c>
      <c r="D1175" s="155" t="s">
        <v>2</v>
      </c>
      <c r="E1175" s="155" t="s">
        <v>3</v>
      </c>
      <c r="F1175" s="155" t="s">
        <v>1254</v>
      </c>
      <c r="G1175" s="186" t="s">
        <v>1255</v>
      </c>
      <c r="H1175" s="187" t="s">
        <v>1256</v>
      </c>
      <c r="I1175" s="188"/>
      <c r="J1175" s="30"/>
    </row>
    <row r="1176" spans="1:10">
      <c r="A1176" s="40"/>
      <c r="C1176" s="41"/>
      <c r="D1176" s="18"/>
      <c r="E1176" s="42"/>
      <c r="F1176" s="42"/>
      <c r="G1176" s="96"/>
      <c r="H1176" s="97"/>
      <c r="I1176" s="133"/>
      <c r="J1176" s="30"/>
    </row>
    <row r="1177" spans="1:10">
      <c r="A1177" s="40" t="s">
        <v>1257</v>
      </c>
      <c r="C1177" s="47" t="s">
        <v>1258</v>
      </c>
      <c r="D1177" s="18"/>
      <c r="E1177" s="42"/>
      <c r="F1177" s="42"/>
      <c r="G1177" s="96"/>
      <c r="H1177" s="97"/>
      <c r="I1177" s="84"/>
      <c r="J1177" s="30"/>
    </row>
    <row r="1178" spans="1:10">
      <c r="A1178" s="40"/>
      <c r="B1178" s="31"/>
      <c r="C1178" s="189"/>
      <c r="D1178" s="179"/>
      <c r="E1178" s="167"/>
      <c r="F1178" s="180"/>
      <c r="G1178" s="157"/>
      <c r="H1178" s="148"/>
      <c r="I1178" s="158"/>
      <c r="J1178" s="30"/>
    </row>
    <row r="1179" spans="1:10">
      <c r="A1179" s="54" t="s">
        <v>1265</v>
      </c>
      <c r="C1179" s="41"/>
      <c r="D1179" s="18"/>
      <c r="E1179" s="42"/>
      <c r="F1179" s="42"/>
      <c r="G1179" s="96" t="s">
        <v>1266</v>
      </c>
      <c r="H1179" s="190">
        <f>SUM(H1177:H1178)</f>
        <v>0</v>
      </c>
      <c r="I1179" s="84"/>
      <c r="J1179" s="30">
        <f>SUM(J1177:J1178)</f>
        <v>0</v>
      </c>
    </row>
    <row r="1180" spans="1:10">
      <c r="A1180" s="40" t="s">
        <v>1267</v>
      </c>
      <c r="C1180" s="50" t="s">
        <v>1268</v>
      </c>
      <c r="D1180" s="18" t="s">
        <v>1269</v>
      </c>
      <c r="E1180" s="18" t="s">
        <v>1270</v>
      </c>
      <c r="F1180" s="18" t="s">
        <v>1271</v>
      </c>
      <c r="G1180" s="98" t="s">
        <v>1472</v>
      </c>
      <c r="H1180" s="99" t="s">
        <v>1273</v>
      </c>
      <c r="I1180" s="84"/>
      <c r="J1180" s="30"/>
    </row>
    <row r="1181" spans="1:10">
      <c r="A1181" s="40"/>
      <c r="B1181" s="31"/>
      <c r="C1181" s="189"/>
      <c r="D1181" s="179"/>
      <c r="E1181" s="167"/>
      <c r="F1181" s="180"/>
      <c r="G1181" s="157"/>
      <c r="H1181" s="148"/>
      <c r="I1181" s="158"/>
      <c r="J1181" s="30"/>
    </row>
    <row r="1182" spans="1:10">
      <c r="A1182" s="54" t="s">
        <v>1276</v>
      </c>
      <c r="C1182" s="41"/>
      <c r="D1182" s="18"/>
      <c r="E1182" s="42"/>
      <c r="F1182" s="42"/>
      <c r="G1182" s="96" t="s">
        <v>1473</v>
      </c>
      <c r="H1182" s="190">
        <f>SUM(H1180:H1181)</f>
        <v>0</v>
      </c>
      <c r="I1182" s="84"/>
      <c r="J1182" s="30">
        <f>SUM(J1180:J1181)</f>
        <v>0</v>
      </c>
    </row>
    <row r="1183" spans="1:10">
      <c r="A1183" s="40" t="s">
        <v>1278</v>
      </c>
      <c r="C1183" s="47" t="s">
        <v>1279</v>
      </c>
      <c r="D1183" s="18"/>
      <c r="E1183" s="42"/>
      <c r="F1183" s="42"/>
      <c r="G1183" s="96"/>
      <c r="H1183" s="97"/>
      <c r="I1183" s="84"/>
      <c r="J1183" s="30"/>
    </row>
    <row r="1184" spans="1:10">
      <c r="A1184" s="40"/>
      <c r="B1184" s="31"/>
      <c r="C1184" s="189"/>
      <c r="D1184" s="179"/>
      <c r="E1184" s="167"/>
      <c r="F1184" s="180"/>
      <c r="G1184" s="157"/>
      <c r="H1184" s="148"/>
      <c r="I1184" s="158"/>
      <c r="J1184" s="30"/>
    </row>
    <row r="1185" spans="1:10">
      <c r="A1185" s="18" t="s">
        <v>1283</v>
      </c>
      <c r="C1185" s="41"/>
      <c r="D1185" s="18"/>
      <c r="E1185" s="42"/>
      <c r="F1185" s="42"/>
      <c r="G1185" s="96" t="s">
        <v>1476</v>
      </c>
      <c r="H1185" s="190">
        <f>SUM(H1183:H1184)</f>
        <v>0</v>
      </c>
      <c r="I1185" s="84"/>
      <c r="J1185" s="30">
        <f>SUM(J1183:J1184)</f>
        <v>0</v>
      </c>
    </row>
    <row r="1186" spans="1:10">
      <c r="A1186" s="40" t="s">
        <v>1285</v>
      </c>
      <c r="C1186" s="47" t="s">
        <v>1286</v>
      </c>
      <c r="D1186" s="18"/>
      <c r="E1186" s="42"/>
      <c r="F1186" s="42"/>
      <c r="G1186" s="96"/>
      <c r="H1186" s="97"/>
      <c r="I1186" s="84"/>
      <c r="J1186" s="30"/>
    </row>
    <row r="1187" spans="1:10">
      <c r="A1187" s="40">
        <v>450028</v>
      </c>
      <c r="B1187" t="s">
        <v>1480</v>
      </c>
      <c r="C1187" s="147" t="s">
        <v>1481</v>
      </c>
      <c r="D1187" s="155" t="s">
        <v>8</v>
      </c>
      <c r="E1187" s="156">
        <v>1</v>
      </c>
      <c r="F1187" s="156"/>
      <c r="G1187" s="191">
        <v>4500</v>
      </c>
      <c r="H1187" s="148">
        <f>TRUNC(E1187* (1 + F1187 / 100) * G1187,2)</f>
        <v>4500</v>
      </c>
      <c r="I1187" s="188" t="e">
        <f>I1174 * (E1187 * (1+F1187/100))</f>
        <v>#REF!</v>
      </c>
      <c r="J1187" s="30" t="e">
        <f>H1187 * I1174</f>
        <v>#REF!</v>
      </c>
    </row>
    <row r="1188" spans="1:10">
      <c r="A1188" s="40"/>
      <c r="B1188" s="31"/>
      <c r="C1188" s="189"/>
      <c r="D1188" s="179"/>
      <c r="E1188" s="167"/>
      <c r="F1188" s="180"/>
      <c r="G1188" s="157"/>
      <c r="H1188" s="148"/>
      <c r="I1188" s="158"/>
      <c r="J1188" s="30"/>
    </row>
    <row r="1189" spans="1:10">
      <c r="A1189" s="18" t="s">
        <v>1287</v>
      </c>
      <c r="C1189" s="41"/>
      <c r="D1189" s="18"/>
      <c r="E1189" s="42"/>
      <c r="F1189" s="42"/>
      <c r="G1189" s="96" t="str">
        <f>"SUBTOTAL " &amp;C1186</f>
        <v>SUBTOTAL OTROS</v>
      </c>
      <c r="H1189" s="190">
        <f>SUM(H1186:H1188)</f>
        <v>4500</v>
      </c>
      <c r="I1189" s="84"/>
      <c r="J1189" s="190" t="e">
        <f>SUM(J1186:J1188)</f>
        <v>#REF!</v>
      </c>
    </row>
    <row r="1190" spans="1:10">
      <c r="A1190" s="18"/>
      <c r="C1190" s="41"/>
      <c r="D1190" s="18"/>
      <c r="E1190" s="42"/>
      <c r="F1190" s="42"/>
      <c r="G1190" s="96"/>
      <c r="H1190" s="97"/>
      <c r="I1190" s="84"/>
      <c r="J1190" s="30"/>
    </row>
    <row r="1191" spans="1:10" ht="16" thickBot="1">
      <c r="A1191" s="18" t="s">
        <v>1289</v>
      </c>
      <c r="C1191" s="89"/>
      <c r="D1191" s="128"/>
      <c r="E1191" s="129"/>
      <c r="F1191" s="130"/>
      <c r="G1191" s="134" t="s">
        <v>1290</v>
      </c>
      <c r="H1191" s="123" t="e">
        <f>IF($A$2="CD",IF($A$3=1,ROUND(SUM(H1176:H1190)/2,0),SUM(H1176:H1190)/2),SUM(H1176:H1190)/2)</f>
        <v>#REF!</v>
      </c>
      <c r="I1191" s="135" t="e">
        <f>SUM(J1175:J1190)/2</f>
        <v>#REF!</v>
      </c>
      <c r="J1191" s="30"/>
    </row>
    <row r="1192" spans="1:10" ht="16" thickTop="1">
      <c r="A1192" s="18" t="s">
        <v>1340</v>
      </c>
      <c r="C1192" s="100" t="s">
        <v>1341</v>
      </c>
      <c r="D1192" s="101"/>
      <c r="E1192" s="102"/>
      <c r="F1192" s="102"/>
      <c r="G1192" s="103"/>
      <c r="H1192" s="104"/>
      <c r="I1192" s="84"/>
      <c r="J1192" s="30"/>
    </row>
    <row r="1193" spans="1:10">
      <c r="A1193" s="40" t="s">
        <v>1342</v>
      </c>
      <c r="C1193" s="150" t="s">
        <v>1343</v>
      </c>
      <c r="D1193" s="137"/>
      <c r="E1193" s="192"/>
      <c r="F1193" s="193">
        <f>$F$3</f>
        <v>0</v>
      </c>
      <c r="G1193" s="194"/>
      <c r="H1193" s="141" t="e">
        <f>ROUND(H1191*F1193,2)</f>
        <v>#REF!</v>
      </c>
      <c r="I1193" s="84"/>
      <c r="J1193" s="30"/>
    </row>
    <row r="1194" spans="1:10">
      <c r="A1194" s="40" t="s">
        <v>1344</v>
      </c>
      <c r="C1194" s="150" t="s">
        <v>1345</v>
      </c>
      <c r="D1194" s="137"/>
      <c r="E1194" s="192"/>
      <c r="F1194" s="193">
        <f>$G$3</f>
        <v>0</v>
      </c>
      <c r="G1194" s="194"/>
      <c r="H1194" s="141" t="e">
        <f>ROUND(H1191*F1194,2)</f>
        <v>#REF!</v>
      </c>
      <c r="I1194" s="84"/>
      <c r="J1194" s="30"/>
    </row>
    <row r="1195" spans="1:10">
      <c r="A1195" s="40" t="s">
        <v>1346</v>
      </c>
      <c r="C1195" s="150" t="s">
        <v>1347</v>
      </c>
      <c r="D1195" s="137"/>
      <c r="E1195" s="192"/>
      <c r="F1195" s="193">
        <f>$H$3</f>
        <v>0</v>
      </c>
      <c r="G1195" s="194"/>
      <c r="H1195" s="141" t="e">
        <f>ROUND(H1191*F1195,2)</f>
        <v>#REF!</v>
      </c>
      <c r="I1195" s="84"/>
      <c r="J1195" s="30"/>
    </row>
    <row r="1196" spans="1:10">
      <c r="A1196" s="40" t="s">
        <v>1348</v>
      </c>
      <c r="C1196" s="150" t="s">
        <v>1349</v>
      </c>
      <c r="D1196" s="137"/>
      <c r="E1196" s="192"/>
      <c r="F1196" s="193" t="e">
        <f>$I$3</f>
        <v>#REF!</v>
      </c>
      <c r="G1196" s="194"/>
      <c r="H1196" s="141" t="e">
        <f>ROUND(H1195*F1196,2)</f>
        <v>#REF!</v>
      </c>
      <c r="I1196" s="84"/>
      <c r="J1196" s="30"/>
    </row>
    <row r="1197" spans="1:10">
      <c r="A1197" s="18" t="s">
        <v>1350</v>
      </c>
      <c r="C1197" s="105" t="s">
        <v>1477</v>
      </c>
      <c r="D1197" s="18"/>
      <c r="E1197" s="42"/>
      <c r="F1197" s="42"/>
      <c r="G1197" s="106"/>
      <c r="H1197" s="107" t="e">
        <f>SUM(H1193:H1196)</f>
        <v>#REF!</v>
      </c>
      <c r="I1197" s="84"/>
      <c r="J1197" s="30"/>
    </row>
    <row r="1198" spans="1:10" ht="16" thickBot="1">
      <c r="A1198" s="18" t="s">
        <v>1352</v>
      </c>
      <c r="C1198" s="131"/>
      <c r="D1198" s="132"/>
      <c r="E1198" s="129"/>
      <c r="F1198" s="130"/>
      <c r="G1198" s="136" t="s">
        <v>1353</v>
      </c>
      <c r="H1198" s="123" t="e">
        <f>IF($A$3=2,ROUND((H1191+H1197),2),IF($A$3=3,ROUND((H1191+H1197),-1),ROUND((H1191+H1197),0)))</f>
        <v>#REF!</v>
      </c>
      <c r="I1198" s="57"/>
      <c r="J1198" s="30"/>
    </row>
    <row r="1199" spans="1:10" ht="16" thickTop="1">
      <c r="C1199" s="1"/>
      <c r="D1199" s="2"/>
      <c r="E1199" s="1"/>
      <c r="F1199" s="1"/>
      <c r="G1199" s="1"/>
      <c r="H1199" s="1"/>
      <c r="I1199" s="29"/>
      <c r="J1199" s="30"/>
    </row>
    <row r="1200" spans="1:10">
      <c r="C1200" s="1"/>
      <c r="D1200" s="2"/>
      <c r="E1200" s="1"/>
      <c r="F1200" s="1"/>
      <c r="G1200" s="1"/>
      <c r="H1200" s="1"/>
      <c r="I1200" s="29"/>
      <c r="J1200" s="30"/>
    </row>
    <row r="1201" spans="1:10" ht="16" thickBot="1">
      <c r="C1201" s="1"/>
      <c r="D1201" s="2"/>
      <c r="E1201" s="1"/>
      <c r="F1201" s="1"/>
      <c r="G1201" s="1"/>
      <c r="H1201" s="1"/>
      <c r="I1201" s="29"/>
      <c r="J1201" s="30"/>
    </row>
    <row r="1202" spans="1:10" ht="16" thickTop="1">
      <c r="A1202" s="18" t="s">
        <v>1482</v>
      </c>
      <c r="B1202" s="31"/>
      <c r="C1202" s="812" t="s">
        <v>7</v>
      </c>
      <c r="D1202" s="813"/>
      <c r="E1202" s="813"/>
      <c r="F1202" s="813"/>
      <c r="G1202" s="32"/>
      <c r="H1202" s="33" t="s">
        <v>1293</v>
      </c>
      <c r="I1202" s="34" t="s">
        <v>1251</v>
      </c>
      <c r="J1202" s="35" t="s">
        <v>4</v>
      </c>
    </row>
    <row r="1203" spans="1:10">
      <c r="A1203" s="18"/>
      <c r="B1203" s="31"/>
      <c r="C1203" s="814"/>
      <c r="D1203" s="815"/>
      <c r="E1203" s="815"/>
      <c r="F1203" s="815"/>
      <c r="G1203" s="36"/>
      <c r="H1203" s="37" t="e">
        <f>"ITEM:   " &amp;#REF!</f>
        <v>#REF!</v>
      </c>
      <c r="I1203" s="64" t="e">
        <f>#REF!</f>
        <v>#REF!</v>
      </c>
      <c r="J1203" s="39"/>
    </row>
    <row r="1204" spans="1:10">
      <c r="A1204" s="40" t="s">
        <v>1253</v>
      </c>
      <c r="B1204" s="31"/>
      <c r="C1204" s="147" t="s">
        <v>1</v>
      </c>
      <c r="D1204" s="155" t="s">
        <v>2</v>
      </c>
      <c r="E1204" s="156" t="s">
        <v>3</v>
      </c>
      <c r="F1204" s="156" t="s">
        <v>1254</v>
      </c>
      <c r="G1204" s="157" t="s">
        <v>1255</v>
      </c>
      <c r="H1204" s="148" t="s">
        <v>1256</v>
      </c>
      <c r="I1204" s="158"/>
      <c r="J1204" s="149" t="s">
        <v>1256</v>
      </c>
    </row>
    <row r="1205" spans="1:10">
      <c r="A1205" s="40"/>
      <c r="B1205" s="31"/>
      <c r="C1205" s="41"/>
      <c r="D1205" s="18"/>
      <c r="E1205" s="42"/>
      <c r="F1205" s="42"/>
      <c r="G1205" s="43"/>
      <c r="H1205" s="44"/>
      <c r="I1205" s="45"/>
      <c r="J1205" s="46"/>
    </row>
    <row r="1206" spans="1:10">
      <c r="A1206" s="18" t="s">
        <v>1267</v>
      </c>
      <c r="B1206" s="1"/>
      <c r="C1206" s="50" t="s">
        <v>1268</v>
      </c>
      <c r="D1206" s="18" t="s">
        <v>1269</v>
      </c>
      <c r="E1206" s="18" t="s">
        <v>1270</v>
      </c>
      <c r="F1206" s="18" t="s">
        <v>1271</v>
      </c>
      <c r="G1206" s="51" t="s">
        <v>1272</v>
      </c>
      <c r="H1206" s="52" t="s">
        <v>1273</v>
      </c>
      <c r="I1206" s="45"/>
      <c r="J1206" s="46"/>
    </row>
    <row r="1207" spans="1:10">
      <c r="A1207" s="18">
        <v>200006</v>
      </c>
      <c r="B1207" s="1" t="s">
        <v>1268</v>
      </c>
      <c r="C1207" s="147" t="s">
        <v>1339</v>
      </c>
      <c r="D1207" s="159">
        <v>41751</v>
      </c>
      <c r="E1207" s="160">
        <f>$O$1</f>
        <v>1.68</v>
      </c>
      <c r="F1207" s="146">
        <f>IF(D1207&lt;&gt;"",TRUNC(D1207*E1207,0),"")</f>
        <v>70141</v>
      </c>
      <c r="G1207" s="161">
        <v>467.69130000000001</v>
      </c>
      <c r="H1207" s="148">
        <f>TRUNC(F1207/G1207,2)</f>
        <v>149.97</v>
      </c>
      <c r="I1207" s="158" t="e">
        <f>I1203 / G1207</f>
        <v>#REF!</v>
      </c>
      <c r="J1207" s="149" t="e">
        <f>H1207 * I1203</f>
        <v>#REF!</v>
      </c>
    </row>
    <row r="1208" spans="1:10">
      <c r="A1208" s="54" t="s">
        <v>1276</v>
      </c>
      <c r="B1208" s="1"/>
      <c r="C1208" s="41"/>
      <c r="D1208" s="18"/>
      <c r="E1208" s="42"/>
      <c r="F1208" s="42"/>
      <c r="G1208" s="43" t="s">
        <v>1277</v>
      </c>
      <c r="H1208" s="48">
        <f>SUM(H1206:H1207)</f>
        <v>149.97</v>
      </c>
      <c r="I1208" s="45"/>
      <c r="J1208" s="108" t="e">
        <f>SUM(J1206:J1207)</f>
        <v>#REF!</v>
      </c>
    </row>
    <row r="1209" spans="1:10">
      <c r="A1209" s="40" t="s">
        <v>1278</v>
      </c>
      <c r="B1209" s="31"/>
      <c r="C1209" s="53" t="s">
        <v>1279</v>
      </c>
      <c r="D1209" s="18"/>
      <c r="E1209" s="42"/>
      <c r="F1209" s="42"/>
      <c r="G1209" s="43"/>
      <c r="H1209" s="44"/>
      <c r="I1209" s="45"/>
      <c r="J1209" s="46"/>
    </row>
    <row r="1210" spans="1:10">
      <c r="A1210" s="40">
        <v>300047</v>
      </c>
      <c r="B1210" s="31" t="s">
        <v>1279</v>
      </c>
      <c r="C1210" s="151" t="s">
        <v>1483</v>
      </c>
      <c r="D1210" s="155" t="s">
        <v>1417</v>
      </c>
      <c r="E1210" s="156">
        <v>0.03</v>
      </c>
      <c r="F1210" s="156"/>
      <c r="G1210" s="157">
        <v>95000</v>
      </c>
      <c r="H1210" s="148">
        <f>TRUNC(E1210* (1 + F1210 / 100) * G1210,2)</f>
        <v>2850</v>
      </c>
      <c r="I1210" s="158" t="e">
        <f>I1203 * (E1210 * (1+F1210/100))</f>
        <v>#REF!</v>
      </c>
      <c r="J1210" s="149" t="e">
        <f>H1210 * I1203</f>
        <v>#REF!</v>
      </c>
    </row>
    <row r="1211" spans="1:10">
      <c r="A1211" s="18" t="s">
        <v>1283</v>
      </c>
      <c r="B1211" s="31"/>
      <c r="C1211" s="41"/>
      <c r="D1211" s="18"/>
      <c r="E1211" s="42"/>
      <c r="F1211" s="42"/>
      <c r="G1211" s="43" t="s">
        <v>1284</v>
      </c>
      <c r="H1211" s="48">
        <f>SUM(H1209:H1210)</f>
        <v>2850</v>
      </c>
      <c r="I1211" s="45"/>
      <c r="J1211" s="49" t="e">
        <f>SUM(J1209:J1210)</f>
        <v>#REF!</v>
      </c>
    </row>
    <row r="1212" spans="1:10">
      <c r="A1212" s="18" t="s">
        <v>1285</v>
      </c>
      <c r="B1212" s="1"/>
      <c r="C1212" s="47" t="s">
        <v>1286</v>
      </c>
      <c r="D1212" s="18"/>
      <c r="E1212" s="42"/>
      <c r="F1212" s="42"/>
      <c r="G1212" s="43"/>
      <c r="H1212" s="44"/>
      <c r="I1212" s="45"/>
      <c r="J1212" s="46"/>
    </row>
    <row r="1213" spans="1:10">
      <c r="A1213" s="40"/>
      <c r="B1213" s="31"/>
      <c r="C1213" s="147"/>
      <c r="D1213" s="155"/>
      <c r="E1213" s="156"/>
      <c r="F1213" s="156"/>
      <c r="G1213" s="157"/>
      <c r="H1213" s="148"/>
      <c r="I1213" s="158"/>
      <c r="J1213" s="149"/>
    </row>
    <row r="1214" spans="1:10">
      <c r="A1214" s="54" t="s">
        <v>1287</v>
      </c>
      <c r="B1214" s="1"/>
      <c r="C1214" s="41"/>
      <c r="D1214" s="18"/>
      <c r="E1214" s="42"/>
      <c r="F1214" s="42"/>
      <c r="G1214" s="43" t="s">
        <v>1288</v>
      </c>
      <c r="H1214" s="148">
        <f>SUM(H1212:H1213)</f>
        <v>0</v>
      </c>
      <c r="I1214" s="45"/>
      <c r="J1214" s="149">
        <f>SUM(J1212:J1213)</f>
        <v>0</v>
      </c>
    </row>
    <row r="1215" spans="1:10">
      <c r="A1215" s="18"/>
      <c r="B1215" s="55"/>
      <c r="C1215" s="41"/>
      <c r="D1215" s="18"/>
      <c r="E1215" s="42"/>
      <c r="F1215" s="42"/>
      <c r="G1215" s="43"/>
      <c r="H1215" s="44"/>
      <c r="I1215" s="45"/>
      <c r="J1215" s="46"/>
    </row>
    <row r="1216" spans="1:10" ht="16" thickBot="1">
      <c r="A1216" s="18" t="s">
        <v>1289</v>
      </c>
      <c r="B1216" s="55"/>
      <c r="C1216" s="56"/>
      <c r="D1216" s="119"/>
      <c r="E1216" s="120"/>
      <c r="F1216" s="121" t="s">
        <v>1290</v>
      </c>
      <c r="G1216" s="122">
        <f>SUM(H1204:H1215)/2</f>
        <v>2999.9700000000003</v>
      </c>
      <c r="H1216" s="123" t="e">
        <f>IF($A$2="CD",IF($A$3=1,ROUND(SUM(H1204:H1215)/2,0),IF($A$3=3,ROUND(SUM(H1204:H1215)/2,-1),SUM(H1204:H1215)/2)),SUM(H1204:H1215)/2)</f>
        <v>#REF!</v>
      </c>
      <c r="I1216" s="57" t="e">
        <f>SUM(J1204:J1215)/2</f>
        <v>#REF!</v>
      </c>
      <c r="J1216" s="124" t="e">
        <f>IF($A$2="CD",IF($A$3=1,ROUND(SUM(J1204:J1215)/2,0),IF($A$3=3,ROUND(SUM(J1204:J1215)/2,-1),SUM(J1204:J1215)/2)),SUM(J1204:J1215)/2)</f>
        <v>#REF!</v>
      </c>
    </row>
    <row r="1217" spans="1:10" ht="16" thickTop="1">
      <c r="A1217" s="18" t="s">
        <v>1340</v>
      </c>
      <c r="B1217" s="55"/>
      <c r="C1217" s="65" t="s">
        <v>1341</v>
      </c>
      <c r="D1217" s="66"/>
      <c r="E1217" s="67"/>
      <c r="F1217" s="67"/>
      <c r="G1217" s="68"/>
      <c r="H1217" s="69"/>
      <c r="I1217" s="45"/>
      <c r="J1217" s="70"/>
    </row>
    <row r="1218" spans="1:10">
      <c r="A1218" s="40" t="s">
        <v>1342</v>
      </c>
      <c r="B1218" s="55"/>
      <c r="C1218" s="150" t="s">
        <v>1343</v>
      </c>
      <c r="D1218" s="137"/>
      <c r="E1218" s="138"/>
      <c r="F1218" s="165">
        <f>$F$3</f>
        <v>0</v>
      </c>
      <c r="G1218" s="139"/>
      <c r="H1218" s="140" t="e">
        <f>ROUND(H1216*F1218,2)</f>
        <v>#REF!</v>
      </c>
      <c r="I1218" s="45"/>
      <c r="J1218" s="149" t="e">
        <f>ROUND(J1216*F1218,2)</f>
        <v>#REF!</v>
      </c>
    </row>
    <row r="1219" spans="1:10">
      <c r="A1219" s="40" t="s">
        <v>1344</v>
      </c>
      <c r="B1219" s="55"/>
      <c r="C1219" s="150" t="s">
        <v>1345</v>
      </c>
      <c r="D1219" s="137"/>
      <c r="E1219" s="138"/>
      <c r="F1219" s="165">
        <f>$G$3</f>
        <v>0</v>
      </c>
      <c r="G1219" s="139"/>
      <c r="H1219" s="140" t="e">
        <f>ROUND(H1216*F1219,2)</f>
        <v>#REF!</v>
      </c>
      <c r="I1219" s="45"/>
      <c r="J1219" s="149" t="e">
        <f>ROUND(J1216*F1219,2)</f>
        <v>#REF!</v>
      </c>
    </row>
    <row r="1220" spans="1:10">
      <c r="A1220" s="40" t="s">
        <v>1346</v>
      </c>
      <c r="B1220" s="55"/>
      <c r="C1220" s="150" t="s">
        <v>1347</v>
      </c>
      <c r="D1220" s="137"/>
      <c r="E1220" s="138"/>
      <c r="F1220" s="165">
        <f>$H$3</f>
        <v>0</v>
      </c>
      <c r="G1220" s="139"/>
      <c r="H1220" s="140" t="e">
        <f>ROUND(H1216*F1220,2)</f>
        <v>#REF!</v>
      </c>
      <c r="I1220" s="45"/>
      <c r="J1220" s="149" t="e">
        <f>ROUND(J1216*F1220,2)</f>
        <v>#REF!</v>
      </c>
    </row>
    <row r="1221" spans="1:10">
      <c r="A1221" s="40" t="s">
        <v>1348</v>
      </c>
      <c r="B1221" s="55"/>
      <c r="C1221" s="150" t="s">
        <v>1349</v>
      </c>
      <c r="D1221" s="137"/>
      <c r="E1221" s="138"/>
      <c r="F1221" s="165" t="e">
        <f>$I$3</f>
        <v>#REF!</v>
      </c>
      <c r="G1221" s="139"/>
      <c r="H1221" s="140" t="e">
        <f>ROUND(H1220*F1221,2)</f>
        <v>#REF!</v>
      </c>
      <c r="I1221" s="45"/>
      <c r="J1221" s="149" t="e">
        <f>ROUND(J1220*F1221,2)</f>
        <v>#REF!</v>
      </c>
    </row>
    <row r="1222" spans="1:10">
      <c r="A1222" s="18" t="s">
        <v>1350</v>
      </c>
      <c r="B1222" s="55"/>
      <c r="C1222" s="47" t="s">
        <v>1351</v>
      </c>
      <c r="D1222" s="18"/>
      <c r="E1222" s="42"/>
      <c r="F1222" s="42"/>
      <c r="G1222" s="71"/>
      <c r="H1222" s="72" t="e">
        <f>SUM(H1218:H1221)</f>
        <v>#REF!</v>
      </c>
      <c r="I1222" s="62"/>
      <c r="J1222" s="73" t="e">
        <f>SUM(J1218:J1221)</f>
        <v>#REF!</v>
      </c>
    </row>
    <row r="1223" spans="1:10" ht="16" thickBot="1">
      <c r="A1223" s="18" t="s">
        <v>1352</v>
      </c>
      <c r="B1223" s="55"/>
      <c r="C1223" s="125"/>
      <c r="D1223" s="126"/>
      <c r="E1223" s="120"/>
      <c r="F1223" s="121" t="s">
        <v>1353</v>
      </c>
      <c r="G1223" s="127" t="e">
        <f>H1222+H1216</f>
        <v>#REF!</v>
      </c>
      <c r="H1223" s="123" t="e">
        <f>IF($A$3=2,ROUND((H1216+H1222),2),IF($A$3=3,ROUND((H1216+H1222),-1),ROUND((H1216+H1222),0)))</f>
        <v>#REF!</v>
      </c>
      <c r="I1223" s="57"/>
      <c r="J1223" s="124" t="e">
        <f>IF($A$3=2,ROUND((J1216+J1222),2),IF($A$3=3,ROUND((J1216+J1222),-1),ROUND((J1216+J1222),0)))</f>
        <v>#REF!</v>
      </c>
    </row>
    <row r="1224" spans="1:10" ht="16" thickTop="1">
      <c r="C1224" s="1"/>
      <c r="D1224" s="2"/>
      <c r="E1224" s="1"/>
      <c r="F1224" s="1"/>
      <c r="G1224" s="1"/>
      <c r="H1224" s="1"/>
      <c r="I1224" s="29"/>
      <c r="J1224" s="30"/>
    </row>
    <row r="1225" spans="1:10">
      <c r="C1225" s="1"/>
      <c r="D1225" s="2"/>
      <c r="E1225" s="1"/>
      <c r="F1225" s="1"/>
      <c r="G1225" s="1"/>
      <c r="H1225" s="1"/>
      <c r="I1225" s="29"/>
      <c r="J1225" s="30"/>
    </row>
    <row r="1226" spans="1:10" ht="16" thickBot="1">
      <c r="C1226" s="1"/>
      <c r="D1226" s="2"/>
      <c r="E1226" s="1"/>
      <c r="F1226" s="1"/>
      <c r="G1226" s="1"/>
      <c r="H1226" s="1"/>
      <c r="I1226" s="29"/>
      <c r="J1226" s="30"/>
    </row>
    <row r="1227" spans="1:10" ht="16" thickTop="1">
      <c r="A1227" s="18" t="s">
        <v>1484</v>
      </c>
      <c r="B1227" s="31"/>
      <c r="C1227" s="812" t="s">
        <v>1485</v>
      </c>
      <c r="D1227" s="813"/>
      <c r="E1227" s="813"/>
      <c r="F1227" s="813"/>
      <c r="G1227" s="32"/>
      <c r="H1227" s="33" t="s">
        <v>1441</v>
      </c>
      <c r="I1227" s="34" t="s">
        <v>1251</v>
      </c>
      <c r="J1227" s="35" t="s">
        <v>4</v>
      </c>
    </row>
    <row r="1228" spans="1:10">
      <c r="A1228" s="18"/>
      <c r="B1228" s="31"/>
      <c r="C1228" s="814"/>
      <c r="D1228" s="815"/>
      <c r="E1228" s="815"/>
      <c r="F1228" s="815"/>
      <c r="G1228" s="36"/>
      <c r="H1228" s="37" t="e">
        <f>"ITEM:   " &amp;#REF!</f>
        <v>#REF!</v>
      </c>
      <c r="I1228" s="64" t="e">
        <f>#REF!</f>
        <v>#REF!</v>
      </c>
      <c r="J1228" s="39"/>
    </row>
    <row r="1229" spans="1:10">
      <c r="A1229" s="40" t="s">
        <v>1253</v>
      </c>
      <c r="B1229" s="31"/>
      <c r="C1229" s="147" t="s">
        <v>1</v>
      </c>
      <c r="D1229" s="155" t="s">
        <v>2</v>
      </c>
      <c r="E1229" s="156" t="s">
        <v>3</v>
      </c>
      <c r="F1229" s="156" t="s">
        <v>1254</v>
      </c>
      <c r="G1229" s="157" t="s">
        <v>1255</v>
      </c>
      <c r="H1229" s="148" t="s">
        <v>1256</v>
      </c>
      <c r="I1229" s="158"/>
      <c r="J1229" s="149" t="s">
        <v>1256</v>
      </c>
    </row>
    <row r="1230" spans="1:10">
      <c r="A1230" s="40"/>
      <c r="B1230" s="31"/>
      <c r="C1230" s="41"/>
      <c r="D1230" s="18"/>
      <c r="E1230" s="42"/>
      <c r="F1230" s="42"/>
      <c r="G1230" s="43"/>
      <c r="H1230" s="44"/>
      <c r="I1230" s="45"/>
      <c r="J1230" s="46"/>
    </row>
    <row r="1231" spans="1:10">
      <c r="A1231" s="40" t="s">
        <v>1267</v>
      </c>
      <c r="B1231" s="31"/>
      <c r="C1231" s="50" t="s">
        <v>1268</v>
      </c>
      <c r="D1231" s="18" t="s">
        <v>1269</v>
      </c>
      <c r="E1231" s="18" t="s">
        <v>1270</v>
      </c>
      <c r="F1231" s="18" t="s">
        <v>1271</v>
      </c>
      <c r="G1231" s="51" t="s">
        <v>1272</v>
      </c>
      <c r="H1231" s="52" t="s">
        <v>1273</v>
      </c>
      <c r="I1231" s="45"/>
      <c r="J1231" s="46"/>
    </row>
    <row r="1232" spans="1:10">
      <c r="A1232" s="40">
        <v>200006</v>
      </c>
      <c r="B1232" s="31" t="s">
        <v>1268</v>
      </c>
      <c r="C1232" s="147" t="s">
        <v>1339</v>
      </c>
      <c r="D1232" s="159">
        <v>41751</v>
      </c>
      <c r="E1232" s="160">
        <f>$O$1</f>
        <v>1.68</v>
      </c>
      <c r="F1232" s="146">
        <f>IF(D1232&lt;&gt;"",TRUNC(D1232*E1232,0),"")</f>
        <v>70141</v>
      </c>
      <c r="G1232" s="161">
        <v>4.0778999999999996</v>
      </c>
      <c r="H1232" s="148">
        <f>TRUNC(F1232/G1232,2)</f>
        <v>17200.27</v>
      </c>
      <c r="I1232" s="158" t="e">
        <f>I1228 / G1232</f>
        <v>#REF!</v>
      </c>
      <c r="J1232" s="149" t="e">
        <f>H1232 * I1228</f>
        <v>#REF!</v>
      </c>
    </row>
    <row r="1233" spans="1:10">
      <c r="A1233" s="18" t="s">
        <v>1276</v>
      </c>
      <c r="B1233" s="31"/>
      <c r="C1233" s="41"/>
      <c r="D1233" s="18"/>
      <c r="E1233" s="42"/>
      <c r="F1233" s="42"/>
      <c r="G1233" s="43" t="s">
        <v>1277</v>
      </c>
      <c r="H1233" s="48">
        <f>SUM(H1231:H1232)</f>
        <v>17200.27</v>
      </c>
      <c r="I1233" s="45"/>
      <c r="J1233" s="49" t="e">
        <f>SUM(J1231:J1232)</f>
        <v>#REF!</v>
      </c>
    </row>
    <row r="1234" spans="1:10">
      <c r="A1234" s="40" t="s">
        <v>1278</v>
      </c>
      <c r="B1234" s="31"/>
      <c r="C1234" s="53" t="s">
        <v>1279</v>
      </c>
      <c r="D1234" s="18"/>
      <c r="E1234" s="42"/>
      <c r="F1234" s="42"/>
      <c r="G1234" s="43"/>
      <c r="H1234" s="44"/>
      <c r="I1234" s="45"/>
      <c r="J1234" s="46"/>
    </row>
    <row r="1235" spans="1:10">
      <c r="A1235" s="40">
        <v>300026</v>
      </c>
      <c r="B1235" s="31" t="s">
        <v>1279</v>
      </c>
      <c r="C1235" s="147" t="s">
        <v>1281</v>
      </c>
      <c r="D1235" s="155" t="s">
        <v>1282</v>
      </c>
      <c r="E1235" s="163">
        <f>$O$2</f>
        <v>0.05</v>
      </c>
      <c r="F1235" s="156"/>
      <c r="G1235" s="157">
        <f>H1233</f>
        <v>17200.27</v>
      </c>
      <c r="H1235" s="148">
        <f>TRUNC(E1235* (1 + F1235 / 100) * G1235,2)</f>
        <v>860.01</v>
      </c>
      <c r="I1235" s="158" t="e">
        <f>I1228 * H1235</f>
        <v>#REF!</v>
      </c>
      <c r="J1235" s="149" t="e">
        <f>H1235 * I1228</f>
        <v>#REF!</v>
      </c>
    </row>
    <row r="1236" spans="1:10">
      <c r="A1236" s="18" t="s">
        <v>1283</v>
      </c>
      <c r="B1236" s="31"/>
      <c r="C1236" s="41"/>
      <c r="D1236" s="18"/>
      <c r="E1236" s="42"/>
      <c r="F1236" s="42"/>
      <c r="G1236" s="43" t="s">
        <v>1284</v>
      </c>
      <c r="H1236" s="48">
        <f>SUM(H1234:H1235)</f>
        <v>860.01</v>
      </c>
      <c r="I1236" s="45"/>
      <c r="J1236" s="49" t="e">
        <f>SUM(J1234:J1235)</f>
        <v>#REF!</v>
      </c>
    </row>
    <row r="1237" spans="1:10">
      <c r="A1237" s="18" t="s">
        <v>1285</v>
      </c>
      <c r="B1237" s="1"/>
      <c r="C1237" s="47" t="s">
        <v>1286</v>
      </c>
      <c r="D1237" s="18"/>
      <c r="E1237" s="42"/>
      <c r="F1237" s="42"/>
      <c r="G1237" s="43"/>
      <c r="H1237" s="44"/>
      <c r="I1237" s="45"/>
      <c r="J1237" s="46"/>
    </row>
    <row r="1238" spans="1:10">
      <c r="A1238" s="40"/>
      <c r="B1238" s="31"/>
      <c r="C1238" s="147"/>
      <c r="D1238" s="155"/>
      <c r="E1238" s="156"/>
      <c r="F1238" s="156"/>
      <c r="G1238" s="157"/>
      <c r="H1238" s="148"/>
      <c r="I1238" s="158"/>
      <c r="J1238" s="149"/>
    </row>
    <row r="1239" spans="1:10">
      <c r="A1239" s="54" t="s">
        <v>1287</v>
      </c>
      <c r="B1239" s="1"/>
      <c r="C1239" s="41"/>
      <c r="D1239" s="18"/>
      <c r="E1239" s="42"/>
      <c r="F1239" s="42"/>
      <c r="G1239" s="43" t="s">
        <v>1288</v>
      </c>
      <c r="H1239" s="148">
        <f>SUM(H1237:H1238)</f>
        <v>0</v>
      </c>
      <c r="I1239" s="45"/>
      <c r="J1239" s="149">
        <f>SUM(J1237:J1238)</f>
        <v>0</v>
      </c>
    </row>
    <row r="1240" spans="1:10">
      <c r="A1240" s="18"/>
      <c r="B1240" s="55"/>
      <c r="C1240" s="41"/>
      <c r="D1240" s="18"/>
      <c r="E1240" s="42"/>
      <c r="F1240" s="42"/>
      <c r="G1240" s="43"/>
      <c r="H1240" s="44"/>
      <c r="I1240" s="45"/>
      <c r="J1240" s="46"/>
    </row>
    <row r="1241" spans="1:10" ht="16" thickBot="1">
      <c r="A1241" s="18" t="s">
        <v>1289</v>
      </c>
      <c r="B1241" s="55"/>
      <c r="C1241" s="56"/>
      <c r="D1241" s="119"/>
      <c r="E1241" s="120"/>
      <c r="F1241" s="121" t="s">
        <v>1290</v>
      </c>
      <c r="G1241" s="122">
        <f>SUM(H1229:H1240)/2</f>
        <v>18060.280000000002</v>
      </c>
      <c r="H1241" s="123" t="e">
        <f>IF($A$2="CD",IF($A$3=1,ROUND(SUM(H1229:H1240)/2,0),IF($A$3=3,ROUND(SUM(H1229:H1240)/2,-1),SUM(H1229:H1240)/2)),SUM(H1229:H1240)/2)</f>
        <v>#REF!</v>
      </c>
      <c r="I1241" s="57" t="e">
        <f>SUM(J1229:J1240)/2</f>
        <v>#REF!</v>
      </c>
      <c r="J1241" s="124" t="e">
        <f>IF($A$2="CD",IF($A$3=1,ROUND(SUM(J1229:J1240)/2,0),IF($A$3=3,ROUND(SUM(J1229:J1240)/2,-1),SUM(J1229:J1240)/2)),SUM(J1229:J1240)/2)</f>
        <v>#REF!</v>
      </c>
    </row>
    <row r="1242" spans="1:10" ht="16" thickTop="1">
      <c r="A1242" s="18" t="s">
        <v>1340</v>
      </c>
      <c r="B1242" s="55"/>
      <c r="C1242" s="65" t="s">
        <v>1341</v>
      </c>
      <c r="D1242" s="66"/>
      <c r="E1242" s="67"/>
      <c r="F1242" s="67"/>
      <c r="G1242" s="68"/>
      <c r="H1242" s="69"/>
      <c r="I1242" s="45"/>
      <c r="J1242" s="70"/>
    </row>
    <row r="1243" spans="1:10">
      <c r="A1243" s="40" t="s">
        <v>1342</v>
      </c>
      <c r="B1243" s="55"/>
      <c r="C1243" s="150" t="s">
        <v>1343</v>
      </c>
      <c r="D1243" s="137"/>
      <c r="E1243" s="138"/>
      <c r="F1243" s="165">
        <f>$F$3</f>
        <v>0</v>
      </c>
      <c r="G1243" s="139"/>
      <c r="H1243" s="140" t="e">
        <f>ROUND(H1241*F1243,2)</f>
        <v>#REF!</v>
      </c>
      <c r="I1243" s="45"/>
      <c r="J1243" s="149" t="e">
        <f>ROUND(J1241*F1243,2)</f>
        <v>#REF!</v>
      </c>
    </row>
    <row r="1244" spans="1:10">
      <c r="A1244" s="40" t="s">
        <v>1344</v>
      </c>
      <c r="B1244" s="55"/>
      <c r="C1244" s="150" t="s">
        <v>1345</v>
      </c>
      <c r="D1244" s="137"/>
      <c r="E1244" s="138"/>
      <c r="F1244" s="165">
        <f>$G$3</f>
        <v>0</v>
      </c>
      <c r="G1244" s="139"/>
      <c r="H1244" s="140" t="e">
        <f>ROUND(H1241*F1244,2)</f>
        <v>#REF!</v>
      </c>
      <c r="I1244" s="45"/>
      <c r="J1244" s="149" t="e">
        <f>ROUND(J1241*F1244,2)</f>
        <v>#REF!</v>
      </c>
    </row>
    <row r="1245" spans="1:10">
      <c r="A1245" s="40" t="s">
        <v>1346</v>
      </c>
      <c r="B1245" s="55"/>
      <c r="C1245" s="150" t="s">
        <v>1347</v>
      </c>
      <c r="D1245" s="137"/>
      <c r="E1245" s="138"/>
      <c r="F1245" s="165">
        <f>$H$3</f>
        <v>0</v>
      </c>
      <c r="G1245" s="139"/>
      <c r="H1245" s="140" t="e">
        <f>ROUND(H1241*F1245,2)</f>
        <v>#REF!</v>
      </c>
      <c r="I1245" s="45"/>
      <c r="J1245" s="149" t="e">
        <f>ROUND(J1241*F1245,2)</f>
        <v>#REF!</v>
      </c>
    </row>
    <row r="1246" spans="1:10">
      <c r="A1246" s="40" t="s">
        <v>1348</v>
      </c>
      <c r="B1246" s="55"/>
      <c r="C1246" s="150" t="s">
        <v>1349</v>
      </c>
      <c r="D1246" s="137"/>
      <c r="E1246" s="138"/>
      <c r="F1246" s="165" t="e">
        <f>$I$3</f>
        <v>#REF!</v>
      </c>
      <c r="G1246" s="139"/>
      <c r="H1246" s="140" t="e">
        <f>ROUND(H1245*F1246,2)</f>
        <v>#REF!</v>
      </c>
      <c r="I1246" s="45"/>
      <c r="J1246" s="149" t="e">
        <f>ROUND(J1245*F1246,2)</f>
        <v>#REF!</v>
      </c>
    </row>
    <row r="1247" spans="1:10">
      <c r="A1247" s="18" t="s">
        <v>1350</v>
      </c>
      <c r="B1247" s="55"/>
      <c r="C1247" s="47" t="s">
        <v>1351</v>
      </c>
      <c r="D1247" s="18"/>
      <c r="E1247" s="42"/>
      <c r="F1247" s="42"/>
      <c r="G1247" s="71"/>
      <c r="H1247" s="72" t="e">
        <f>SUM(H1243:H1246)</f>
        <v>#REF!</v>
      </c>
      <c r="I1247" s="62"/>
      <c r="J1247" s="73" t="e">
        <f>SUM(J1243:J1246)</f>
        <v>#REF!</v>
      </c>
    </row>
    <row r="1248" spans="1:10" ht="16" thickBot="1">
      <c r="A1248" s="18" t="s">
        <v>1352</v>
      </c>
      <c r="B1248" s="55"/>
      <c r="C1248" s="125"/>
      <c r="D1248" s="126"/>
      <c r="E1248" s="120"/>
      <c r="F1248" s="121" t="s">
        <v>1353</v>
      </c>
      <c r="G1248" s="127" t="e">
        <f>H1247+H1241</f>
        <v>#REF!</v>
      </c>
      <c r="H1248" s="123" t="e">
        <f>IF($A$3=2,ROUND((H1241+H1247),2),IF($A$3=3,ROUND((H1241+H1247),-1),ROUND((H1241+H1247),0)))</f>
        <v>#REF!</v>
      </c>
      <c r="I1248" s="57"/>
      <c r="J1248" s="124" t="e">
        <f>IF($A$3=2,ROUND((J1241+J1247),2),IF($A$3=3,ROUND((J1241+J1247),-1),ROUND((J1241+J1247),0)))</f>
        <v>#REF!</v>
      </c>
    </row>
    <row r="1249" spans="1:10" ht="16" thickTop="1">
      <c r="C1249" s="1"/>
      <c r="D1249" s="2"/>
      <c r="E1249" s="1"/>
      <c r="F1249" s="1"/>
      <c r="G1249" s="1"/>
      <c r="H1249" s="1"/>
      <c r="I1249" s="29"/>
      <c r="J1249" s="30"/>
    </row>
    <row r="1250" spans="1:10" ht="16" thickBot="1">
      <c r="C1250" s="1"/>
      <c r="D1250" s="2"/>
      <c r="E1250" s="1"/>
      <c r="F1250" s="1"/>
      <c r="G1250" s="1"/>
      <c r="H1250" s="1"/>
      <c r="I1250" s="29"/>
      <c r="J1250" s="30"/>
    </row>
    <row r="1251" spans="1:10" ht="16" thickTop="1">
      <c r="A1251" s="18" t="s">
        <v>1486</v>
      </c>
      <c r="B1251" s="31"/>
      <c r="C1251" s="812" t="s">
        <v>1487</v>
      </c>
      <c r="D1251" s="813"/>
      <c r="E1251" s="813"/>
      <c r="F1251" s="813"/>
      <c r="G1251" s="32"/>
      <c r="H1251" s="33" t="s">
        <v>1293</v>
      </c>
      <c r="I1251" s="34" t="s">
        <v>1251</v>
      </c>
      <c r="J1251" s="35" t="s">
        <v>4</v>
      </c>
    </row>
    <row r="1252" spans="1:10">
      <c r="A1252" s="18"/>
      <c r="B1252" s="31"/>
      <c r="C1252" s="814"/>
      <c r="D1252" s="815"/>
      <c r="E1252" s="815"/>
      <c r="F1252" s="815"/>
      <c r="G1252" s="36"/>
      <c r="H1252" s="37" t="e">
        <f>"ITEM:   " &amp;#REF!</f>
        <v>#REF!</v>
      </c>
      <c r="I1252" s="64" t="e">
        <f>#REF!</f>
        <v>#REF!</v>
      </c>
      <c r="J1252" s="39"/>
    </row>
    <row r="1253" spans="1:10">
      <c r="A1253" s="40" t="s">
        <v>1253</v>
      </c>
      <c r="B1253" s="31"/>
      <c r="C1253" s="147" t="s">
        <v>1</v>
      </c>
      <c r="D1253" s="155" t="s">
        <v>2</v>
      </c>
      <c r="E1253" s="156" t="s">
        <v>3</v>
      </c>
      <c r="F1253" s="156" t="s">
        <v>1254</v>
      </c>
      <c r="G1253" s="157" t="s">
        <v>1255</v>
      </c>
      <c r="H1253" s="148" t="s">
        <v>1256</v>
      </c>
      <c r="I1253" s="158"/>
      <c r="J1253" s="149" t="s">
        <v>1256</v>
      </c>
    </row>
    <row r="1254" spans="1:10">
      <c r="A1254" s="40"/>
      <c r="B1254" s="31"/>
      <c r="C1254" s="41"/>
      <c r="D1254" s="18"/>
      <c r="E1254" s="42"/>
      <c r="F1254" s="42"/>
      <c r="G1254" s="43"/>
      <c r="H1254" s="44"/>
      <c r="I1254" s="45"/>
      <c r="J1254" s="46"/>
    </row>
    <row r="1255" spans="1:10">
      <c r="A1255" s="40" t="s">
        <v>1267</v>
      </c>
      <c r="B1255" s="31"/>
      <c r="C1255" s="50" t="s">
        <v>1268</v>
      </c>
      <c r="D1255" s="18" t="s">
        <v>1269</v>
      </c>
      <c r="E1255" s="18" t="s">
        <v>1270</v>
      </c>
      <c r="F1255" s="18" t="s">
        <v>1271</v>
      </c>
      <c r="G1255" s="51" t="s">
        <v>1272</v>
      </c>
      <c r="H1255" s="52" t="s">
        <v>1273</v>
      </c>
      <c r="I1255" s="45"/>
      <c r="J1255" s="46"/>
    </row>
    <row r="1256" spans="1:10">
      <c r="A1256" s="40">
        <v>200006</v>
      </c>
      <c r="B1256" s="31" t="s">
        <v>1268</v>
      </c>
      <c r="C1256" s="147" t="s">
        <v>1339</v>
      </c>
      <c r="D1256" s="159">
        <v>41751</v>
      </c>
      <c r="E1256" s="160">
        <f>$O$1</f>
        <v>1.68</v>
      </c>
      <c r="F1256" s="146">
        <f>IF(D1256&lt;&gt;"",TRUNC(D1256*E1256,0),"")</f>
        <v>70141</v>
      </c>
      <c r="G1256" s="161">
        <v>10.657999999999999</v>
      </c>
      <c r="H1256" s="148">
        <f>TRUNC(F1256/G1256,2)</f>
        <v>6581.06</v>
      </c>
      <c r="I1256" s="158" t="e">
        <f>I1252 / G1256</f>
        <v>#REF!</v>
      </c>
      <c r="J1256" s="149" t="e">
        <f>H1256 * I1252</f>
        <v>#REF!</v>
      </c>
    </row>
    <row r="1257" spans="1:10">
      <c r="A1257" s="18" t="s">
        <v>1276</v>
      </c>
      <c r="B1257" s="31"/>
      <c r="C1257" s="41"/>
      <c r="D1257" s="18"/>
      <c r="E1257" s="42"/>
      <c r="F1257" s="42"/>
      <c r="G1257" s="43" t="s">
        <v>1277</v>
      </c>
      <c r="H1257" s="48">
        <f>SUM(H1255:H1256)</f>
        <v>6581.06</v>
      </c>
      <c r="I1257" s="45"/>
      <c r="J1257" s="49" t="e">
        <f>SUM(J1255:J1256)</f>
        <v>#REF!</v>
      </c>
    </row>
    <row r="1258" spans="1:10">
      <c r="A1258" s="40" t="s">
        <v>1278</v>
      </c>
      <c r="B1258" s="31"/>
      <c r="C1258" s="53" t="s">
        <v>1279</v>
      </c>
      <c r="D1258" s="18"/>
      <c r="E1258" s="42"/>
      <c r="F1258" s="42"/>
      <c r="G1258" s="43"/>
      <c r="H1258" s="44"/>
      <c r="I1258" s="45"/>
      <c r="J1258" s="46"/>
    </row>
    <row r="1259" spans="1:10">
      <c r="A1259" s="40">
        <v>300008</v>
      </c>
      <c r="B1259" s="31" t="s">
        <v>1279</v>
      </c>
      <c r="C1259" s="151" t="s">
        <v>1488</v>
      </c>
      <c r="D1259" s="155" t="s">
        <v>629</v>
      </c>
      <c r="E1259" s="156">
        <v>7.0000000000000007E-2</v>
      </c>
      <c r="F1259" s="156"/>
      <c r="G1259" s="157">
        <v>3570</v>
      </c>
      <c r="H1259" s="148">
        <f>TRUNC(E1259* (1 + F1259 / 100) * G1259,2)</f>
        <v>249.9</v>
      </c>
      <c r="I1259" s="158" t="e">
        <f>I1252 * (E1259 * (1+F1259/100))</f>
        <v>#REF!</v>
      </c>
      <c r="J1259" s="149" t="e">
        <f>H1259 * I1252</f>
        <v>#REF!</v>
      </c>
    </row>
    <row r="1260" spans="1:10">
      <c r="A1260" s="40">
        <v>300026</v>
      </c>
      <c r="B1260" s="31" t="s">
        <v>1279</v>
      </c>
      <c r="C1260" s="147" t="s">
        <v>1281</v>
      </c>
      <c r="D1260" s="155" t="s">
        <v>1282</v>
      </c>
      <c r="E1260" s="163">
        <f>$O$2</f>
        <v>0.05</v>
      </c>
      <c r="F1260" s="156"/>
      <c r="G1260" s="157">
        <f>H1257</f>
        <v>6581.06</v>
      </c>
      <c r="H1260" s="148">
        <f>TRUNC(E1260* (1 + F1260 / 100) * G1260,2)</f>
        <v>329.05</v>
      </c>
      <c r="I1260" s="158" t="e">
        <f>I1252 * H1260</f>
        <v>#REF!</v>
      </c>
      <c r="J1260" s="149" t="e">
        <f>H1260 * I1252</f>
        <v>#REF!</v>
      </c>
    </row>
    <row r="1261" spans="1:10">
      <c r="A1261" s="18" t="s">
        <v>1283</v>
      </c>
      <c r="B1261" s="31"/>
      <c r="C1261" s="41"/>
      <c r="D1261" s="18"/>
      <c r="E1261" s="42"/>
      <c r="F1261" s="42"/>
      <c r="G1261" s="43" t="s">
        <v>1284</v>
      </c>
      <c r="H1261" s="48">
        <f>SUM(H1258:H1260)</f>
        <v>578.95000000000005</v>
      </c>
      <c r="I1261" s="45"/>
      <c r="J1261" s="49" t="e">
        <f>SUM(J1258:J1260)</f>
        <v>#REF!</v>
      </c>
    </row>
    <row r="1262" spans="1:10">
      <c r="A1262" s="18" t="s">
        <v>1285</v>
      </c>
      <c r="B1262" s="1"/>
      <c r="C1262" s="47" t="s">
        <v>1286</v>
      </c>
      <c r="D1262" s="18"/>
      <c r="E1262" s="42"/>
      <c r="F1262" s="42"/>
      <c r="G1262" s="43"/>
      <c r="H1262" s="44"/>
      <c r="I1262" s="45"/>
      <c r="J1262" s="46"/>
    </row>
    <row r="1263" spans="1:10">
      <c r="A1263" s="40"/>
      <c r="B1263" s="31"/>
      <c r="C1263" s="147"/>
      <c r="D1263" s="155"/>
      <c r="E1263" s="156"/>
      <c r="F1263" s="156"/>
      <c r="G1263" s="157"/>
      <c r="H1263" s="148"/>
      <c r="I1263" s="158"/>
      <c r="J1263" s="149"/>
    </row>
    <row r="1264" spans="1:10">
      <c r="A1264" s="54" t="s">
        <v>1287</v>
      </c>
      <c r="B1264" s="1"/>
      <c r="C1264" s="41"/>
      <c r="D1264" s="18"/>
      <c r="E1264" s="42"/>
      <c r="F1264" s="42"/>
      <c r="G1264" s="43" t="s">
        <v>1288</v>
      </c>
      <c r="H1264" s="148">
        <f>SUM(H1262:H1263)</f>
        <v>0</v>
      </c>
      <c r="I1264" s="45"/>
      <c r="J1264" s="149">
        <f>SUM(J1262:J1263)</f>
        <v>0</v>
      </c>
    </row>
    <row r="1265" spans="1:10">
      <c r="A1265" s="18"/>
      <c r="B1265" s="55"/>
      <c r="C1265" s="41"/>
      <c r="D1265" s="18"/>
      <c r="E1265" s="42"/>
      <c r="F1265" s="42"/>
      <c r="G1265" s="43"/>
      <c r="H1265" s="44"/>
      <c r="I1265" s="45"/>
      <c r="J1265" s="46"/>
    </row>
    <row r="1266" spans="1:10" ht="16" thickBot="1">
      <c r="A1266" s="18" t="s">
        <v>1289</v>
      </c>
      <c r="B1266" s="55"/>
      <c r="C1266" s="56"/>
      <c r="D1266" s="119"/>
      <c r="E1266" s="120"/>
      <c r="F1266" s="121" t="s">
        <v>1290</v>
      </c>
      <c r="G1266" s="122">
        <f>SUM(H1253:H1265)/2</f>
        <v>7160.01</v>
      </c>
      <c r="H1266" s="123" t="e">
        <f>IF($A$2="CD",IF($A$3=1,ROUND(SUM(H1253:H1265)/2,0),IF($A$3=3,ROUND(SUM(H1253:H1265)/2,-1),SUM(H1253:H1265)/2)),SUM(H1253:H1265)/2)</f>
        <v>#REF!</v>
      </c>
      <c r="I1266" s="57" t="e">
        <f>SUM(J1253:J1265)/2</f>
        <v>#REF!</v>
      </c>
      <c r="J1266" s="124" t="e">
        <f>IF($A$2="CD",IF($A$3=1,ROUND(SUM(J1253:J1265)/2,0),IF($A$3=3,ROUND(SUM(J1253:J1265)/2,-1),SUM(J1253:J1265)/2)),SUM(J1253:J1265)/2)</f>
        <v>#REF!</v>
      </c>
    </row>
    <row r="1267" spans="1:10" ht="16" thickTop="1">
      <c r="A1267" s="18" t="s">
        <v>1340</v>
      </c>
      <c r="B1267" s="55"/>
      <c r="C1267" s="65" t="s">
        <v>1341</v>
      </c>
      <c r="D1267" s="66"/>
      <c r="E1267" s="67"/>
      <c r="F1267" s="67"/>
      <c r="G1267" s="68"/>
      <c r="H1267" s="69"/>
      <c r="I1267" s="45"/>
      <c r="J1267" s="70"/>
    </row>
    <row r="1268" spans="1:10">
      <c r="A1268" s="40" t="s">
        <v>1342</v>
      </c>
      <c r="B1268" s="55"/>
      <c r="C1268" s="150" t="s">
        <v>1343</v>
      </c>
      <c r="D1268" s="137"/>
      <c r="E1268" s="138"/>
      <c r="F1268" s="165">
        <f>$F$3</f>
        <v>0</v>
      </c>
      <c r="G1268" s="139"/>
      <c r="H1268" s="140" t="e">
        <f>ROUND(H1266*F1268,2)</f>
        <v>#REF!</v>
      </c>
      <c r="I1268" s="45"/>
      <c r="J1268" s="149" t="e">
        <f>ROUND(J1266*F1268,2)</f>
        <v>#REF!</v>
      </c>
    </row>
    <row r="1269" spans="1:10">
      <c r="A1269" s="40" t="s">
        <v>1344</v>
      </c>
      <c r="B1269" s="55"/>
      <c r="C1269" s="150" t="s">
        <v>1345</v>
      </c>
      <c r="D1269" s="137"/>
      <c r="E1269" s="138"/>
      <c r="F1269" s="165">
        <f>$G$3</f>
        <v>0</v>
      </c>
      <c r="G1269" s="139"/>
      <c r="H1269" s="140" t="e">
        <f>ROUND(H1266*F1269,2)</f>
        <v>#REF!</v>
      </c>
      <c r="I1269" s="45"/>
      <c r="J1269" s="149" t="e">
        <f>ROUND(J1266*F1269,2)</f>
        <v>#REF!</v>
      </c>
    </row>
    <row r="1270" spans="1:10">
      <c r="A1270" s="40" t="s">
        <v>1346</v>
      </c>
      <c r="B1270" s="55"/>
      <c r="C1270" s="150" t="s">
        <v>1347</v>
      </c>
      <c r="D1270" s="137"/>
      <c r="E1270" s="138"/>
      <c r="F1270" s="165">
        <f>$H$3</f>
        <v>0</v>
      </c>
      <c r="G1270" s="139"/>
      <c r="H1270" s="140" t="e">
        <f>ROUND(H1266*F1270,2)</f>
        <v>#REF!</v>
      </c>
      <c r="I1270" s="45"/>
      <c r="J1270" s="149" t="e">
        <f>ROUND(J1266*F1270,2)</f>
        <v>#REF!</v>
      </c>
    </row>
    <row r="1271" spans="1:10">
      <c r="A1271" s="40" t="s">
        <v>1348</v>
      </c>
      <c r="B1271" s="55"/>
      <c r="C1271" s="150" t="s">
        <v>1349</v>
      </c>
      <c r="D1271" s="137"/>
      <c r="E1271" s="138"/>
      <c r="F1271" s="165" t="e">
        <f>$I$3</f>
        <v>#REF!</v>
      </c>
      <c r="G1271" s="139"/>
      <c r="H1271" s="140" t="e">
        <f>ROUND(H1270*F1271,2)</f>
        <v>#REF!</v>
      </c>
      <c r="I1271" s="62"/>
      <c r="J1271" s="149" t="e">
        <f>ROUND(J1270*F1271,2)</f>
        <v>#REF!</v>
      </c>
    </row>
    <row r="1272" spans="1:10">
      <c r="A1272" s="18" t="s">
        <v>1350</v>
      </c>
      <c r="B1272" s="55"/>
      <c r="C1272" s="47" t="s">
        <v>1351</v>
      </c>
      <c r="D1272" s="18"/>
      <c r="E1272" s="42"/>
      <c r="F1272" s="42"/>
      <c r="G1272" s="71"/>
      <c r="H1272" s="72" t="e">
        <f>SUM(H1268:H1271)</f>
        <v>#REF!</v>
      </c>
      <c r="I1272" s="62"/>
      <c r="J1272" s="73" t="e">
        <f>SUM(J1268:J1271)</f>
        <v>#REF!</v>
      </c>
    </row>
    <row r="1273" spans="1:10" ht="16" thickBot="1">
      <c r="A1273" s="18" t="s">
        <v>1352</v>
      </c>
      <c r="B1273" s="55"/>
      <c r="C1273" s="125"/>
      <c r="D1273" s="126"/>
      <c r="E1273" s="120"/>
      <c r="F1273" s="121" t="s">
        <v>1353</v>
      </c>
      <c r="G1273" s="127" t="e">
        <f>H1272+H1266</f>
        <v>#REF!</v>
      </c>
      <c r="H1273" s="123" t="e">
        <f>IF($A$3=2,ROUND((H1266+H1272),2),IF($A$3=3,ROUND((H1266+H1272),-1),ROUND((H1266+H1272),0)))</f>
        <v>#REF!</v>
      </c>
      <c r="I1273" s="57"/>
      <c r="J1273" s="124" t="e">
        <f>IF($A$3=2,ROUND((J1266+J1272),2),IF($A$3=3,ROUND((J1266+J1272),-1),ROUND((J1266+J1272),0)))</f>
        <v>#REF!</v>
      </c>
    </row>
    <row r="1274" spans="1:10" ht="16" thickTop="1">
      <c r="C1274" s="1"/>
      <c r="D1274" s="2"/>
      <c r="E1274" s="1"/>
      <c r="F1274" s="1"/>
      <c r="G1274" s="1"/>
      <c r="H1274" s="1"/>
      <c r="I1274" s="29"/>
      <c r="J1274" s="30"/>
    </row>
    <row r="1275" spans="1:10" ht="16" thickBot="1">
      <c r="C1275" s="1"/>
      <c r="D1275" s="2"/>
      <c r="E1275" s="1"/>
      <c r="F1275" s="1"/>
      <c r="G1275" s="1"/>
      <c r="H1275" s="1"/>
      <c r="I1275" s="29"/>
      <c r="J1275" s="30"/>
    </row>
    <row r="1276" spans="1:10" ht="16" thickTop="1">
      <c r="A1276" s="18" t="s">
        <v>1489</v>
      </c>
      <c r="B1276" s="31"/>
      <c r="C1276" s="812" t="s">
        <v>1490</v>
      </c>
      <c r="D1276" s="813"/>
      <c r="E1276" s="813"/>
      <c r="F1276" s="813"/>
      <c r="G1276" s="32"/>
      <c r="H1276" s="33" t="s">
        <v>1441</v>
      </c>
      <c r="I1276" s="34" t="s">
        <v>1251</v>
      </c>
      <c r="J1276" s="35" t="s">
        <v>4</v>
      </c>
    </row>
    <row r="1277" spans="1:10">
      <c r="A1277" s="18"/>
      <c r="B1277" s="31"/>
      <c r="C1277" s="814"/>
      <c r="D1277" s="815"/>
      <c r="E1277" s="815"/>
      <c r="F1277" s="815"/>
      <c r="G1277" s="36"/>
      <c r="H1277" s="37" t="e">
        <f>"ITEM:   " &amp;#REF!</f>
        <v>#REF!</v>
      </c>
      <c r="I1277" s="64" t="e">
        <f>#REF!</f>
        <v>#REF!</v>
      </c>
      <c r="J1277" s="39"/>
    </row>
    <row r="1278" spans="1:10">
      <c r="A1278" s="40" t="s">
        <v>1253</v>
      </c>
      <c r="B1278" s="31"/>
      <c r="C1278" s="147" t="s">
        <v>1</v>
      </c>
      <c r="D1278" s="155" t="s">
        <v>2</v>
      </c>
      <c r="E1278" s="156" t="s">
        <v>3</v>
      </c>
      <c r="F1278" s="156" t="s">
        <v>1254</v>
      </c>
      <c r="G1278" s="157" t="s">
        <v>1255</v>
      </c>
      <c r="H1278" s="148" t="s">
        <v>1256</v>
      </c>
      <c r="I1278" s="158"/>
      <c r="J1278" s="149" t="s">
        <v>1256</v>
      </c>
    </row>
    <row r="1279" spans="1:10">
      <c r="A1279" s="40"/>
      <c r="B1279" s="31"/>
      <c r="C1279" s="41"/>
      <c r="D1279" s="18"/>
      <c r="E1279" s="42"/>
      <c r="F1279" s="42"/>
      <c r="G1279" s="43"/>
      <c r="H1279" s="44"/>
      <c r="I1279" s="45"/>
      <c r="J1279" s="46"/>
    </row>
    <row r="1280" spans="1:10">
      <c r="A1280" s="40" t="s">
        <v>1267</v>
      </c>
      <c r="B1280" s="31"/>
      <c r="C1280" s="50" t="s">
        <v>1268</v>
      </c>
      <c r="D1280" s="18" t="s">
        <v>1269</v>
      </c>
      <c r="E1280" s="18" t="s">
        <v>1270</v>
      </c>
      <c r="F1280" s="18" t="s">
        <v>1271</v>
      </c>
      <c r="G1280" s="51" t="s">
        <v>1272</v>
      </c>
      <c r="H1280" s="52" t="s">
        <v>1273</v>
      </c>
      <c r="I1280" s="45"/>
      <c r="J1280" s="46"/>
    </row>
    <row r="1281" spans="1:10">
      <c r="A1281" s="40">
        <v>200006</v>
      </c>
      <c r="B1281" s="31" t="s">
        <v>1268</v>
      </c>
      <c r="C1281" s="147" t="s">
        <v>1339</v>
      </c>
      <c r="D1281" s="159">
        <v>41751</v>
      </c>
      <c r="E1281" s="160">
        <f>$O$1</f>
        <v>1.68</v>
      </c>
      <c r="F1281" s="146">
        <f>IF(D1281&lt;&gt;"",TRUNC(D1281*E1281,0),"")</f>
        <v>70141</v>
      </c>
      <c r="G1281" s="161">
        <v>12.420299999999999</v>
      </c>
      <c r="H1281" s="148">
        <f>TRUNC(F1281/G1281,2)</f>
        <v>5647.28</v>
      </c>
      <c r="I1281" s="158" t="e">
        <f>I1277 / G1281</f>
        <v>#REF!</v>
      </c>
      <c r="J1281" s="149" t="e">
        <f>H1281 * I1277</f>
        <v>#REF!</v>
      </c>
    </row>
    <row r="1282" spans="1:10">
      <c r="A1282" s="18" t="s">
        <v>1276</v>
      </c>
      <c r="B1282" s="31"/>
      <c r="C1282" s="41"/>
      <c r="D1282" s="18"/>
      <c r="E1282" s="42"/>
      <c r="F1282" s="42"/>
      <c r="G1282" s="43" t="s">
        <v>1277</v>
      </c>
      <c r="H1282" s="48">
        <f>SUM(H1280:H1281)</f>
        <v>5647.28</v>
      </c>
      <c r="I1282" s="45"/>
      <c r="J1282" s="49" t="e">
        <f>SUM(J1280:J1281)</f>
        <v>#REF!</v>
      </c>
    </row>
    <row r="1283" spans="1:10">
      <c r="A1283" s="40" t="s">
        <v>1278</v>
      </c>
      <c r="B1283" s="31"/>
      <c r="C1283" s="53" t="s">
        <v>1279</v>
      </c>
      <c r="D1283" s="18"/>
      <c r="E1283" s="42"/>
      <c r="F1283" s="42"/>
      <c r="G1283" s="43"/>
      <c r="H1283" s="44"/>
      <c r="I1283" s="45"/>
      <c r="J1283" s="46"/>
    </row>
    <row r="1284" spans="1:10">
      <c r="A1284" s="40">
        <v>300026</v>
      </c>
      <c r="B1284" s="31" t="s">
        <v>1279</v>
      </c>
      <c r="C1284" s="147" t="s">
        <v>1281</v>
      </c>
      <c r="D1284" s="155" t="s">
        <v>1282</v>
      </c>
      <c r="E1284" s="163">
        <f>$O$2</f>
        <v>0.05</v>
      </c>
      <c r="F1284" s="156"/>
      <c r="G1284" s="157">
        <f>H1282</f>
        <v>5647.28</v>
      </c>
      <c r="H1284" s="148">
        <f>TRUNC(E1284* (1 + F1284 / 100) * G1284,2)</f>
        <v>282.36</v>
      </c>
      <c r="I1284" s="158" t="e">
        <f>I1277 * H1284</f>
        <v>#REF!</v>
      </c>
      <c r="J1284" s="149" t="e">
        <f>H1284 * I1277</f>
        <v>#REF!</v>
      </c>
    </row>
    <row r="1285" spans="1:10">
      <c r="A1285" s="18" t="s">
        <v>1283</v>
      </c>
      <c r="B1285" s="31"/>
      <c r="C1285" s="41"/>
      <c r="D1285" s="18"/>
      <c r="E1285" s="42"/>
      <c r="F1285" s="42"/>
      <c r="G1285" s="43" t="s">
        <v>1284</v>
      </c>
      <c r="H1285" s="48">
        <f>SUM(H1283:H1284)</f>
        <v>282.36</v>
      </c>
      <c r="I1285" s="45"/>
      <c r="J1285" s="48" t="e">
        <f>SUM(J1283:J1284)</f>
        <v>#REF!</v>
      </c>
    </row>
    <row r="1286" spans="1:10">
      <c r="A1286" s="18" t="s">
        <v>1285</v>
      </c>
      <c r="B1286" s="1"/>
      <c r="C1286" s="47" t="s">
        <v>1286</v>
      </c>
      <c r="D1286" s="18"/>
      <c r="E1286" s="42"/>
      <c r="F1286" s="42"/>
      <c r="G1286" s="43"/>
      <c r="H1286" s="44"/>
      <c r="I1286" s="45"/>
      <c r="J1286" s="46"/>
    </row>
    <row r="1287" spans="1:10">
      <c r="A1287" s="40"/>
      <c r="B1287" s="31"/>
      <c r="C1287" s="147"/>
      <c r="D1287" s="155"/>
      <c r="E1287" s="156"/>
      <c r="F1287" s="156"/>
      <c r="G1287" s="157"/>
      <c r="H1287" s="148"/>
      <c r="I1287" s="158"/>
      <c r="J1287" s="149"/>
    </row>
    <row r="1288" spans="1:10">
      <c r="A1288" s="54" t="s">
        <v>1287</v>
      </c>
      <c r="B1288" s="1"/>
      <c r="C1288" s="41"/>
      <c r="D1288" s="18"/>
      <c r="E1288" s="42"/>
      <c r="F1288" s="42"/>
      <c r="G1288" s="43" t="s">
        <v>1288</v>
      </c>
      <c r="H1288" s="148">
        <f>SUM(H1286:H1287)</f>
        <v>0</v>
      </c>
      <c r="I1288" s="45"/>
      <c r="J1288" s="149">
        <f>SUM(J1286:J1287)</f>
        <v>0</v>
      </c>
    </row>
    <row r="1289" spans="1:10">
      <c r="A1289" s="18"/>
      <c r="B1289" s="55"/>
      <c r="C1289" s="41"/>
      <c r="D1289" s="18"/>
      <c r="E1289" s="42"/>
      <c r="F1289" s="42"/>
      <c r="G1289" s="43"/>
      <c r="H1289" s="44"/>
      <c r="I1289" s="45"/>
      <c r="J1289" s="46"/>
    </row>
    <row r="1290" spans="1:10" ht="16" thickBot="1">
      <c r="A1290" s="18" t="s">
        <v>1289</v>
      </c>
      <c r="B1290" s="55"/>
      <c r="C1290" s="56"/>
      <c r="D1290" s="119"/>
      <c r="E1290" s="120"/>
      <c r="F1290" s="121" t="s">
        <v>1290</v>
      </c>
      <c r="G1290" s="122">
        <f>SUM(H1278:H1289)/2</f>
        <v>5929.64</v>
      </c>
      <c r="H1290" s="123" t="e">
        <f>IF($A$2="CD",IF($A$3=1,ROUND(SUM(H1278:H1289)/2,0),IF($A$3=3,ROUND(SUM(H1278:H1289)/2,-1),SUM(H1278:H1289)/2)),SUM(H1278:H1289)/2)</f>
        <v>#REF!</v>
      </c>
      <c r="I1290" s="57" t="e">
        <f>SUM(J1278:J1289)/2</f>
        <v>#REF!</v>
      </c>
      <c r="J1290" s="124" t="e">
        <f>IF($A$2="CD",IF($A$3=1,ROUND(SUM(J1278:J1289)/2,0),IF($A$3=3,ROUND(SUM(J1278:J1289)/2,-1),SUM(J1278:J1289)/2)),SUM(J1278:J1289)/2)</f>
        <v>#REF!</v>
      </c>
    </row>
    <row r="1291" spans="1:10" ht="16" thickTop="1">
      <c r="A1291" s="18" t="s">
        <v>1340</v>
      </c>
      <c r="B1291" s="55"/>
      <c r="C1291" s="65" t="s">
        <v>1341</v>
      </c>
      <c r="D1291" s="66"/>
      <c r="E1291" s="67"/>
      <c r="F1291" s="67"/>
      <c r="G1291" s="68"/>
      <c r="H1291" s="69"/>
      <c r="I1291" s="45"/>
      <c r="J1291" s="70"/>
    </row>
    <row r="1292" spans="1:10">
      <c r="A1292" s="40" t="s">
        <v>1342</v>
      </c>
      <c r="B1292" s="55"/>
      <c r="C1292" s="150" t="s">
        <v>1343</v>
      </c>
      <c r="D1292" s="137"/>
      <c r="E1292" s="138"/>
      <c r="F1292" s="165">
        <f>$F$3</f>
        <v>0</v>
      </c>
      <c r="G1292" s="139"/>
      <c r="H1292" s="140" t="e">
        <f>ROUND(H1290*F1292,2)</f>
        <v>#REF!</v>
      </c>
      <c r="I1292" s="45"/>
      <c r="J1292" s="149" t="e">
        <f>ROUND(J1290*F1292,2)</f>
        <v>#REF!</v>
      </c>
    </row>
    <row r="1293" spans="1:10">
      <c r="A1293" s="40" t="s">
        <v>1344</v>
      </c>
      <c r="B1293" s="55"/>
      <c r="C1293" s="150" t="s">
        <v>1345</v>
      </c>
      <c r="D1293" s="137"/>
      <c r="E1293" s="138"/>
      <c r="F1293" s="165">
        <f>$G$3</f>
        <v>0</v>
      </c>
      <c r="G1293" s="139"/>
      <c r="H1293" s="140" t="e">
        <f>ROUND(H1290*F1293,2)</f>
        <v>#REF!</v>
      </c>
      <c r="I1293" s="45"/>
      <c r="J1293" s="149" t="e">
        <f>ROUND(J1290*F1293,2)</f>
        <v>#REF!</v>
      </c>
    </row>
    <row r="1294" spans="1:10">
      <c r="A1294" s="40" t="s">
        <v>1346</v>
      </c>
      <c r="B1294" s="55"/>
      <c r="C1294" s="150" t="s">
        <v>1347</v>
      </c>
      <c r="D1294" s="137"/>
      <c r="E1294" s="138"/>
      <c r="F1294" s="165">
        <f>$H$3</f>
        <v>0</v>
      </c>
      <c r="G1294" s="139"/>
      <c r="H1294" s="140" t="e">
        <f>ROUND(H1290*F1294,2)</f>
        <v>#REF!</v>
      </c>
      <c r="I1294" s="45"/>
      <c r="J1294" s="149" t="e">
        <f>ROUND(J1290*F1294,2)</f>
        <v>#REF!</v>
      </c>
    </row>
    <row r="1295" spans="1:10">
      <c r="A1295" s="40" t="s">
        <v>1348</v>
      </c>
      <c r="B1295" s="55"/>
      <c r="C1295" s="150" t="s">
        <v>1349</v>
      </c>
      <c r="D1295" s="137"/>
      <c r="E1295" s="138"/>
      <c r="F1295" s="165" t="e">
        <f>$I$3</f>
        <v>#REF!</v>
      </c>
      <c r="G1295" s="139"/>
      <c r="H1295" s="140" t="e">
        <f>ROUND(H1294*F1295,2)</f>
        <v>#REF!</v>
      </c>
      <c r="I1295" s="45"/>
      <c r="J1295" s="149" t="e">
        <f>ROUND(J1294*F1295,2)</f>
        <v>#REF!</v>
      </c>
    </row>
    <row r="1296" spans="1:10">
      <c r="A1296" s="18" t="s">
        <v>1350</v>
      </c>
      <c r="B1296" s="55"/>
      <c r="C1296" s="47" t="s">
        <v>1351</v>
      </c>
      <c r="D1296" s="18"/>
      <c r="E1296" s="42"/>
      <c r="F1296" s="42"/>
      <c r="G1296" s="71"/>
      <c r="H1296" s="72" t="e">
        <f>SUM(H1292:H1295)</f>
        <v>#REF!</v>
      </c>
      <c r="I1296" s="62"/>
      <c r="J1296" s="73" t="e">
        <f>SUM(J1292:J1295)</f>
        <v>#REF!</v>
      </c>
    </row>
    <row r="1297" spans="1:10" ht="16" thickBot="1">
      <c r="A1297" s="18" t="s">
        <v>1352</v>
      </c>
      <c r="B1297" s="55"/>
      <c r="C1297" s="125"/>
      <c r="D1297" s="126"/>
      <c r="E1297" s="120"/>
      <c r="F1297" s="121" t="s">
        <v>1353</v>
      </c>
      <c r="G1297" s="127" t="e">
        <f>H1296+H1290</f>
        <v>#REF!</v>
      </c>
      <c r="H1297" s="123" t="e">
        <f>IF($A$3=2,ROUND((H1290+H1296),2),IF($A$3=3,ROUND((H1290+H1296),-1),ROUND((H1290+H1296),0)))</f>
        <v>#REF!</v>
      </c>
      <c r="I1297" s="57"/>
      <c r="J1297" s="124" t="e">
        <f>IF($A$3=2,ROUND((J1290+J1296),2),IF($A$3=3,ROUND((J1290+J1296),-1),ROUND((J1290+J1296),0)))</f>
        <v>#REF!</v>
      </c>
    </row>
    <row r="1298" spans="1:10" ht="16" thickTop="1">
      <c r="C1298" s="1"/>
      <c r="D1298" s="2"/>
      <c r="E1298" s="1"/>
      <c r="F1298" s="1"/>
      <c r="G1298" s="1"/>
      <c r="H1298" s="1"/>
      <c r="I1298" s="29"/>
      <c r="J1298" s="30"/>
    </row>
    <row r="1299" spans="1:10" ht="16" thickBot="1">
      <c r="C1299" s="1"/>
      <c r="D1299" s="2"/>
      <c r="E1299" s="1"/>
      <c r="F1299" s="1"/>
      <c r="G1299" s="1"/>
      <c r="H1299" s="1"/>
      <c r="I1299" s="29"/>
      <c r="J1299" s="30"/>
    </row>
    <row r="1300" spans="1:10" ht="16" thickTop="1">
      <c r="A1300" s="18" t="s">
        <v>1491</v>
      </c>
      <c r="B1300" s="31"/>
      <c r="C1300" s="812" t="s">
        <v>1468</v>
      </c>
      <c r="D1300" s="813"/>
      <c r="E1300" s="813"/>
      <c r="F1300" s="813"/>
      <c r="G1300" s="32"/>
      <c r="H1300" s="33" t="s">
        <v>1293</v>
      </c>
      <c r="I1300" s="34" t="s">
        <v>1251</v>
      </c>
      <c r="J1300" s="35" t="s">
        <v>4</v>
      </c>
    </row>
    <row r="1301" spans="1:10">
      <c r="A1301" s="18"/>
      <c r="B1301" s="31"/>
      <c r="C1301" s="814"/>
      <c r="D1301" s="815"/>
      <c r="E1301" s="815"/>
      <c r="F1301" s="815"/>
      <c r="G1301" s="36"/>
      <c r="H1301" s="37" t="e">
        <f>"ITEM:   " &amp;#REF!</f>
        <v>#REF!</v>
      </c>
      <c r="I1301" s="64" t="e">
        <f>#REF!</f>
        <v>#REF!</v>
      </c>
      <c r="J1301" s="39"/>
    </row>
    <row r="1302" spans="1:10">
      <c r="A1302" s="40" t="s">
        <v>1253</v>
      </c>
      <c r="B1302" s="31"/>
      <c r="C1302" s="147" t="s">
        <v>1</v>
      </c>
      <c r="D1302" s="155" t="s">
        <v>2</v>
      </c>
      <c r="E1302" s="156" t="s">
        <v>3</v>
      </c>
      <c r="F1302" s="156" t="s">
        <v>1254</v>
      </c>
      <c r="G1302" s="157" t="s">
        <v>1255</v>
      </c>
      <c r="H1302" s="148" t="s">
        <v>1256</v>
      </c>
      <c r="I1302" s="158"/>
      <c r="J1302" s="149" t="s">
        <v>1256</v>
      </c>
    </row>
    <row r="1303" spans="1:10">
      <c r="A1303" s="40"/>
      <c r="B1303" s="31"/>
      <c r="C1303" s="41"/>
      <c r="D1303" s="18"/>
      <c r="E1303" s="42"/>
      <c r="F1303" s="42"/>
      <c r="G1303" s="43"/>
      <c r="H1303" s="44"/>
      <c r="I1303" s="45"/>
      <c r="J1303" s="46"/>
    </row>
    <row r="1304" spans="1:10">
      <c r="A1304" s="40" t="s">
        <v>1267</v>
      </c>
      <c r="B1304" s="31"/>
      <c r="C1304" s="50" t="s">
        <v>1268</v>
      </c>
      <c r="D1304" s="18" t="s">
        <v>1269</v>
      </c>
      <c r="E1304" s="18" t="s">
        <v>1270</v>
      </c>
      <c r="F1304" s="18" t="s">
        <v>1271</v>
      </c>
      <c r="G1304" s="51" t="s">
        <v>1272</v>
      </c>
      <c r="H1304" s="52" t="s">
        <v>1273</v>
      </c>
      <c r="I1304" s="45"/>
      <c r="J1304" s="46"/>
    </row>
    <row r="1305" spans="1:10">
      <c r="A1305" s="40">
        <v>200006</v>
      </c>
      <c r="B1305" s="31" t="s">
        <v>1268</v>
      </c>
      <c r="C1305" s="147" t="s">
        <v>1339</v>
      </c>
      <c r="D1305" s="159">
        <v>41751</v>
      </c>
      <c r="E1305" s="160">
        <f>$O$1</f>
        <v>1.68</v>
      </c>
      <c r="F1305" s="146">
        <f>IF(D1305&lt;&gt;"",TRUNC(D1305*E1305,0),"")</f>
        <v>70141</v>
      </c>
      <c r="G1305" s="161">
        <v>15.4071</v>
      </c>
      <c r="H1305" s="148">
        <f>TRUNC(F1305/G1305,2)</f>
        <v>4552.51</v>
      </c>
      <c r="I1305" s="158" t="e">
        <f>I1301 / G1305</f>
        <v>#REF!</v>
      </c>
      <c r="J1305" s="149" t="e">
        <f>H1305 * I1301</f>
        <v>#REF!</v>
      </c>
    </row>
    <row r="1306" spans="1:10">
      <c r="A1306" s="18" t="s">
        <v>1276</v>
      </c>
      <c r="B1306" s="31"/>
      <c r="C1306" s="41"/>
      <c r="D1306" s="18"/>
      <c r="E1306" s="42"/>
      <c r="F1306" s="42"/>
      <c r="G1306" s="43" t="s">
        <v>1277</v>
      </c>
      <c r="H1306" s="48">
        <f>SUM(H1304:H1305)</f>
        <v>4552.51</v>
      </c>
      <c r="I1306" s="45"/>
      <c r="J1306" s="49" t="e">
        <f>SUM(J1304:J1305)</f>
        <v>#REF!</v>
      </c>
    </row>
    <row r="1307" spans="1:10">
      <c r="A1307" s="40" t="s">
        <v>1278</v>
      </c>
      <c r="B1307" s="31"/>
      <c r="C1307" s="53" t="s">
        <v>1279</v>
      </c>
      <c r="D1307" s="18"/>
      <c r="E1307" s="42"/>
      <c r="F1307" s="42"/>
      <c r="G1307" s="43"/>
      <c r="H1307" s="44"/>
      <c r="I1307" s="45"/>
      <c r="J1307" s="46"/>
    </row>
    <row r="1308" spans="1:10">
      <c r="A1308" s="40">
        <v>300059</v>
      </c>
      <c r="B1308" s="31" t="s">
        <v>1279</v>
      </c>
      <c r="C1308" s="147" t="s">
        <v>1432</v>
      </c>
      <c r="D1308" s="155" t="s">
        <v>1433</v>
      </c>
      <c r="E1308" s="156">
        <v>0.26</v>
      </c>
      <c r="F1308" s="156"/>
      <c r="G1308" s="157">
        <v>46500</v>
      </c>
      <c r="H1308" s="148">
        <f>TRUNC(E1308* (1 + F1308 / 100) * G1308,2)</f>
        <v>12090</v>
      </c>
      <c r="I1308" s="158" t="e">
        <f>I1301 * (E1308 * (1+F1308/100))</f>
        <v>#REF!</v>
      </c>
      <c r="J1308" s="149" t="e">
        <f>H1308 * I1301</f>
        <v>#REF!</v>
      </c>
    </row>
    <row r="1309" spans="1:10">
      <c r="A1309" s="40">
        <v>300026</v>
      </c>
      <c r="B1309" s="31" t="s">
        <v>1279</v>
      </c>
      <c r="C1309" s="147" t="s">
        <v>1281</v>
      </c>
      <c r="D1309" s="155" t="s">
        <v>1282</v>
      </c>
      <c r="E1309" s="163">
        <f>$O$2</f>
        <v>0.05</v>
      </c>
      <c r="F1309" s="156"/>
      <c r="G1309" s="157">
        <f>H1306</f>
        <v>4552.51</v>
      </c>
      <c r="H1309" s="148">
        <f>TRUNC(E1309* (1 + F1309 / 100) * G1309,2)</f>
        <v>227.62</v>
      </c>
      <c r="I1309" s="158" t="e">
        <f>I1301 * H1309</f>
        <v>#REF!</v>
      </c>
      <c r="J1309" s="149" t="e">
        <f>H1309 * I1301</f>
        <v>#REF!</v>
      </c>
    </row>
    <row r="1310" spans="1:10">
      <c r="A1310" s="18" t="s">
        <v>1283</v>
      </c>
      <c r="B1310" s="31"/>
      <c r="C1310" s="41"/>
      <c r="D1310" s="18"/>
      <c r="E1310" s="42"/>
      <c r="F1310" s="42"/>
      <c r="G1310" s="43" t="s">
        <v>1284</v>
      </c>
      <c r="H1310" s="48">
        <f>SUM(H1307:H1309)</f>
        <v>12317.62</v>
      </c>
      <c r="I1310" s="45"/>
      <c r="J1310" s="49" t="e">
        <f>SUM(J1307:J1309)</f>
        <v>#REF!</v>
      </c>
    </row>
    <row r="1311" spans="1:10">
      <c r="A1311" s="18" t="s">
        <v>1285</v>
      </c>
      <c r="B1311" s="1"/>
      <c r="C1311" s="47" t="s">
        <v>1286</v>
      </c>
      <c r="D1311" s="18"/>
      <c r="E1311" s="42"/>
      <c r="F1311" s="42"/>
      <c r="G1311" s="43"/>
      <c r="H1311" s="44"/>
      <c r="I1311" s="45"/>
      <c r="J1311" s="46"/>
    </row>
    <row r="1312" spans="1:10">
      <c r="A1312" s="40"/>
      <c r="B1312" s="31"/>
      <c r="C1312" s="147"/>
      <c r="D1312" s="155"/>
      <c r="E1312" s="156"/>
      <c r="F1312" s="156"/>
      <c r="G1312" s="157"/>
      <c r="H1312" s="148"/>
      <c r="I1312" s="158"/>
      <c r="J1312" s="149"/>
    </row>
    <row r="1313" spans="1:10">
      <c r="A1313" s="54" t="s">
        <v>1287</v>
      </c>
      <c r="B1313" s="1"/>
      <c r="C1313" s="41"/>
      <c r="D1313" s="18"/>
      <c r="E1313" s="42"/>
      <c r="F1313" s="42"/>
      <c r="G1313" s="43" t="s">
        <v>1288</v>
      </c>
      <c r="H1313" s="148">
        <f>SUM(H1311:H1312)</f>
        <v>0</v>
      </c>
      <c r="I1313" s="45"/>
      <c r="J1313" s="149">
        <f>SUM(J1311:J1312)</f>
        <v>0</v>
      </c>
    </row>
    <row r="1314" spans="1:10">
      <c r="A1314" s="18"/>
      <c r="B1314" s="55"/>
      <c r="C1314" s="41"/>
      <c r="D1314" s="18"/>
      <c r="E1314" s="42"/>
      <c r="F1314" s="42"/>
      <c r="G1314" s="43"/>
      <c r="H1314" s="44"/>
      <c r="I1314" s="45"/>
      <c r="J1314" s="46"/>
    </row>
    <row r="1315" spans="1:10" ht="16" thickBot="1">
      <c r="A1315" s="18" t="s">
        <v>1289</v>
      </c>
      <c r="B1315" s="55"/>
      <c r="C1315" s="56"/>
      <c r="D1315" s="119"/>
      <c r="E1315" s="120"/>
      <c r="F1315" s="121" t="s">
        <v>1290</v>
      </c>
      <c r="G1315" s="122">
        <f>SUM(H1302:H1314)/2</f>
        <v>16870.13</v>
      </c>
      <c r="H1315" s="123" t="e">
        <f>IF($A$2="CD",IF($A$3=1,ROUND(SUM(H1302:H1314)/2,0),IF($A$3=3,ROUND(SUM(H1302:H1314)/2,-1),SUM(H1302:H1314)/2)),SUM(H1302:H1314)/2)</f>
        <v>#REF!</v>
      </c>
      <c r="I1315" s="94" t="e">
        <f>SUM(J1302:J1314)/2</f>
        <v>#REF!</v>
      </c>
      <c r="J1315" s="124" t="e">
        <f>IF($A$2="CD",IF($A$3=1,ROUND(SUM(J1302:J1314)/2,0),IF($A$3=3,ROUND(SUM(J1302:J1314)/2,-1),SUM(J1302:J1314)/2)),SUM(J1302:J1314)/2)</f>
        <v>#REF!</v>
      </c>
    </row>
    <row r="1316" spans="1:10" ht="16" thickTop="1">
      <c r="A1316" s="18" t="s">
        <v>1340</v>
      </c>
      <c r="B1316" s="55"/>
      <c r="C1316" s="65" t="s">
        <v>1341</v>
      </c>
      <c r="D1316" s="66"/>
      <c r="E1316" s="67"/>
      <c r="F1316" s="67"/>
      <c r="G1316" s="68"/>
      <c r="H1316" s="69"/>
      <c r="I1316" s="45"/>
      <c r="J1316" s="70"/>
    </row>
    <row r="1317" spans="1:10">
      <c r="A1317" s="40" t="s">
        <v>1342</v>
      </c>
      <c r="B1317" s="55"/>
      <c r="C1317" s="150" t="s">
        <v>1343</v>
      </c>
      <c r="D1317" s="137"/>
      <c r="E1317" s="138"/>
      <c r="F1317" s="165">
        <f>$F$3</f>
        <v>0</v>
      </c>
      <c r="G1317" s="139"/>
      <c r="H1317" s="140" t="e">
        <f>ROUND(H1315*F1317,2)</f>
        <v>#REF!</v>
      </c>
      <c r="I1317" s="45"/>
      <c r="J1317" s="149" t="e">
        <f>ROUND(J1315*F1317,2)</f>
        <v>#REF!</v>
      </c>
    </row>
    <row r="1318" spans="1:10">
      <c r="A1318" s="40" t="s">
        <v>1344</v>
      </c>
      <c r="B1318" s="55"/>
      <c r="C1318" s="150" t="s">
        <v>1345</v>
      </c>
      <c r="D1318" s="137"/>
      <c r="E1318" s="138"/>
      <c r="F1318" s="165">
        <f>$G$3</f>
        <v>0</v>
      </c>
      <c r="G1318" s="139"/>
      <c r="H1318" s="140" t="e">
        <f>ROUND(H1315*F1318,2)</f>
        <v>#REF!</v>
      </c>
      <c r="I1318" s="45"/>
      <c r="J1318" s="149" t="e">
        <f>ROUND(J1315*F1318,2)</f>
        <v>#REF!</v>
      </c>
    </row>
    <row r="1319" spans="1:10">
      <c r="A1319" s="40" t="s">
        <v>1346</v>
      </c>
      <c r="B1319" s="55"/>
      <c r="C1319" s="150" t="s">
        <v>1347</v>
      </c>
      <c r="D1319" s="137"/>
      <c r="E1319" s="138"/>
      <c r="F1319" s="165">
        <f>$H$3</f>
        <v>0</v>
      </c>
      <c r="G1319" s="139"/>
      <c r="H1319" s="140" t="e">
        <f>ROUND(H1315*F1319,2)</f>
        <v>#REF!</v>
      </c>
      <c r="I1319" s="45"/>
      <c r="J1319" s="149" t="e">
        <f>ROUND(J1315*F1319,2)</f>
        <v>#REF!</v>
      </c>
    </row>
    <row r="1320" spans="1:10">
      <c r="A1320" s="40" t="s">
        <v>1348</v>
      </c>
      <c r="B1320" s="55"/>
      <c r="C1320" s="150" t="s">
        <v>1349</v>
      </c>
      <c r="D1320" s="137"/>
      <c r="E1320" s="138"/>
      <c r="F1320" s="165" t="e">
        <f>$I$3</f>
        <v>#REF!</v>
      </c>
      <c r="G1320" s="139"/>
      <c r="H1320" s="140" t="e">
        <f>ROUND(H1319*F1320,2)</f>
        <v>#REF!</v>
      </c>
      <c r="I1320" s="45"/>
      <c r="J1320" s="149" t="e">
        <f>ROUND(J1319*F1320,2)</f>
        <v>#REF!</v>
      </c>
    </row>
    <row r="1321" spans="1:10">
      <c r="A1321" s="18" t="s">
        <v>1350</v>
      </c>
      <c r="B1321" s="55"/>
      <c r="C1321" s="47" t="s">
        <v>1351</v>
      </c>
      <c r="D1321" s="18"/>
      <c r="E1321" s="42"/>
      <c r="F1321" s="42"/>
      <c r="G1321" s="71"/>
      <c r="H1321" s="72" t="e">
        <f>SUM(H1317:H1320)</f>
        <v>#REF!</v>
      </c>
      <c r="I1321" s="62"/>
      <c r="J1321" s="73" t="e">
        <f>SUM(J1317:J1320)</f>
        <v>#REF!</v>
      </c>
    </row>
    <row r="1322" spans="1:10" ht="16" thickBot="1">
      <c r="A1322" s="18" t="s">
        <v>1352</v>
      </c>
      <c r="B1322" s="55"/>
      <c r="C1322" s="125"/>
      <c r="D1322" s="126"/>
      <c r="E1322" s="120"/>
      <c r="F1322" s="121" t="s">
        <v>1353</v>
      </c>
      <c r="G1322" s="127" t="e">
        <f>H1321+H1315</f>
        <v>#REF!</v>
      </c>
      <c r="H1322" s="123" t="e">
        <f>IF($A$3=2,ROUND((H1315+H1321),2),IF($A$3=3,ROUND((H1315+H1321),-1),ROUND((H1315+H1321),0)))</f>
        <v>#REF!</v>
      </c>
      <c r="I1322" s="57"/>
      <c r="J1322" s="124" t="e">
        <f>IF($A$3=2,ROUND((J1315+J1321),2),IF($A$3=3,ROUND((J1315+J1321),-1),ROUND((J1315+J1321),0)))</f>
        <v>#REF!</v>
      </c>
    </row>
    <row r="1323" spans="1:10" ht="16" thickTop="1">
      <c r="C1323" s="1"/>
      <c r="D1323" s="2"/>
      <c r="E1323" s="1"/>
      <c r="F1323" s="1"/>
      <c r="G1323" s="1"/>
      <c r="H1323" s="1"/>
      <c r="I1323" s="29"/>
      <c r="J1323" s="30"/>
    </row>
    <row r="1324" spans="1:10">
      <c r="C1324" s="1"/>
      <c r="D1324" s="2"/>
      <c r="E1324" s="1"/>
      <c r="F1324" s="1"/>
      <c r="G1324" s="1"/>
      <c r="H1324" s="1"/>
      <c r="I1324" s="29"/>
      <c r="J1324" s="30"/>
    </row>
    <row r="1325" spans="1:10">
      <c r="C1325" s="1"/>
      <c r="D1325" s="2"/>
      <c r="E1325" s="1"/>
      <c r="F1325" s="1"/>
      <c r="G1325" s="1"/>
      <c r="H1325" s="1"/>
      <c r="I1325" s="29"/>
      <c r="J1325" s="30"/>
    </row>
    <row r="1326" spans="1:10" ht="16" thickBot="1">
      <c r="C1326" s="1"/>
      <c r="D1326" s="2"/>
      <c r="E1326" s="1"/>
      <c r="F1326" s="1"/>
      <c r="G1326" s="1"/>
      <c r="H1326" s="1"/>
      <c r="I1326" s="29"/>
      <c r="J1326" s="30"/>
    </row>
    <row r="1327" spans="1:10" ht="16" thickTop="1">
      <c r="A1327" s="95" t="s">
        <v>1492</v>
      </c>
      <c r="C1327" s="824" t="s">
        <v>1470</v>
      </c>
      <c r="D1327" s="825"/>
      <c r="E1327" s="825"/>
      <c r="F1327" s="825"/>
      <c r="G1327" s="32"/>
      <c r="H1327" s="33" t="s">
        <v>1471</v>
      </c>
      <c r="I1327" s="75" t="s">
        <v>1411</v>
      </c>
      <c r="J1327" s="30"/>
    </row>
    <row r="1328" spans="1:10">
      <c r="A1328" s="95"/>
      <c r="C1328" s="826"/>
      <c r="D1328" s="827"/>
      <c r="E1328" s="827"/>
      <c r="F1328" s="827"/>
      <c r="G1328" s="36"/>
      <c r="H1328" s="37" t="e">
        <f>"ITEM:   " &amp;#REF!</f>
        <v>#REF!</v>
      </c>
      <c r="I1328" s="64" t="e">
        <f>#REF!</f>
        <v>#REF!</v>
      </c>
      <c r="J1328" s="30"/>
    </row>
    <row r="1329" spans="1:10">
      <c r="A1329" s="40" t="s">
        <v>1253</v>
      </c>
      <c r="C1329" s="147" t="s">
        <v>1</v>
      </c>
      <c r="D1329" s="155" t="s">
        <v>2</v>
      </c>
      <c r="E1329" s="155" t="s">
        <v>3</v>
      </c>
      <c r="F1329" s="155" t="s">
        <v>1254</v>
      </c>
      <c r="G1329" s="186" t="s">
        <v>1255</v>
      </c>
      <c r="H1329" s="187" t="s">
        <v>1256</v>
      </c>
      <c r="I1329" s="188"/>
      <c r="J1329" s="30"/>
    </row>
    <row r="1330" spans="1:10">
      <c r="A1330" s="40"/>
      <c r="C1330" s="41"/>
      <c r="D1330" s="18"/>
      <c r="E1330" s="42"/>
      <c r="F1330" s="42"/>
      <c r="G1330" s="96"/>
      <c r="H1330" s="97"/>
      <c r="I1330" s="133"/>
      <c r="J1330" s="30"/>
    </row>
    <row r="1331" spans="1:10">
      <c r="A1331" s="40" t="s">
        <v>1257</v>
      </c>
      <c r="C1331" s="47" t="s">
        <v>1258</v>
      </c>
      <c r="D1331" s="18"/>
      <c r="E1331" s="42"/>
      <c r="F1331" s="42"/>
      <c r="G1331" s="96"/>
      <c r="H1331" s="97"/>
      <c r="I1331" s="84"/>
      <c r="J1331" s="30"/>
    </row>
    <row r="1332" spans="1:10">
      <c r="A1332" s="40"/>
      <c r="B1332" s="31"/>
      <c r="C1332" s="189"/>
      <c r="D1332" s="179"/>
      <c r="E1332" s="167"/>
      <c r="F1332" s="180"/>
      <c r="G1332" s="157"/>
      <c r="H1332" s="148"/>
      <c r="I1332" s="158"/>
      <c r="J1332" s="30"/>
    </row>
    <row r="1333" spans="1:10">
      <c r="A1333" s="54" t="s">
        <v>1265</v>
      </c>
      <c r="C1333" s="41"/>
      <c r="D1333" s="18"/>
      <c r="E1333" s="42"/>
      <c r="F1333" s="42"/>
      <c r="G1333" s="96" t="s">
        <v>1266</v>
      </c>
      <c r="H1333" s="190">
        <f>SUM(H1331:H1332)</f>
        <v>0</v>
      </c>
      <c r="I1333" s="84"/>
      <c r="J1333" s="30">
        <f>SUM(J1331:J1332)</f>
        <v>0</v>
      </c>
    </row>
    <row r="1334" spans="1:10">
      <c r="A1334" s="40" t="s">
        <v>1267</v>
      </c>
      <c r="C1334" s="50" t="s">
        <v>1268</v>
      </c>
      <c r="D1334" s="18" t="s">
        <v>1269</v>
      </c>
      <c r="E1334" s="18" t="s">
        <v>1270</v>
      </c>
      <c r="F1334" s="18" t="s">
        <v>1271</v>
      </c>
      <c r="G1334" s="98" t="s">
        <v>1472</v>
      </c>
      <c r="H1334" s="99" t="s">
        <v>1273</v>
      </c>
      <c r="I1334" s="84"/>
      <c r="J1334" s="30"/>
    </row>
    <row r="1335" spans="1:10">
      <c r="A1335" s="40"/>
      <c r="B1335" s="31"/>
      <c r="C1335" s="189"/>
      <c r="D1335" s="179"/>
      <c r="E1335" s="167"/>
      <c r="F1335" s="180"/>
      <c r="G1335" s="157"/>
      <c r="H1335" s="148"/>
      <c r="I1335" s="158"/>
      <c r="J1335" s="30"/>
    </row>
    <row r="1336" spans="1:10">
      <c r="A1336" s="54" t="s">
        <v>1276</v>
      </c>
      <c r="C1336" s="41"/>
      <c r="D1336" s="18"/>
      <c r="E1336" s="42"/>
      <c r="F1336" s="42"/>
      <c r="G1336" s="96" t="s">
        <v>1473</v>
      </c>
      <c r="H1336" s="190">
        <f>SUM(H1334:H1335)</f>
        <v>0</v>
      </c>
      <c r="I1336" s="84"/>
      <c r="J1336" s="30">
        <f>SUM(J1334:J1335)</f>
        <v>0</v>
      </c>
    </row>
    <row r="1337" spans="1:10">
      <c r="A1337" s="40" t="s">
        <v>1278</v>
      </c>
      <c r="C1337" s="47" t="s">
        <v>1279</v>
      </c>
      <c r="D1337" s="18"/>
      <c r="E1337" s="42"/>
      <c r="F1337" s="42"/>
      <c r="G1337" s="96"/>
      <c r="H1337" s="97"/>
      <c r="I1337" s="84"/>
      <c r="J1337" s="30"/>
    </row>
    <row r="1338" spans="1:10">
      <c r="A1338" s="40">
        <v>300065</v>
      </c>
      <c r="B1338" t="s">
        <v>1279</v>
      </c>
      <c r="C1338" s="147" t="s">
        <v>1474</v>
      </c>
      <c r="D1338" s="155" t="s">
        <v>1475</v>
      </c>
      <c r="E1338" s="156">
        <v>1.3029999999999999</v>
      </c>
      <c r="F1338" s="156"/>
      <c r="G1338" s="191">
        <v>1320</v>
      </c>
      <c r="H1338" s="148">
        <f>TRUNC(E1338* (1 + F1338 / 100) * G1338,2)</f>
        <v>1719.96</v>
      </c>
      <c r="I1338" s="188" t="e">
        <f>I1328 * (E1338 * (1+F1338/100))</f>
        <v>#REF!</v>
      </c>
      <c r="J1338" s="30" t="e">
        <f>H1338 * I1328</f>
        <v>#REF!</v>
      </c>
    </row>
    <row r="1339" spans="1:10">
      <c r="A1339" s="40"/>
      <c r="B1339" s="31"/>
      <c r="C1339" s="189"/>
      <c r="D1339" s="179"/>
      <c r="E1339" s="167"/>
      <c r="F1339" s="180"/>
      <c r="G1339" s="157"/>
      <c r="H1339" s="148"/>
      <c r="I1339" s="158"/>
      <c r="J1339" s="30"/>
    </row>
    <row r="1340" spans="1:10">
      <c r="A1340" s="18" t="s">
        <v>1283</v>
      </c>
      <c r="C1340" s="41"/>
      <c r="D1340" s="18"/>
      <c r="E1340" s="42"/>
      <c r="F1340" s="42"/>
      <c r="G1340" s="96" t="s">
        <v>1476</v>
      </c>
      <c r="H1340" s="190">
        <f>SUM(H1337:H1339)</f>
        <v>1719.96</v>
      </c>
      <c r="I1340" s="84"/>
      <c r="J1340" s="190" t="e">
        <f>SUM(J1337:J1339)</f>
        <v>#REF!</v>
      </c>
    </row>
    <row r="1341" spans="1:10">
      <c r="A1341" s="40" t="s">
        <v>1285</v>
      </c>
      <c r="C1341" s="47" t="s">
        <v>1286</v>
      </c>
      <c r="D1341" s="18"/>
      <c r="E1341" s="42"/>
      <c r="F1341" s="42"/>
      <c r="G1341" s="96"/>
      <c r="H1341" s="97"/>
      <c r="I1341" s="84"/>
      <c r="J1341" s="30"/>
    </row>
    <row r="1342" spans="1:10">
      <c r="A1342" s="40"/>
      <c r="B1342" s="31"/>
      <c r="C1342" s="189"/>
      <c r="D1342" s="179"/>
      <c r="E1342" s="167"/>
      <c r="F1342" s="180"/>
      <c r="G1342" s="157"/>
      <c r="H1342" s="148"/>
      <c r="I1342" s="158"/>
      <c r="J1342" s="30"/>
    </row>
    <row r="1343" spans="1:10">
      <c r="A1343" s="18" t="s">
        <v>1287</v>
      </c>
      <c r="C1343" s="41"/>
      <c r="D1343" s="18"/>
      <c r="E1343" s="42"/>
      <c r="F1343" s="42"/>
      <c r="G1343" s="96" t="str">
        <f>"SUBTOTAL " &amp;C1341</f>
        <v>SUBTOTAL OTROS</v>
      </c>
      <c r="H1343" s="190">
        <f>SUM(H1341:H1342)</f>
        <v>0</v>
      </c>
      <c r="I1343" s="84"/>
      <c r="J1343" s="30">
        <f>SUM(J1341:J1342)</f>
        <v>0</v>
      </c>
    </row>
    <row r="1344" spans="1:10">
      <c r="A1344" s="18"/>
      <c r="C1344" s="41"/>
      <c r="D1344" s="18"/>
      <c r="E1344" s="42"/>
      <c r="F1344" s="42"/>
      <c r="G1344" s="96"/>
      <c r="H1344" s="97"/>
      <c r="I1344" s="84"/>
      <c r="J1344" s="30"/>
    </row>
    <row r="1345" spans="1:10" ht="16" thickBot="1">
      <c r="A1345" s="18" t="s">
        <v>1289</v>
      </c>
      <c r="C1345" s="89"/>
      <c r="D1345" s="128"/>
      <c r="E1345" s="129"/>
      <c r="F1345" s="130"/>
      <c r="G1345" s="134" t="s">
        <v>1290</v>
      </c>
      <c r="H1345" s="123" t="e">
        <f>IF($A$2="CD",IF($A$3=1,ROUND(SUM(H1330:H1344)/2,0),SUM(H1330:H1344)/2),SUM(H1330:H1344)/2)</f>
        <v>#REF!</v>
      </c>
      <c r="I1345" s="135" t="e">
        <f>SUM(J1329:J1344)/2</f>
        <v>#REF!</v>
      </c>
      <c r="J1345" s="30"/>
    </row>
    <row r="1346" spans="1:10" ht="16" thickTop="1">
      <c r="A1346" s="18" t="s">
        <v>1340</v>
      </c>
      <c r="C1346" s="100" t="s">
        <v>1341</v>
      </c>
      <c r="D1346" s="101"/>
      <c r="E1346" s="102"/>
      <c r="F1346" s="102"/>
      <c r="G1346" s="103"/>
      <c r="H1346" s="104"/>
      <c r="I1346" s="84"/>
      <c r="J1346" s="30"/>
    </row>
    <row r="1347" spans="1:10">
      <c r="A1347" s="40" t="s">
        <v>1342</v>
      </c>
      <c r="C1347" s="150" t="s">
        <v>1343</v>
      </c>
      <c r="D1347" s="137"/>
      <c r="E1347" s="192"/>
      <c r="F1347" s="193">
        <f>$F$3</f>
        <v>0</v>
      </c>
      <c r="G1347" s="194"/>
      <c r="H1347" s="141" t="e">
        <f>ROUND(H1345*F1347,2)</f>
        <v>#REF!</v>
      </c>
      <c r="I1347" s="84"/>
      <c r="J1347" s="30"/>
    </row>
    <row r="1348" spans="1:10">
      <c r="A1348" s="40" t="s">
        <v>1344</v>
      </c>
      <c r="C1348" s="150" t="s">
        <v>1345</v>
      </c>
      <c r="D1348" s="137"/>
      <c r="E1348" s="192"/>
      <c r="F1348" s="193">
        <f>$G$3</f>
        <v>0</v>
      </c>
      <c r="G1348" s="194"/>
      <c r="H1348" s="141" t="e">
        <f>ROUND(H1345*F1348,2)</f>
        <v>#REF!</v>
      </c>
      <c r="I1348" s="84"/>
      <c r="J1348" s="30"/>
    </row>
    <row r="1349" spans="1:10">
      <c r="A1349" s="40" t="s">
        <v>1346</v>
      </c>
      <c r="C1349" s="150" t="s">
        <v>1347</v>
      </c>
      <c r="D1349" s="137"/>
      <c r="E1349" s="192"/>
      <c r="F1349" s="193">
        <f>$H$3</f>
        <v>0</v>
      </c>
      <c r="G1349" s="194"/>
      <c r="H1349" s="141" t="e">
        <f>ROUND(H1345*F1349,2)</f>
        <v>#REF!</v>
      </c>
      <c r="I1349" s="84"/>
      <c r="J1349" s="30"/>
    </row>
    <row r="1350" spans="1:10">
      <c r="A1350" s="40" t="s">
        <v>1348</v>
      </c>
      <c r="C1350" s="150" t="s">
        <v>1349</v>
      </c>
      <c r="D1350" s="137"/>
      <c r="E1350" s="192"/>
      <c r="F1350" s="193" t="e">
        <f>$I$3</f>
        <v>#REF!</v>
      </c>
      <c r="G1350" s="194"/>
      <c r="H1350" s="141" t="e">
        <f>ROUND(H1349*F1350,2)</f>
        <v>#REF!</v>
      </c>
      <c r="I1350" s="84"/>
      <c r="J1350" s="30"/>
    </row>
    <row r="1351" spans="1:10">
      <c r="A1351" s="18" t="s">
        <v>1350</v>
      </c>
      <c r="C1351" s="105" t="s">
        <v>1477</v>
      </c>
      <c r="D1351" s="18"/>
      <c r="E1351" s="42"/>
      <c r="F1351" s="42"/>
      <c r="G1351" s="106"/>
      <c r="H1351" s="107" t="e">
        <f>SUM(H1347:H1350)</f>
        <v>#REF!</v>
      </c>
      <c r="I1351" s="84"/>
      <c r="J1351" s="30"/>
    </row>
    <row r="1352" spans="1:10" ht="16" thickBot="1">
      <c r="A1352" s="18" t="s">
        <v>1352</v>
      </c>
      <c r="C1352" s="131"/>
      <c r="D1352" s="132"/>
      <c r="E1352" s="129"/>
      <c r="F1352" s="130"/>
      <c r="G1352" s="136" t="s">
        <v>1353</v>
      </c>
      <c r="H1352" s="123" t="e">
        <f>IF($A$3=2,ROUND((H1345+H1351),2),IF($A$3=3,ROUND((H1345+H1351),-1),ROUND((H1345+H1351),0)))</f>
        <v>#REF!</v>
      </c>
      <c r="I1352" s="57"/>
      <c r="J1352" s="30"/>
    </row>
    <row r="1353" spans="1:10" ht="16" thickTop="1">
      <c r="C1353" s="1"/>
      <c r="D1353" s="2"/>
      <c r="E1353" s="1"/>
      <c r="F1353" s="1"/>
      <c r="G1353" s="1"/>
      <c r="H1353" s="1"/>
      <c r="I1353" s="29"/>
      <c r="J1353" s="30"/>
    </row>
    <row r="1354" spans="1:10">
      <c r="C1354" s="1"/>
      <c r="D1354" s="2"/>
      <c r="E1354" s="1"/>
      <c r="F1354" s="1"/>
      <c r="G1354" s="1"/>
      <c r="H1354" s="1"/>
      <c r="I1354" s="29"/>
      <c r="J1354" s="30"/>
    </row>
    <row r="1355" spans="1:10" ht="16" thickBot="1">
      <c r="C1355" s="1"/>
      <c r="D1355" s="2"/>
      <c r="E1355" s="1"/>
      <c r="F1355" s="1"/>
      <c r="G1355" s="1"/>
      <c r="H1355" s="1"/>
      <c r="I1355" s="29"/>
      <c r="J1355" s="30"/>
    </row>
    <row r="1356" spans="1:10" ht="16" thickTop="1">
      <c r="A1356" s="18" t="s">
        <v>1493</v>
      </c>
      <c r="B1356" s="31"/>
      <c r="C1356" s="812" t="s">
        <v>1494</v>
      </c>
      <c r="D1356" s="813"/>
      <c r="E1356" s="813"/>
      <c r="F1356" s="813"/>
      <c r="G1356" s="32"/>
      <c r="H1356" s="33" t="s">
        <v>1441</v>
      </c>
      <c r="I1356" s="34" t="s">
        <v>1251</v>
      </c>
      <c r="J1356" s="35" t="s">
        <v>4</v>
      </c>
    </row>
    <row r="1357" spans="1:10">
      <c r="A1357" s="18"/>
      <c r="B1357" s="31"/>
      <c r="C1357" s="814"/>
      <c r="D1357" s="815"/>
      <c r="E1357" s="815"/>
      <c r="F1357" s="815"/>
      <c r="G1357" s="36"/>
      <c r="H1357" s="37" t="e">
        <f>"ITEM:   " &amp;#REF!</f>
        <v>#REF!</v>
      </c>
      <c r="I1357" s="64">
        <v>0</v>
      </c>
      <c r="J1357" s="39"/>
    </row>
    <row r="1358" spans="1:10">
      <c r="A1358" s="40" t="s">
        <v>1253</v>
      </c>
      <c r="B1358" s="31"/>
      <c r="C1358" s="147" t="s">
        <v>1</v>
      </c>
      <c r="D1358" s="155" t="s">
        <v>2</v>
      </c>
      <c r="E1358" s="156" t="s">
        <v>3</v>
      </c>
      <c r="F1358" s="156" t="s">
        <v>1254</v>
      </c>
      <c r="G1358" s="157" t="s">
        <v>1255</v>
      </c>
      <c r="H1358" s="148" t="s">
        <v>1256</v>
      </c>
      <c r="I1358" s="158"/>
      <c r="J1358" s="149" t="s">
        <v>1256</v>
      </c>
    </row>
    <row r="1359" spans="1:10">
      <c r="A1359" s="40"/>
      <c r="B1359" s="31"/>
      <c r="C1359" s="41"/>
      <c r="D1359" s="18"/>
      <c r="E1359" s="42"/>
      <c r="F1359" s="42"/>
      <c r="G1359" s="43"/>
      <c r="H1359" s="44"/>
      <c r="I1359" s="45"/>
      <c r="J1359" s="46"/>
    </row>
    <row r="1360" spans="1:10">
      <c r="A1360" s="18" t="s">
        <v>1257</v>
      </c>
      <c r="B1360" s="1"/>
      <c r="C1360" s="47" t="s">
        <v>1258</v>
      </c>
      <c r="D1360" s="18"/>
      <c r="E1360" s="42"/>
      <c r="F1360" s="42"/>
      <c r="G1360" s="43"/>
      <c r="H1360" s="44"/>
      <c r="I1360" s="45"/>
      <c r="J1360" s="46"/>
    </row>
    <row r="1361" spans="1:10">
      <c r="A1361" s="18">
        <v>100053</v>
      </c>
      <c r="B1361" s="1" t="s">
        <v>1263</v>
      </c>
      <c r="C1361" s="147" t="s">
        <v>1295</v>
      </c>
      <c r="D1361" s="155" t="s">
        <v>1296</v>
      </c>
      <c r="E1361" s="156">
        <v>7</v>
      </c>
      <c r="F1361" s="156"/>
      <c r="G1361" s="157">
        <v>30</v>
      </c>
      <c r="H1361" s="148">
        <f>TRUNC(E1361* (1 + F1361 / 100) * G1361,2)</f>
        <v>210</v>
      </c>
      <c r="I1361" s="158">
        <f>I1357 * (E1361 * (1+F1361/100))</f>
        <v>0</v>
      </c>
      <c r="J1361" s="149">
        <f>H1361 * I1357</f>
        <v>0</v>
      </c>
    </row>
    <row r="1362" spans="1:10">
      <c r="A1362" s="18">
        <v>100932</v>
      </c>
      <c r="B1362" s="1" t="s">
        <v>1259</v>
      </c>
      <c r="C1362" s="195" t="s">
        <v>1300</v>
      </c>
      <c r="D1362" s="196" t="s">
        <v>1301</v>
      </c>
      <c r="E1362" s="197">
        <v>0.05</v>
      </c>
      <c r="F1362" s="197"/>
      <c r="G1362" s="198">
        <v>9100</v>
      </c>
      <c r="H1362" s="199">
        <f>TRUNC(E1362* (1 + F1362 / 100) * G1362,2)</f>
        <v>455</v>
      </c>
      <c r="I1362" s="158">
        <f>I1357 * (E1362 * (1+F1362/100))</f>
        <v>0</v>
      </c>
      <c r="J1362" s="200">
        <f>H1362 * I1357</f>
        <v>0</v>
      </c>
    </row>
    <row r="1363" spans="1:10">
      <c r="A1363" s="18">
        <v>100011</v>
      </c>
      <c r="B1363" s="1" t="s">
        <v>1259</v>
      </c>
      <c r="C1363" s="201" t="s">
        <v>1305</v>
      </c>
      <c r="D1363" s="202" t="s">
        <v>1301</v>
      </c>
      <c r="E1363" s="203">
        <v>1.4999999999999999E-2</v>
      </c>
      <c r="F1363" s="203"/>
      <c r="G1363" s="204">
        <v>76000</v>
      </c>
      <c r="H1363" s="205">
        <f>TRUNC(E1363* (1 + F1363 / 100) * G1363,2)</f>
        <v>1140</v>
      </c>
      <c r="I1363" s="158">
        <f>I1357 * (E1363 * (1+F1363/100))</f>
        <v>0</v>
      </c>
      <c r="J1363" s="206">
        <f>H1363 * I1357</f>
        <v>0</v>
      </c>
    </row>
    <row r="1364" spans="1:10">
      <c r="A1364" s="54" t="s">
        <v>1265</v>
      </c>
      <c r="B1364" s="1"/>
      <c r="C1364" s="41"/>
      <c r="D1364" s="18"/>
      <c r="E1364" s="42"/>
      <c r="F1364" s="42"/>
      <c r="G1364" s="43" t="s">
        <v>1266</v>
      </c>
      <c r="H1364" s="109">
        <f>SUM(H1360:H1363)</f>
        <v>1805</v>
      </c>
      <c r="I1364" s="45"/>
      <c r="J1364" s="108">
        <f>SUM(J1360:J1363)</f>
        <v>0</v>
      </c>
    </row>
    <row r="1365" spans="1:10">
      <c r="A1365" s="40" t="s">
        <v>1267</v>
      </c>
      <c r="B1365" s="31"/>
      <c r="C1365" s="50" t="s">
        <v>1268</v>
      </c>
      <c r="D1365" s="18" t="s">
        <v>1269</v>
      </c>
      <c r="E1365" s="18" t="s">
        <v>1270</v>
      </c>
      <c r="F1365" s="18" t="s">
        <v>1271</v>
      </c>
      <c r="G1365" s="51" t="s">
        <v>1272</v>
      </c>
      <c r="H1365" s="52" t="s">
        <v>1273</v>
      </c>
      <c r="I1365" s="45"/>
      <c r="J1365" s="46"/>
    </row>
    <row r="1366" spans="1:10">
      <c r="A1366" s="40">
        <v>200008</v>
      </c>
      <c r="B1366" s="31" t="s">
        <v>1268</v>
      </c>
      <c r="C1366" s="147" t="s">
        <v>1317</v>
      </c>
      <c r="D1366" s="159">
        <v>92752</v>
      </c>
      <c r="E1366" s="160">
        <f>$O$1</f>
        <v>1.68</v>
      </c>
      <c r="F1366" s="146">
        <f>IF(D1366&lt;&gt;"",TRUNC(D1366*E1366,0),"")</f>
        <v>155823</v>
      </c>
      <c r="G1366" s="161">
        <v>21.799900000000001</v>
      </c>
      <c r="H1366" s="148">
        <f>TRUNC(F1366/G1366,2)</f>
        <v>7147.87</v>
      </c>
      <c r="I1366" s="158">
        <f>I1357 / G1366</f>
        <v>0</v>
      </c>
      <c r="J1366" s="207">
        <f>H1366 * I1357</f>
        <v>0</v>
      </c>
    </row>
    <row r="1367" spans="1:10">
      <c r="A1367" s="18" t="s">
        <v>1276</v>
      </c>
      <c r="B1367" s="31"/>
      <c r="C1367" s="41"/>
      <c r="D1367" s="18"/>
      <c r="E1367" s="42"/>
      <c r="F1367" s="42"/>
      <c r="G1367" s="43" t="s">
        <v>1277</v>
      </c>
      <c r="H1367" s="48">
        <f>SUM(H1365:H1366)</f>
        <v>7147.87</v>
      </c>
      <c r="I1367" s="45"/>
      <c r="J1367" s="49">
        <f>SUM(J1365:J1366)</f>
        <v>0</v>
      </c>
    </row>
    <row r="1368" spans="1:10">
      <c r="A1368" s="40" t="s">
        <v>1278</v>
      </c>
      <c r="B1368" s="31"/>
      <c r="C1368" s="53" t="s">
        <v>1279</v>
      </c>
      <c r="D1368" s="18"/>
      <c r="E1368" s="42"/>
      <c r="F1368" s="42"/>
      <c r="G1368" s="43"/>
      <c r="H1368" s="44"/>
      <c r="I1368" s="45"/>
      <c r="J1368" s="46"/>
    </row>
    <row r="1369" spans="1:10">
      <c r="A1369" s="40">
        <v>300057</v>
      </c>
      <c r="B1369" s="31" t="s">
        <v>1279</v>
      </c>
      <c r="C1369" s="151" t="s">
        <v>1495</v>
      </c>
      <c r="D1369" s="155" t="s">
        <v>629</v>
      </c>
      <c r="E1369" s="156">
        <v>0.1</v>
      </c>
      <c r="F1369" s="156"/>
      <c r="G1369" s="157">
        <v>36900</v>
      </c>
      <c r="H1369" s="148">
        <f>TRUNC(E1369* (1 + F1369 / 100) * G1369,2)</f>
        <v>3690</v>
      </c>
      <c r="I1369" s="158">
        <f>I1357 * (E1369 * (1+F1369/100))</f>
        <v>0</v>
      </c>
      <c r="J1369" s="207">
        <f>H1369 * I1357</f>
        <v>0</v>
      </c>
    </row>
    <row r="1370" spans="1:10">
      <c r="A1370" s="40">
        <v>300026</v>
      </c>
      <c r="B1370" s="31" t="s">
        <v>1279</v>
      </c>
      <c r="C1370" s="147" t="s">
        <v>1281</v>
      </c>
      <c r="D1370" s="155" t="s">
        <v>1282</v>
      </c>
      <c r="E1370" s="163">
        <f>$O$2</f>
        <v>0.05</v>
      </c>
      <c r="F1370" s="156"/>
      <c r="G1370" s="157">
        <f>H1367</f>
        <v>7147.87</v>
      </c>
      <c r="H1370" s="148">
        <f>TRUNC(E1370* (1 + F1370 / 100) * G1370,2)</f>
        <v>357.39</v>
      </c>
      <c r="I1370" s="158">
        <f>I1357 * H1370</f>
        <v>0</v>
      </c>
      <c r="J1370" s="207">
        <f>H1370 * I1357</f>
        <v>0</v>
      </c>
    </row>
    <row r="1371" spans="1:10">
      <c r="A1371" s="18" t="s">
        <v>1283</v>
      </c>
      <c r="B1371" s="31"/>
      <c r="C1371" s="41"/>
      <c r="D1371" s="18"/>
      <c r="E1371" s="42"/>
      <c r="F1371" s="42"/>
      <c r="G1371" s="43" t="s">
        <v>1284</v>
      </c>
      <c r="H1371" s="48">
        <f>SUM(H1368:H1370)</f>
        <v>4047.39</v>
      </c>
      <c r="I1371" s="45"/>
      <c r="J1371" s="49">
        <f>SUM(J1368:J1370)</f>
        <v>0</v>
      </c>
    </row>
    <row r="1372" spans="1:10">
      <c r="A1372" s="18" t="s">
        <v>1285</v>
      </c>
      <c r="B1372" s="1"/>
      <c r="C1372" s="47" t="s">
        <v>1286</v>
      </c>
      <c r="D1372" s="18"/>
      <c r="E1372" s="42"/>
      <c r="F1372" s="42"/>
      <c r="G1372" s="43"/>
      <c r="H1372" s="44"/>
      <c r="I1372" s="45"/>
      <c r="J1372" s="46"/>
    </row>
    <row r="1373" spans="1:10">
      <c r="A1373" s="40"/>
      <c r="B1373" s="31"/>
      <c r="C1373" s="147"/>
      <c r="D1373" s="155"/>
      <c r="E1373" s="156"/>
      <c r="F1373" s="156"/>
      <c r="G1373" s="157"/>
      <c r="H1373" s="148"/>
      <c r="I1373" s="158"/>
      <c r="J1373" s="207"/>
    </row>
    <row r="1374" spans="1:10">
      <c r="A1374" s="54" t="s">
        <v>1287</v>
      </c>
      <c r="B1374" s="1"/>
      <c r="C1374" s="41"/>
      <c r="D1374" s="18"/>
      <c r="E1374" s="42"/>
      <c r="F1374" s="42"/>
      <c r="G1374" s="43" t="s">
        <v>1288</v>
      </c>
      <c r="H1374" s="148">
        <f>SUM(H1372:H1373)</f>
        <v>0</v>
      </c>
      <c r="I1374" s="45"/>
      <c r="J1374" s="207">
        <f>SUM(J1372:J1373)</f>
        <v>0</v>
      </c>
    </row>
    <row r="1375" spans="1:10">
      <c r="A1375" s="18"/>
      <c r="B1375" s="55"/>
      <c r="C1375" s="41"/>
      <c r="D1375" s="18"/>
      <c r="E1375" s="42"/>
      <c r="F1375" s="42"/>
      <c r="G1375" s="43"/>
      <c r="H1375" s="44"/>
      <c r="I1375" s="45"/>
      <c r="J1375" s="46"/>
    </row>
    <row r="1376" spans="1:10" ht="16" thickBot="1">
      <c r="A1376" s="18" t="s">
        <v>1289</v>
      </c>
      <c r="B1376" s="55"/>
      <c r="C1376" s="56"/>
      <c r="D1376" s="119"/>
      <c r="E1376" s="120"/>
      <c r="F1376" s="121" t="s">
        <v>1290</v>
      </c>
      <c r="G1376" s="122">
        <f>SUM(H1358:H1375)/2</f>
        <v>13000.259999999998</v>
      </c>
      <c r="H1376" s="123" t="e">
        <f>IF($A$2="CD",IF($A$3=1,ROUND(SUM(H1358:H1375)/2,0),IF($A$3=3,ROUND(SUM(H1358:H1375)/2,-1),SUM(H1358:H1375)/2)),SUM(H1358:H1375)/2)</f>
        <v>#REF!</v>
      </c>
      <c r="I1376" s="57">
        <f>SUM(J1358:J1375)/2</f>
        <v>0</v>
      </c>
      <c r="J1376" s="124" t="e">
        <f>IF($A$2="CD",IF($A$3=1,ROUND(SUM(J1358:J1375)/2,0),IF($A$3=3,ROUND(SUM(J1358:J1375)/2,-1),SUM(J1358:J1375)/2)),SUM(J1358:J1375)/2)</f>
        <v>#REF!</v>
      </c>
    </row>
    <row r="1377" spans="1:10" ht="16" thickTop="1">
      <c r="A1377" s="18" t="s">
        <v>1340</v>
      </c>
      <c r="B1377" s="55"/>
      <c r="C1377" s="65" t="s">
        <v>1341</v>
      </c>
      <c r="D1377" s="66"/>
      <c r="E1377" s="67"/>
      <c r="F1377" s="67"/>
      <c r="G1377" s="68"/>
      <c r="H1377" s="69"/>
      <c r="I1377" s="45"/>
      <c r="J1377" s="70"/>
    </row>
    <row r="1378" spans="1:10">
      <c r="A1378" s="40" t="s">
        <v>1342</v>
      </c>
      <c r="B1378" s="55"/>
      <c r="C1378" s="208" t="s">
        <v>1343</v>
      </c>
      <c r="D1378" s="209"/>
      <c r="E1378" s="210"/>
      <c r="F1378" s="165">
        <f>$F$3</f>
        <v>0</v>
      </c>
      <c r="G1378" s="211"/>
      <c r="H1378" s="212" t="e">
        <f>ROUND(H1376*F1378,2)</f>
        <v>#REF!</v>
      </c>
      <c r="I1378" s="45"/>
      <c r="J1378" s="207" t="e">
        <f>ROUND(J1376*F1378,2)</f>
        <v>#REF!</v>
      </c>
    </row>
    <row r="1379" spans="1:10">
      <c r="A1379" s="40" t="s">
        <v>1344</v>
      </c>
      <c r="B1379" s="55"/>
      <c r="C1379" s="208" t="s">
        <v>1345</v>
      </c>
      <c r="D1379" s="209"/>
      <c r="E1379" s="210"/>
      <c r="F1379" s="165">
        <f>$G$3</f>
        <v>0</v>
      </c>
      <c r="G1379" s="211"/>
      <c r="H1379" s="212" t="e">
        <f>ROUND(H1376*F1379,2)</f>
        <v>#REF!</v>
      </c>
      <c r="I1379" s="45"/>
      <c r="J1379" s="207" t="e">
        <f>ROUND(J1376*F1379,2)</f>
        <v>#REF!</v>
      </c>
    </row>
    <row r="1380" spans="1:10">
      <c r="A1380" s="40" t="s">
        <v>1346</v>
      </c>
      <c r="B1380" s="55"/>
      <c r="C1380" s="208" t="s">
        <v>1347</v>
      </c>
      <c r="D1380" s="209"/>
      <c r="E1380" s="210"/>
      <c r="F1380" s="165">
        <f>$H$3</f>
        <v>0</v>
      </c>
      <c r="G1380" s="211"/>
      <c r="H1380" s="212" t="e">
        <f>ROUND(H1376*F1380,2)</f>
        <v>#REF!</v>
      </c>
      <c r="I1380" s="45"/>
      <c r="J1380" s="207" t="e">
        <f>ROUND(J1376*F1380,2)</f>
        <v>#REF!</v>
      </c>
    </row>
    <row r="1381" spans="1:10">
      <c r="A1381" s="40" t="s">
        <v>1348</v>
      </c>
      <c r="B1381" s="55"/>
      <c r="C1381" s="208" t="s">
        <v>1349</v>
      </c>
      <c r="D1381" s="209"/>
      <c r="E1381" s="210"/>
      <c r="F1381" s="165" t="e">
        <f>$I$3</f>
        <v>#REF!</v>
      </c>
      <c r="G1381" s="211"/>
      <c r="H1381" s="212" t="e">
        <f>ROUND(H1380*F1381,2)</f>
        <v>#REF!</v>
      </c>
      <c r="I1381" s="62"/>
      <c r="J1381" s="207" t="e">
        <f>ROUND(J1380*F1381,2)</f>
        <v>#REF!</v>
      </c>
    </row>
    <row r="1382" spans="1:10">
      <c r="A1382" s="18" t="s">
        <v>1350</v>
      </c>
      <c r="B1382" s="55"/>
      <c r="C1382" s="47" t="s">
        <v>1351</v>
      </c>
      <c r="D1382" s="18"/>
      <c r="E1382" s="42"/>
      <c r="F1382" s="42"/>
      <c r="G1382" s="71"/>
      <c r="H1382" s="72" t="e">
        <f>SUM(H1378:H1381)</f>
        <v>#REF!</v>
      </c>
      <c r="I1382" s="62"/>
      <c r="J1382" s="73" t="e">
        <f>SUM(J1378:J1381)</f>
        <v>#REF!</v>
      </c>
    </row>
    <row r="1383" spans="1:10" ht="16" thickBot="1">
      <c r="A1383" s="18" t="s">
        <v>1352</v>
      </c>
      <c r="B1383" s="55"/>
      <c r="C1383" s="125"/>
      <c r="D1383" s="126"/>
      <c r="E1383" s="120"/>
      <c r="F1383" s="121" t="s">
        <v>1353</v>
      </c>
      <c r="G1383" s="127" t="e">
        <f>H1382+H1376</f>
        <v>#REF!</v>
      </c>
      <c r="H1383" s="123" t="e">
        <f>IF($A$3=2,ROUND((H1376+H1382),2),IF($A$3=3,ROUND((H1376+H1382),-1),ROUND((H1376+H1382),0)))</f>
        <v>#REF!</v>
      </c>
      <c r="I1383" s="57"/>
      <c r="J1383" s="124" t="e">
        <f>IF($A$3=2,ROUND((J1376+J1382),2),IF($A$3=3,ROUND((J1376+J1382),-1),ROUND((J1376+J1382),0)))</f>
        <v>#REF!</v>
      </c>
    </row>
    <row r="1384" spans="1:10" ht="16" thickTop="1">
      <c r="C1384" s="1"/>
      <c r="D1384" s="2"/>
      <c r="E1384" s="1"/>
      <c r="F1384" s="1"/>
      <c r="G1384" s="1"/>
      <c r="H1384" s="1"/>
      <c r="I1384" s="29"/>
      <c r="J1384" s="30"/>
    </row>
    <row r="1385" spans="1:10" ht="16" thickBot="1">
      <c r="C1385" s="1"/>
      <c r="D1385" s="2"/>
      <c r="E1385" s="1"/>
      <c r="F1385" s="1"/>
      <c r="G1385" s="1"/>
      <c r="H1385" s="1"/>
      <c r="I1385" s="29"/>
      <c r="J1385" s="30"/>
    </row>
    <row r="1386" spans="1:10" ht="16" thickTop="1">
      <c r="A1386" s="18" t="s">
        <v>1496</v>
      </c>
      <c r="B1386" s="31"/>
      <c r="C1386" s="812" t="s">
        <v>1497</v>
      </c>
      <c r="D1386" s="813"/>
      <c r="E1386" s="813"/>
      <c r="F1386" s="813"/>
      <c r="G1386" s="32"/>
      <c r="H1386" s="33" t="s">
        <v>1293</v>
      </c>
      <c r="I1386" s="34" t="s">
        <v>1251</v>
      </c>
      <c r="J1386" s="35" t="s">
        <v>4</v>
      </c>
    </row>
    <row r="1387" spans="1:10">
      <c r="A1387" s="18"/>
      <c r="B1387" s="31"/>
      <c r="C1387" s="814"/>
      <c r="D1387" s="815"/>
      <c r="E1387" s="815"/>
      <c r="F1387" s="815"/>
      <c r="G1387" s="36"/>
      <c r="H1387" s="37" t="e">
        <f>"ITEM:   " &amp;#REF!</f>
        <v>#REF!</v>
      </c>
      <c r="I1387" s="38">
        <v>0</v>
      </c>
      <c r="J1387" s="39"/>
    </row>
    <row r="1388" spans="1:10">
      <c r="A1388" s="40" t="s">
        <v>1253</v>
      </c>
      <c r="B1388" s="31"/>
      <c r="C1388" s="147" t="s">
        <v>1</v>
      </c>
      <c r="D1388" s="155" t="s">
        <v>2</v>
      </c>
      <c r="E1388" s="156" t="s">
        <v>3</v>
      </c>
      <c r="F1388" s="156" t="s">
        <v>1254</v>
      </c>
      <c r="G1388" s="157" t="s">
        <v>1255</v>
      </c>
      <c r="H1388" s="148" t="s">
        <v>1256</v>
      </c>
      <c r="I1388" s="213"/>
      <c r="J1388" s="207" t="s">
        <v>1256</v>
      </c>
    </row>
    <row r="1389" spans="1:10">
      <c r="A1389" s="40"/>
      <c r="B1389" s="31"/>
      <c r="C1389" s="41"/>
      <c r="D1389" s="18"/>
      <c r="E1389" s="42"/>
      <c r="F1389" s="42"/>
      <c r="G1389" s="43"/>
      <c r="H1389" s="44"/>
      <c r="I1389" s="45"/>
      <c r="J1389" s="46"/>
    </row>
    <row r="1390" spans="1:10">
      <c r="A1390" s="40" t="s">
        <v>1257</v>
      </c>
      <c r="B1390" s="31"/>
      <c r="C1390" s="47" t="s">
        <v>1258</v>
      </c>
      <c r="D1390" s="18"/>
      <c r="E1390" s="42"/>
      <c r="F1390" s="42"/>
      <c r="G1390" s="43"/>
      <c r="H1390" s="44"/>
      <c r="I1390" s="45"/>
      <c r="J1390" s="46"/>
    </row>
    <row r="1391" spans="1:10">
      <c r="A1391" s="40">
        <v>101587</v>
      </c>
      <c r="B1391" s="31" t="s">
        <v>1297</v>
      </c>
      <c r="C1391" s="147" t="s">
        <v>1498</v>
      </c>
      <c r="D1391" s="155" t="s">
        <v>8</v>
      </c>
      <c r="E1391" s="156">
        <v>1.3</v>
      </c>
      <c r="F1391" s="156"/>
      <c r="G1391" s="157">
        <v>8800</v>
      </c>
      <c r="H1391" s="148">
        <f>TRUNC(E1391* (1 + F1391 / 100) * G1391,2)</f>
        <v>11440</v>
      </c>
      <c r="I1391" s="158">
        <f>I1387 * (E1391 * (1+F1391/100))</f>
        <v>0</v>
      </c>
      <c r="J1391" s="207">
        <f>I1387*H1391</f>
        <v>0</v>
      </c>
    </row>
    <row r="1392" spans="1:10">
      <c r="A1392" s="18" t="s">
        <v>1265</v>
      </c>
      <c r="B1392" s="31"/>
      <c r="C1392" s="41"/>
      <c r="D1392" s="18"/>
      <c r="E1392" s="42"/>
      <c r="F1392" s="42"/>
      <c r="G1392" s="43" t="s">
        <v>1266</v>
      </c>
      <c r="H1392" s="48">
        <f>SUM(H1390:H1391)</f>
        <v>11440</v>
      </c>
      <c r="I1392" s="45"/>
      <c r="J1392" s="49">
        <f>SUM(J1390:J1391)</f>
        <v>0</v>
      </c>
    </row>
    <row r="1393" spans="1:10">
      <c r="A1393" s="40" t="s">
        <v>1267</v>
      </c>
      <c r="B1393" s="31"/>
      <c r="C1393" s="50" t="s">
        <v>1268</v>
      </c>
      <c r="D1393" s="18" t="s">
        <v>1269</v>
      </c>
      <c r="E1393" s="18" t="s">
        <v>1270</v>
      </c>
      <c r="F1393" s="18" t="s">
        <v>1271</v>
      </c>
      <c r="G1393" s="51" t="s">
        <v>1272</v>
      </c>
      <c r="H1393" s="52" t="s">
        <v>1273</v>
      </c>
      <c r="I1393" s="45"/>
      <c r="J1393" s="46"/>
    </row>
    <row r="1394" spans="1:10">
      <c r="A1394" s="40">
        <v>200010</v>
      </c>
      <c r="B1394" s="31" t="s">
        <v>1268</v>
      </c>
      <c r="C1394" s="147" t="s">
        <v>1306</v>
      </c>
      <c r="D1394" s="159">
        <v>114480</v>
      </c>
      <c r="E1394" s="160">
        <f>$O$1</f>
        <v>1.68</v>
      </c>
      <c r="F1394" s="146">
        <f>IF(D1394&lt;&gt;"",TRUNC(D1394*E1394,0),"")</f>
        <v>192326</v>
      </c>
      <c r="G1394" s="161">
        <v>153.08590000000001</v>
      </c>
      <c r="H1394" s="148">
        <f>TRUNC(F1394/G1394,2)</f>
        <v>1256.32</v>
      </c>
      <c r="I1394" s="158">
        <f>I1387 / G1394</f>
        <v>0</v>
      </c>
      <c r="J1394" s="207">
        <f>I1387*H1394</f>
        <v>0</v>
      </c>
    </row>
    <row r="1395" spans="1:10">
      <c r="A1395" s="18" t="s">
        <v>1276</v>
      </c>
      <c r="B1395" s="31"/>
      <c r="C1395" s="41"/>
      <c r="D1395" s="18"/>
      <c r="E1395" s="42"/>
      <c r="F1395" s="42"/>
      <c r="G1395" s="43" t="s">
        <v>1277</v>
      </c>
      <c r="H1395" s="48">
        <f>SUM(H1393:H1394)</f>
        <v>1256.32</v>
      </c>
      <c r="I1395" s="45"/>
      <c r="J1395" s="49">
        <f>SUM(J1393:J1394)</f>
        <v>0</v>
      </c>
    </row>
    <row r="1396" spans="1:10">
      <c r="A1396" s="40" t="s">
        <v>1278</v>
      </c>
      <c r="B1396" s="31"/>
      <c r="C1396" s="53" t="s">
        <v>1279</v>
      </c>
      <c r="D1396" s="18"/>
      <c r="E1396" s="42"/>
      <c r="F1396" s="42"/>
      <c r="G1396" s="43"/>
      <c r="H1396" s="44"/>
      <c r="I1396" s="45"/>
      <c r="J1396" s="46"/>
    </row>
    <row r="1397" spans="1:10">
      <c r="A1397" s="40">
        <v>300034</v>
      </c>
      <c r="B1397" s="31" t="s">
        <v>1279</v>
      </c>
      <c r="C1397" s="147" t="s">
        <v>1499</v>
      </c>
      <c r="D1397" s="155" t="s">
        <v>1417</v>
      </c>
      <c r="E1397" s="156">
        <v>4.7199999999999999E-2</v>
      </c>
      <c r="F1397" s="156"/>
      <c r="G1397" s="157">
        <v>139500</v>
      </c>
      <c r="H1397" s="148">
        <f>TRUNC(E1397* (1 + F1397 / 100) * G1397,2)</f>
        <v>6584.4</v>
      </c>
      <c r="I1397" s="158">
        <f>I1387 * (E1397 * (1+F1397/100))</f>
        <v>0</v>
      </c>
      <c r="J1397" s="207">
        <f>I1387*H1397</f>
        <v>0</v>
      </c>
    </row>
    <row r="1398" spans="1:10">
      <c r="A1398" s="40">
        <v>300056</v>
      </c>
      <c r="B1398" s="31" t="s">
        <v>1279</v>
      </c>
      <c r="C1398" s="147" t="s">
        <v>1500</v>
      </c>
      <c r="D1398" s="155" t="s">
        <v>1417</v>
      </c>
      <c r="E1398" s="156">
        <v>6.8000000000000005E-2</v>
      </c>
      <c r="F1398" s="156"/>
      <c r="G1398" s="157">
        <v>110000</v>
      </c>
      <c r="H1398" s="148">
        <f>TRUNC(E1398* (1 + F1398 / 100) * G1398,2)</f>
        <v>7480</v>
      </c>
      <c r="I1398" s="158">
        <f>I1387 * (E1398 * (1+F1398/100))</f>
        <v>0</v>
      </c>
      <c r="J1398" s="207">
        <f>I1387*H1398</f>
        <v>0</v>
      </c>
    </row>
    <row r="1399" spans="1:10">
      <c r="A1399" s="40">
        <v>301010</v>
      </c>
      <c r="B1399" s="31" t="s">
        <v>1279</v>
      </c>
      <c r="C1399" s="147" t="s">
        <v>1501</v>
      </c>
      <c r="D1399" s="155" t="s">
        <v>629</v>
      </c>
      <c r="E1399" s="156">
        <v>2.0100000000000001E-3</v>
      </c>
      <c r="F1399" s="156"/>
      <c r="G1399" s="157">
        <v>277000</v>
      </c>
      <c r="H1399" s="148">
        <f>TRUNC(E1399* (1 + F1399 / 100) * G1399,2)</f>
        <v>556.77</v>
      </c>
      <c r="I1399" s="158">
        <f>I1387 * (E1399 * (1+F1399/100))</f>
        <v>0</v>
      </c>
      <c r="J1399" s="207">
        <f>I1387*H1399</f>
        <v>0</v>
      </c>
    </row>
    <row r="1400" spans="1:10">
      <c r="A1400" s="40">
        <v>300026</v>
      </c>
      <c r="B1400" s="31" t="s">
        <v>1279</v>
      </c>
      <c r="C1400" s="147" t="s">
        <v>1281</v>
      </c>
      <c r="D1400" s="155" t="s">
        <v>1282</v>
      </c>
      <c r="E1400" s="163">
        <f>$O$2</f>
        <v>0.05</v>
      </c>
      <c r="F1400" s="156"/>
      <c r="G1400" s="157">
        <f>H1395</f>
        <v>1256.32</v>
      </c>
      <c r="H1400" s="148">
        <f>TRUNC(E1400* (1 + F1400 / 100) * G1400,2)</f>
        <v>62.81</v>
      </c>
      <c r="I1400" s="158">
        <f>I1387 * H1400</f>
        <v>0</v>
      </c>
      <c r="J1400" s="207">
        <f>I1387*H1400</f>
        <v>0</v>
      </c>
    </row>
    <row r="1401" spans="1:10">
      <c r="A1401" s="18" t="s">
        <v>1283</v>
      </c>
      <c r="B1401" s="31"/>
      <c r="C1401" s="41"/>
      <c r="D1401" s="18"/>
      <c r="E1401" s="42"/>
      <c r="F1401" s="42"/>
      <c r="G1401" s="43" t="s">
        <v>1284</v>
      </c>
      <c r="H1401" s="48">
        <f>SUM(H1396:H1400)</f>
        <v>14683.98</v>
      </c>
      <c r="I1401" s="45"/>
      <c r="J1401" s="49">
        <f>SUM(J1396:J1400)</f>
        <v>0</v>
      </c>
    </row>
    <row r="1402" spans="1:10">
      <c r="A1402" s="18" t="s">
        <v>1285</v>
      </c>
      <c r="B1402" s="1"/>
      <c r="C1402" s="47" t="s">
        <v>1286</v>
      </c>
      <c r="D1402" s="18"/>
      <c r="E1402" s="42"/>
      <c r="F1402" s="42"/>
      <c r="G1402" s="43"/>
      <c r="H1402" s="44"/>
      <c r="I1402" s="45"/>
      <c r="J1402" s="46"/>
    </row>
    <row r="1403" spans="1:10">
      <c r="A1403" s="40"/>
      <c r="B1403" s="31"/>
      <c r="C1403" s="147"/>
      <c r="D1403" s="155"/>
      <c r="E1403" s="156"/>
      <c r="F1403" s="156"/>
      <c r="G1403" s="157"/>
      <c r="H1403" s="148"/>
      <c r="I1403" s="158"/>
      <c r="J1403" s="207"/>
    </row>
    <row r="1404" spans="1:10">
      <c r="A1404" s="54" t="s">
        <v>1287</v>
      </c>
      <c r="B1404" s="1"/>
      <c r="C1404" s="41"/>
      <c r="D1404" s="18"/>
      <c r="E1404" s="42"/>
      <c r="F1404" s="42"/>
      <c r="G1404" s="43" t="s">
        <v>1288</v>
      </c>
      <c r="H1404" s="148">
        <f>SUM(H1402:H1403)</f>
        <v>0</v>
      </c>
      <c r="I1404" s="45"/>
      <c r="J1404" s="207">
        <f>SUM(J1402:J1403)</f>
        <v>0</v>
      </c>
    </row>
    <row r="1405" spans="1:10">
      <c r="A1405" s="18"/>
      <c r="B1405" s="55"/>
      <c r="C1405" s="41"/>
      <c r="D1405" s="18"/>
      <c r="E1405" s="42"/>
      <c r="F1405" s="42"/>
      <c r="G1405" s="43"/>
      <c r="H1405" s="44"/>
      <c r="I1405" s="45"/>
      <c r="J1405" s="46"/>
    </row>
    <row r="1406" spans="1:10" ht="16" thickBot="1">
      <c r="A1406" s="18" t="s">
        <v>1289</v>
      </c>
      <c r="B1406" s="55"/>
      <c r="C1406" s="56"/>
      <c r="D1406" s="119"/>
      <c r="E1406" s="120"/>
      <c r="F1406" s="121" t="s">
        <v>1290</v>
      </c>
      <c r="G1406" s="122">
        <f>SUM(H1388:H1405)/2</f>
        <v>27380.299999999996</v>
      </c>
      <c r="H1406" s="123" t="e">
        <f>IF($A$2="CD",IF($A$3=1,ROUND(SUM(H1388:H1405)/2,0),IF($A$3=3,ROUND(SUM(H1388:H1405)/2,-1),SUM(H1388:H1405)/2)),SUM(H1388:H1405)/2)</f>
        <v>#REF!</v>
      </c>
      <c r="I1406" s="57">
        <f>SUM(J1388:J1405)/2</f>
        <v>0</v>
      </c>
      <c r="J1406" s="124" t="e">
        <f>IF($A$2="CD",IF($A$3=1,ROUND(SUM(J1388:J1405)/2,0),IF($A$3=3,ROUND(SUM(J1388:J1405)/2,-1),SUM(J1388:J1405)/2)),SUM(J1388:J1405)/2)</f>
        <v>#REF!</v>
      </c>
    </row>
    <row r="1407" spans="1:10" ht="16" thickTop="1">
      <c r="A1407" s="18" t="s">
        <v>1340</v>
      </c>
      <c r="B1407" s="55"/>
      <c r="C1407" s="65" t="s">
        <v>1341</v>
      </c>
      <c r="D1407" s="66"/>
      <c r="E1407" s="67"/>
      <c r="F1407" s="67"/>
      <c r="G1407" s="68"/>
      <c r="H1407" s="69"/>
      <c r="I1407" s="45"/>
      <c r="J1407" s="70"/>
    </row>
    <row r="1408" spans="1:10">
      <c r="A1408" s="40" t="s">
        <v>1342</v>
      </c>
      <c r="B1408" s="55"/>
      <c r="C1408" s="208" t="s">
        <v>1343</v>
      </c>
      <c r="D1408" s="209"/>
      <c r="E1408" s="210"/>
      <c r="F1408" s="165">
        <f>$F$3</f>
        <v>0</v>
      </c>
      <c r="G1408" s="211"/>
      <c r="H1408" s="212" t="e">
        <f>ROUND(H1406*F1408,2)</f>
        <v>#REF!</v>
      </c>
      <c r="I1408" s="45"/>
      <c r="J1408" s="207" t="e">
        <f>ROUND(J1406*F1408,2)</f>
        <v>#REF!</v>
      </c>
    </row>
    <row r="1409" spans="1:10">
      <c r="A1409" s="40" t="s">
        <v>1344</v>
      </c>
      <c r="B1409" s="55"/>
      <c r="C1409" s="208" t="s">
        <v>1345</v>
      </c>
      <c r="D1409" s="209"/>
      <c r="E1409" s="210"/>
      <c r="F1409" s="165">
        <f>$G$3</f>
        <v>0</v>
      </c>
      <c r="G1409" s="211"/>
      <c r="H1409" s="212" t="e">
        <f>ROUND(H1406*F1409,2)</f>
        <v>#REF!</v>
      </c>
      <c r="I1409" s="45"/>
      <c r="J1409" s="207" t="e">
        <f>ROUND(J1406*F1409,2)</f>
        <v>#REF!</v>
      </c>
    </row>
    <row r="1410" spans="1:10">
      <c r="A1410" s="40" t="s">
        <v>1346</v>
      </c>
      <c r="B1410" s="55"/>
      <c r="C1410" s="208" t="s">
        <v>1347</v>
      </c>
      <c r="D1410" s="209"/>
      <c r="E1410" s="210"/>
      <c r="F1410" s="165">
        <f>$H$3</f>
        <v>0</v>
      </c>
      <c r="G1410" s="211"/>
      <c r="H1410" s="212" t="e">
        <f>ROUND(H1406*F1410,2)</f>
        <v>#REF!</v>
      </c>
      <c r="I1410" s="45"/>
      <c r="J1410" s="207" t="e">
        <f>ROUND(J1406*F1410,2)</f>
        <v>#REF!</v>
      </c>
    </row>
    <row r="1411" spans="1:10">
      <c r="A1411" s="40" t="s">
        <v>1348</v>
      </c>
      <c r="B1411" s="55"/>
      <c r="C1411" s="208" t="s">
        <v>1349</v>
      </c>
      <c r="D1411" s="209"/>
      <c r="E1411" s="210"/>
      <c r="F1411" s="165" t="e">
        <f>$I$3</f>
        <v>#REF!</v>
      </c>
      <c r="G1411" s="211"/>
      <c r="H1411" s="212" t="e">
        <f>ROUND(H1410*F1411,2)</f>
        <v>#REF!</v>
      </c>
      <c r="I1411" s="45"/>
      <c r="J1411" s="207" t="e">
        <f>ROUND(J1410*F1411,2)</f>
        <v>#REF!</v>
      </c>
    </row>
    <row r="1412" spans="1:10">
      <c r="A1412" s="18" t="s">
        <v>1350</v>
      </c>
      <c r="B1412" s="55"/>
      <c r="C1412" s="47" t="s">
        <v>1351</v>
      </c>
      <c r="D1412" s="18"/>
      <c r="E1412" s="42"/>
      <c r="F1412" s="42"/>
      <c r="G1412" s="71"/>
      <c r="H1412" s="72" t="e">
        <f>SUM(H1408:H1411)</f>
        <v>#REF!</v>
      </c>
      <c r="I1412" s="62"/>
      <c r="J1412" s="73" t="e">
        <f>SUM(J1408:J1411)</f>
        <v>#REF!</v>
      </c>
    </row>
    <row r="1413" spans="1:10" ht="16" thickBot="1">
      <c r="A1413" s="18" t="s">
        <v>1352</v>
      </c>
      <c r="B1413" s="55"/>
      <c r="C1413" s="125"/>
      <c r="D1413" s="126"/>
      <c r="E1413" s="120"/>
      <c r="F1413" s="121" t="s">
        <v>1353</v>
      </c>
      <c r="G1413" s="127" t="e">
        <f>H1412+H1406</f>
        <v>#REF!</v>
      </c>
      <c r="H1413" s="123" t="e">
        <f>IF($A$3=2,ROUND((H1406+H1412),2),IF($A$3=3,ROUND((H1406+H1412),-1),ROUND((H1406+H1412),0)))</f>
        <v>#REF!</v>
      </c>
      <c r="I1413" s="57"/>
      <c r="J1413" s="124" t="e">
        <f>IF($A$3=2,ROUND((J1406+J1412),2),IF($A$3=3,ROUND((J1406+J1412),-1),ROUND((J1406+J1412),0)))</f>
        <v>#REF!</v>
      </c>
    </row>
    <row r="1414" spans="1:10" ht="16" thickTop="1">
      <c r="C1414" s="1"/>
      <c r="D1414" s="2"/>
      <c r="E1414" s="1"/>
      <c r="F1414" s="1"/>
      <c r="G1414" s="1"/>
      <c r="H1414" s="1"/>
      <c r="I1414" s="29"/>
      <c r="J1414" s="30"/>
    </row>
    <row r="1415" spans="1:10">
      <c r="C1415" s="1"/>
      <c r="D1415" s="2"/>
      <c r="E1415" s="1"/>
      <c r="F1415" s="1"/>
      <c r="G1415" s="1"/>
      <c r="H1415" s="1"/>
      <c r="I1415" s="29"/>
      <c r="J1415" s="30"/>
    </row>
    <row r="1416" spans="1:10" ht="16" thickBot="1">
      <c r="C1416" s="1"/>
      <c r="D1416" s="2"/>
      <c r="E1416" s="1"/>
      <c r="F1416" s="1"/>
      <c r="G1416" s="1"/>
      <c r="H1416" s="1"/>
      <c r="I1416" s="29"/>
      <c r="J1416" s="30"/>
    </row>
    <row r="1417" spans="1:10" ht="16" thickTop="1">
      <c r="A1417" s="18" t="s">
        <v>1502</v>
      </c>
      <c r="B1417" s="31"/>
      <c r="C1417" s="812" t="s">
        <v>1503</v>
      </c>
      <c r="D1417" s="813"/>
      <c r="E1417" s="813"/>
      <c r="F1417" s="813"/>
      <c r="G1417" s="32"/>
      <c r="H1417" s="33" t="s">
        <v>1293</v>
      </c>
      <c r="I1417" s="34" t="s">
        <v>1251</v>
      </c>
      <c r="J1417" s="35" t="s">
        <v>4</v>
      </c>
    </row>
    <row r="1418" spans="1:10">
      <c r="A1418" s="18"/>
      <c r="B1418" s="31"/>
      <c r="C1418" s="814"/>
      <c r="D1418" s="815"/>
      <c r="E1418" s="815"/>
      <c r="F1418" s="815"/>
      <c r="G1418" s="36"/>
      <c r="H1418" s="37" t="e">
        <f>"ITEM:   " &amp;#REF!</f>
        <v>#REF!</v>
      </c>
      <c r="I1418" s="64" t="e">
        <f>#REF!</f>
        <v>#REF!</v>
      </c>
      <c r="J1418" s="39"/>
    </row>
    <row r="1419" spans="1:10">
      <c r="A1419" s="40" t="s">
        <v>1253</v>
      </c>
      <c r="B1419" s="31"/>
      <c r="C1419" s="147" t="s">
        <v>1</v>
      </c>
      <c r="D1419" s="155" t="s">
        <v>2</v>
      </c>
      <c r="E1419" s="156" t="s">
        <v>3</v>
      </c>
      <c r="F1419" s="156" t="s">
        <v>1254</v>
      </c>
      <c r="G1419" s="157" t="s">
        <v>1255</v>
      </c>
      <c r="H1419" s="148" t="s">
        <v>1256</v>
      </c>
      <c r="I1419" s="158"/>
      <c r="J1419" s="207" t="s">
        <v>1256</v>
      </c>
    </row>
    <row r="1420" spans="1:10">
      <c r="A1420" s="40"/>
      <c r="B1420" s="31"/>
      <c r="C1420" s="41"/>
      <c r="D1420" s="18"/>
      <c r="E1420" s="42"/>
      <c r="F1420" s="42"/>
      <c r="G1420" s="43"/>
      <c r="H1420" s="44"/>
      <c r="I1420" s="45"/>
      <c r="J1420" s="46"/>
    </row>
    <row r="1421" spans="1:10">
      <c r="A1421" s="40" t="s">
        <v>1257</v>
      </c>
      <c r="B1421" s="31"/>
      <c r="C1421" s="47" t="s">
        <v>1258</v>
      </c>
      <c r="D1421" s="18"/>
      <c r="E1421" s="42"/>
      <c r="F1421" s="42"/>
      <c r="G1421" s="43"/>
      <c r="H1421" s="44"/>
      <c r="I1421" s="45"/>
      <c r="J1421" s="46"/>
    </row>
    <row r="1422" spans="1:10">
      <c r="A1422" s="40">
        <v>109113</v>
      </c>
      <c r="B1422" s="31"/>
      <c r="C1422" s="147" t="s">
        <v>1504</v>
      </c>
      <c r="D1422" s="155" t="s">
        <v>8</v>
      </c>
      <c r="E1422" s="156">
        <v>1.3</v>
      </c>
      <c r="F1422" s="156">
        <v>5</v>
      </c>
      <c r="G1422" s="157">
        <v>49980</v>
      </c>
      <c r="H1422" s="148">
        <f>TRUNC(E1422* (1 + F1422 / 100) * G1422,2)</f>
        <v>68222.7</v>
      </c>
      <c r="I1422" s="158" t="e">
        <f>I1418 * (E1422 * (1+F1422/100))</f>
        <v>#REF!</v>
      </c>
      <c r="J1422" s="207" t="e">
        <f>H1422 * I1418</f>
        <v>#REF!</v>
      </c>
    </row>
    <row r="1423" spans="1:10">
      <c r="A1423" s="18" t="s">
        <v>1265</v>
      </c>
      <c r="B1423" s="31"/>
      <c r="C1423" s="41"/>
      <c r="D1423" s="18"/>
      <c r="E1423" s="42"/>
      <c r="F1423" s="42"/>
      <c r="G1423" s="43" t="s">
        <v>1266</v>
      </c>
      <c r="H1423" s="48">
        <f>SUM(H1421:H1422)</f>
        <v>68222.7</v>
      </c>
      <c r="I1423" s="62"/>
      <c r="J1423" s="49" t="e">
        <f>SUM(J1421:J1422)</f>
        <v>#REF!</v>
      </c>
    </row>
    <row r="1424" spans="1:10">
      <c r="A1424" s="40" t="s">
        <v>1267</v>
      </c>
      <c r="B1424" s="31"/>
      <c r="C1424" s="50" t="s">
        <v>1268</v>
      </c>
      <c r="D1424" s="18" t="s">
        <v>1269</v>
      </c>
      <c r="E1424" s="18" t="s">
        <v>1270</v>
      </c>
      <c r="F1424" s="18" t="s">
        <v>1271</v>
      </c>
      <c r="G1424" s="51" t="s">
        <v>1272</v>
      </c>
      <c r="H1424" s="52" t="s">
        <v>1273</v>
      </c>
      <c r="I1424" s="45"/>
      <c r="J1424" s="46"/>
    </row>
    <row r="1425" spans="1:10">
      <c r="A1425" s="40">
        <v>200010</v>
      </c>
      <c r="B1425" s="31" t="s">
        <v>1268</v>
      </c>
      <c r="C1425" s="147" t="s">
        <v>1306</v>
      </c>
      <c r="D1425" s="159">
        <v>114480</v>
      </c>
      <c r="E1425" s="160">
        <f>$O$1</f>
        <v>1.68</v>
      </c>
      <c r="F1425" s="146">
        <f>IF(D1425&lt;&gt;"",TRUNC(D1425*E1425,0),"")</f>
        <v>192326</v>
      </c>
      <c r="G1425" s="161">
        <v>143.10220000000001</v>
      </c>
      <c r="H1425" s="148">
        <f>TRUNC(F1425/G1425,2)</f>
        <v>1343.97</v>
      </c>
      <c r="I1425" s="158" t="e">
        <f>I1418 / G1425</f>
        <v>#REF!</v>
      </c>
      <c r="J1425" s="207" t="e">
        <f>H1425 * I1418</f>
        <v>#REF!</v>
      </c>
    </row>
    <row r="1426" spans="1:10">
      <c r="A1426" s="18" t="s">
        <v>1276</v>
      </c>
      <c r="B1426" s="31"/>
      <c r="C1426" s="41"/>
      <c r="D1426" s="18"/>
      <c r="E1426" s="42"/>
      <c r="F1426" s="42"/>
      <c r="G1426" s="43" t="s">
        <v>1277</v>
      </c>
      <c r="H1426" s="48">
        <f>SUM(H1424:H1425)</f>
        <v>1343.97</v>
      </c>
      <c r="I1426" s="45"/>
      <c r="J1426" s="49" t="e">
        <f>SUM(J1424:J1425)</f>
        <v>#REF!</v>
      </c>
    </row>
    <row r="1427" spans="1:10">
      <c r="A1427" s="40" t="s">
        <v>1278</v>
      </c>
      <c r="B1427" s="31"/>
      <c r="C1427" s="53" t="s">
        <v>1279</v>
      </c>
      <c r="D1427" s="18"/>
      <c r="E1427" s="42"/>
      <c r="F1427" s="42"/>
      <c r="G1427" s="43"/>
      <c r="H1427" s="44"/>
      <c r="I1427" s="45"/>
      <c r="J1427" s="46"/>
    </row>
    <row r="1428" spans="1:10">
      <c r="A1428" s="40">
        <v>300034</v>
      </c>
      <c r="B1428" s="31" t="s">
        <v>1279</v>
      </c>
      <c r="C1428" s="147" t="s">
        <v>1499</v>
      </c>
      <c r="D1428" s="155" t="s">
        <v>1417</v>
      </c>
      <c r="E1428" s="156">
        <v>4.582E-2</v>
      </c>
      <c r="F1428" s="156"/>
      <c r="G1428" s="157">
        <v>139500</v>
      </c>
      <c r="H1428" s="148">
        <f>TRUNC(E1428* (1 + F1428 / 100) * G1428,2)</f>
        <v>6391.89</v>
      </c>
      <c r="I1428" s="158" t="e">
        <f>I1418 * (E1428 * (1+F1428/100))</f>
        <v>#REF!</v>
      </c>
      <c r="J1428" s="207" t="e">
        <f>H1428 * I1418</f>
        <v>#REF!</v>
      </c>
    </row>
    <row r="1429" spans="1:10">
      <c r="A1429" s="40">
        <v>300056</v>
      </c>
      <c r="B1429" s="31" t="s">
        <v>1279</v>
      </c>
      <c r="C1429" s="147" t="s">
        <v>1500</v>
      </c>
      <c r="D1429" s="155" t="s">
        <v>1417</v>
      </c>
      <c r="E1429" s="156">
        <v>3.4000000000000002E-2</v>
      </c>
      <c r="F1429" s="156"/>
      <c r="G1429" s="157">
        <v>110000</v>
      </c>
      <c r="H1429" s="148">
        <f>TRUNC(E1429* (1 + F1429 / 100) * G1429,2)</f>
        <v>3740</v>
      </c>
      <c r="I1429" s="158" t="e">
        <f>I1418 * (E1429 * (1+F1429/100))</f>
        <v>#REF!</v>
      </c>
      <c r="J1429" s="207" t="e">
        <f>H1429 * I1418</f>
        <v>#REF!</v>
      </c>
    </row>
    <row r="1430" spans="1:10">
      <c r="A1430" s="40">
        <v>301010</v>
      </c>
      <c r="B1430" s="31" t="s">
        <v>1279</v>
      </c>
      <c r="C1430" s="147" t="s">
        <v>1501</v>
      </c>
      <c r="D1430" s="155" t="s">
        <v>629</v>
      </c>
      <c r="E1430" s="156">
        <v>1.1000000000000001E-3</v>
      </c>
      <c r="F1430" s="156"/>
      <c r="G1430" s="157">
        <v>277000</v>
      </c>
      <c r="H1430" s="148">
        <f>TRUNC(E1430* (1 + F1430 / 100) * G1430,2)</f>
        <v>304.7</v>
      </c>
      <c r="I1430" s="158" t="e">
        <f>I1418 * (E1430 * (1+F1430/100))</f>
        <v>#REF!</v>
      </c>
      <c r="J1430" s="207" t="e">
        <f>H1430 * I1418</f>
        <v>#REF!</v>
      </c>
    </row>
    <row r="1431" spans="1:10">
      <c r="A1431" s="40">
        <v>300026</v>
      </c>
      <c r="B1431" s="31" t="s">
        <v>1279</v>
      </c>
      <c r="C1431" s="147" t="s">
        <v>1281</v>
      </c>
      <c r="D1431" s="155" t="s">
        <v>1282</v>
      </c>
      <c r="E1431" s="163">
        <f>$O$2</f>
        <v>0.05</v>
      </c>
      <c r="F1431" s="156"/>
      <c r="G1431" s="157">
        <f>H1426</f>
        <v>1343.97</v>
      </c>
      <c r="H1431" s="148">
        <f>TRUNC(E1431* (1 + F1431 / 100) * G1431,2)</f>
        <v>67.19</v>
      </c>
      <c r="I1431" s="158" t="e">
        <f>I1418 * H1431</f>
        <v>#REF!</v>
      </c>
      <c r="J1431" s="207" t="e">
        <f>H1431 * I1418</f>
        <v>#REF!</v>
      </c>
    </row>
    <row r="1432" spans="1:10">
      <c r="A1432" s="18" t="s">
        <v>1283</v>
      </c>
      <c r="B1432" s="31"/>
      <c r="C1432" s="41"/>
      <c r="D1432" s="18"/>
      <c r="E1432" s="42"/>
      <c r="F1432" s="42"/>
      <c r="G1432" s="43" t="s">
        <v>1284</v>
      </c>
      <c r="H1432" s="48">
        <f>SUM(H1427:H1431)</f>
        <v>10503.78</v>
      </c>
      <c r="I1432" s="45"/>
      <c r="J1432" s="49" t="e">
        <f>SUM(J1427:J1431)</f>
        <v>#REF!</v>
      </c>
    </row>
    <row r="1433" spans="1:10">
      <c r="A1433" s="18" t="s">
        <v>1285</v>
      </c>
      <c r="B1433" s="1"/>
      <c r="C1433" s="47" t="s">
        <v>1286</v>
      </c>
      <c r="D1433" s="18"/>
      <c r="E1433" s="42"/>
      <c r="F1433" s="42"/>
      <c r="G1433" s="43"/>
      <c r="H1433" s="44"/>
      <c r="I1433" s="45"/>
      <c r="J1433" s="46"/>
    </row>
    <row r="1434" spans="1:10">
      <c r="A1434" s="40"/>
      <c r="B1434" s="31"/>
      <c r="C1434" s="147"/>
      <c r="D1434" s="155"/>
      <c r="E1434" s="156"/>
      <c r="F1434" s="156"/>
      <c r="G1434" s="157"/>
      <c r="H1434" s="148"/>
      <c r="I1434" s="158"/>
      <c r="J1434" s="207"/>
    </row>
    <row r="1435" spans="1:10">
      <c r="A1435" s="54" t="s">
        <v>1287</v>
      </c>
      <c r="B1435" s="1"/>
      <c r="C1435" s="41"/>
      <c r="D1435" s="18"/>
      <c r="E1435" s="42"/>
      <c r="F1435" s="42"/>
      <c r="G1435" s="43" t="s">
        <v>1288</v>
      </c>
      <c r="H1435" s="148">
        <f>SUM(H1433:H1434)</f>
        <v>0</v>
      </c>
      <c r="I1435" s="45"/>
      <c r="J1435" s="207">
        <f>SUM(J1433:J1434)</f>
        <v>0</v>
      </c>
    </row>
    <row r="1436" spans="1:10">
      <c r="A1436" s="18"/>
      <c r="B1436" s="55"/>
      <c r="C1436" s="41"/>
      <c r="D1436" s="18"/>
      <c r="E1436" s="42"/>
      <c r="F1436" s="42"/>
      <c r="G1436" s="43"/>
      <c r="H1436" s="44"/>
      <c r="I1436" s="45"/>
      <c r="J1436" s="46"/>
    </row>
    <row r="1437" spans="1:10" ht="16" thickBot="1">
      <c r="A1437" s="18" t="s">
        <v>1289</v>
      </c>
      <c r="B1437" s="55"/>
      <c r="C1437" s="56"/>
      <c r="D1437" s="119"/>
      <c r="E1437" s="120"/>
      <c r="F1437" s="121" t="s">
        <v>1290</v>
      </c>
      <c r="G1437" s="122">
        <f>SUM(H1419:H1436)/2</f>
        <v>80070.450000000012</v>
      </c>
      <c r="H1437" s="123" t="e">
        <f>IF($A$2="CD",IF($A$3=1,ROUND(SUM(H1419:H1436)/2,0),IF($A$3=3,ROUND(SUM(H1419:H1436)/2,-1),SUM(H1419:H1436)/2)),SUM(H1419:H1436)/2)</f>
        <v>#REF!</v>
      </c>
      <c r="I1437" s="57" t="e">
        <f>SUM(J1419:J1436)/2</f>
        <v>#REF!</v>
      </c>
      <c r="J1437" s="124" t="e">
        <f>IF($A$2="CD",IF($A$3=1,ROUND(SUM(J1419:J1436)/2,0),IF($A$3=3,ROUND(SUM(J1419:J1436)/2,-1),SUM(J1419:J1436)/2)),SUM(J1419:J1436)/2)</f>
        <v>#REF!</v>
      </c>
    </row>
    <row r="1438" spans="1:10" ht="16" thickTop="1">
      <c r="A1438" s="18" t="s">
        <v>1340</v>
      </c>
      <c r="B1438" s="55"/>
      <c r="C1438" s="65" t="s">
        <v>1341</v>
      </c>
      <c r="D1438" s="66"/>
      <c r="E1438" s="67"/>
      <c r="F1438" s="67"/>
      <c r="G1438" s="68"/>
      <c r="H1438" s="69"/>
      <c r="I1438" s="45"/>
      <c r="J1438" s="70"/>
    </row>
    <row r="1439" spans="1:10">
      <c r="A1439" s="40" t="s">
        <v>1342</v>
      </c>
      <c r="B1439" s="55"/>
      <c r="C1439" s="208" t="s">
        <v>1343</v>
      </c>
      <c r="D1439" s="209"/>
      <c r="E1439" s="210"/>
      <c r="F1439" s="165">
        <f>$F$3</f>
        <v>0</v>
      </c>
      <c r="G1439" s="211"/>
      <c r="H1439" s="212" t="e">
        <f>ROUND(H1437*F1439,2)</f>
        <v>#REF!</v>
      </c>
      <c r="I1439" s="45"/>
      <c r="J1439" s="207" t="e">
        <f>ROUND(J1437*F1439,2)</f>
        <v>#REF!</v>
      </c>
    </row>
    <row r="1440" spans="1:10">
      <c r="A1440" s="40" t="s">
        <v>1344</v>
      </c>
      <c r="B1440" s="55"/>
      <c r="C1440" s="208" t="s">
        <v>1345</v>
      </c>
      <c r="D1440" s="209"/>
      <c r="E1440" s="210"/>
      <c r="F1440" s="165">
        <f>$G$3</f>
        <v>0</v>
      </c>
      <c r="G1440" s="211"/>
      <c r="H1440" s="212" t="e">
        <f>ROUND(H1437*F1440,2)</f>
        <v>#REF!</v>
      </c>
      <c r="I1440" s="45"/>
      <c r="J1440" s="207" t="e">
        <f>ROUND(J1437*F1440,2)</f>
        <v>#REF!</v>
      </c>
    </row>
    <row r="1441" spans="1:10">
      <c r="A1441" s="40" t="s">
        <v>1346</v>
      </c>
      <c r="B1441" s="55"/>
      <c r="C1441" s="208" t="s">
        <v>1347</v>
      </c>
      <c r="D1441" s="209"/>
      <c r="E1441" s="210"/>
      <c r="F1441" s="165">
        <f>$H$3</f>
        <v>0</v>
      </c>
      <c r="G1441" s="211"/>
      <c r="H1441" s="212" t="e">
        <f>ROUND(H1437*F1441,2)</f>
        <v>#REF!</v>
      </c>
      <c r="I1441" s="45"/>
      <c r="J1441" s="207" t="e">
        <f>ROUND(J1437*F1441,2)</f>
        <v>#REF!</v>
      </c>
    </row>
    <row r="1442" spans="1:10">
      <c r="A1442" s="40" t="s">
        <v>1348</v>
      </c>
      <c r="B1442" s="55"/>
      <c r="C1442" s="208" t="s">
        <v>1349</v>
      </c>
      <c r="D1442" s="209"/>
      <c r="E1442" s="210"/>
      <c r="F1442" s="165" t="e">
        <f>$I$3</f>
        <v>#REF!</v>
      </c>
      <c r="G1442" s="211"/>
      <c r="H1442" s="212" t="e">
        <f>ROUND(H1441*F1442,2)</f>
        <v>#REF!</v>
      </c>
      <c r="I1442" s="45"/>
      <c r="J1442" s="207" t="e">
        <f>ROUND(J1441*F1442,2)</f>
        <v>#REF!</v>
      </c>
    </row>
    <row r="1443" spans="1:10">
      <c r="A1443" s="18" t="s">
        <v>1350</v>
      </c>
      <c r="B1443" s="55"/>
      <c r="C1443" s="47" t="s">
        <v>1351</v>
      </c>
      <c r="D1443" s="18"/>
      <c r="E1443" s="42"/>
      <c r="F1443" s="42"/>
      <c r="G1443" s="71"/>
      <c r="H1443" s="72" t="e">
        <f>SUM(H1439:H1442)</f>
        <v>#REF!</v>
      </c>
      <c r="I1443" s="62"/>
      <c r="J1443" s="73" t="e">
        <f>SUM(J1439:J1442)</f>
        <v>#REF!</v>
      </c>
    </row>
    <row r="1444" spans="1:10" ht="16" thickBot="1">
      <c r="A1444" s="18" t="s">
        <v>1352</v>
      </c>
      <c r="B1444" s="55"/>
      <c r="C1444" s="125"/>
      <c r="D1444" s="126"/>
      <c r="E1444" s="120"/>
      <c r="F1444" s="121" t="s">
        <v>1353</v>
      </c>
      <c r="G1444" s="127" t="e">
        <f>H1443+H1437</f>
        <v>#REF!</v>
      </c>
      <c r="H1444" s="123" t="e">
        <f>IF($A$3=2,ROUND((H1437+H1443),2),IF($A$3=3,ROUND((H1437+H1443),-1),ROUND((H1437+H1443),0)))</f>
        <v>#REF!</v>
      </c>
      <c r="I1444" s="57"/>
      <c r="J1444" s="124" t="e">
        <f>IF($A$3=2,ROUND((J1437+J1443),2),IF($A$3=3,ROUND((J1437+J1443),-1),ROUND((J1437+J1443),0)))</f>
        <v>#REF!</v>
      </c>
    </row>
    <row r="1445" spans="1:10" ht="16" thickTop="1">
      <c r="C1445" s="1"/>
      <c r="D1445" s="2"/>
      <c r="E1445" s="1"/>
      <c r="F1445" s="1"/>
      <c r="G1445" s="1"/>
      <c r="H1445" s="1"/>
      <c r="I1445" s="29"/>
      <c r="J1445" s="30"/>
    </row>
    <row r="1446" spans="1:10">
      <c r="C1446" s="1"/>
      <c r="D1446" s="2"/>
      <c r="E1446" s="1"/>
      <c r="F1446" s="1"/>
      <c r="G1446" s="1"/>
      <c r="H1446" s="1"/>
      <c r="I1446" s="29"/>
      <c r="J1446" s="30"/>
    </row>
    <row r="1447" spans="1:10" ht="16" thickBot="1">
      <c r="C1447" s="1"/>
      <c r="D1447" s="2"/>
      <c r="E1447" s="1"/>
      <c r="F1447" s="1"/>
      <c r="G1447" s="1"/>
      <c r="H1447" s="1"/>
      <c r="I1447" s="29"/>
      <c r="J1447" s="30"/>
    </row>
    <row r="1448" spans="1:10" ht="16" thickTop="1">
      <c r="A1448" s="18" t="s">
        <v>1505</v>
      </c>
      <c r="B1448" s="31"/>
      <c r="C1448" s="812" t="s">
        <v>1506</v>
      </c>
      <c r="D1448" s="813"/>
      <c r="E1448" s="813"/>
      <c r="F1448" s="813"/>
      <c r="G1448" s="32"/>
      <c r="H1448" s="33" t="s">
        <v>1471</v>
      </c>
      <c r="I1448" s="34" t="s">
        <v>1251</v>
      </c>
      <c r="J1448" s="35" t="s">
        <v>4</v>
      </c>
    </row>
    <row r="1449" spans="1:10">
      <c r="A1449" s="18"/>
      <c r="B1449" s="31"/>
      <c r="C1449" s="814"/>
      <c r="D1449" s="815"/>
      <c r="E1449" s="815"/>
      <c r="F1449" s="815"/>
      <c r="G1449" s="36"/>
      <c r="H1449" s="37" t="e">
        <f>"ITEM:   "&amp;#REF!</f>
        <v>#REF!</v>
      </c>
      <c r="I1449" s="64" t="e">
        <f>#REF!</f>
        <v>#REF!</v>
      </c>
      <c r="J1449" s="39"/>
    </row>
    <row r="1450" spans="1:10">
      <c r="A1450" s="40" t="s">
        <v>1253</v>
      </c>
      <c r="B1450" s="31"/>
      <c r="C1450" s="147" t="s">
        <v>1</v>
      </c>
      <c r="D1450" s="155" t="s">
        <v>2</v>
      </c>
      <c r="E1450" s="156" t="s">
        <v>3</v>
      </c>
      <c r="F1450" s="156" t="s">
        <v>1254</v>
      </c>
      <c r="G1450" s="157" t="s">
        <v>1255</v>
      </c>
      <c r="H1450" s="148" t="s">
        <v>1256</v>
      </c>
      <c r="I1450" s="158"/>
      <c r="J1450" s="207" t="s">
        <v>1256</v>
      </c>
    </row>
    <row r="1451" spans="1:10">
      <c r="A1451" s="40"/>
      <c r="B1451" s="31"/>
      <c r="C1451" s="41"/>
      <c r="D1451" s="18"/>
      <c r="E1451" s="42"/>
      <c r="F1451" s="42"/>
      <c r="G1451" s="43"/>
      <c r="H1451" s="44"/>
      <c r="I1451" s="45"/>
      <c r="J1451" s="46"/>
    </row>
    <row r="1452" spans="1:10">
      <c r="A1452" s="40" t="s">
        <v>1278</v>
      </c>
      <c r="B1452" s="31"/>
      <c r="C1452" s="53" t="s">
        <v>1279</v>
      </c>
      <c r="D1452" s="18"/>
      <c r="E1452" s="42"/>
      <c r="F1452" s="42"/>
      <c r="G1452" s="43"/>
      <c r="H1452" s="44"/>
      <c r="I1452" s="45"/>
      <c r="J1452" s="46"/>
    </row>
    <row r="1453" spans="1:10">
      <c r="A1453" s="40">
        <v>300065</v>
      </c>
      <c r="B1453" s="31" t="s">
        <v>1279</v>
      </c>
      <c r="C1453" s="147" t="s">
        <v>1474</v>
      </c>
      <c r="D1453" s="155" t="s">
        <v>1475</v>
      </c>
      <c r="E1453" s="156">
        <v>1.3029999999999999</v>
      </c>
      <c r="F1453" s="156"/>
      <c r="G1453" s="157">
        <v>1320</v>
      </c>
      <c r="H1453" s="148">
        <f>TRUNC(E1453* (1 + F1453 / 100) * G1453,2)</f>
        <v>1719.96</v>
      </c>
      <c r="I1453" s="158" t="e">
        <f>I1449 * (E1453 * (1+F1453/100))</f>
        <v>#REF!</v>
      </c>
      <c r="J1453" s="207" t="e">
        <f>H1453 * I1449</f>
        <v>#REF!</v>
      </c>
    </row>
    <row r="1454" spans="1:10">
      <c r="A1454" s="18" t="s">
        <v>1283</v>
      </c>
      <c r="B1454" s="31"/>
      <c r="C1454" s="41"/>
      <c r="D1454" s="18"/>
      <c r="E1454" s="42"/>
      <c r="F1454" s="42"/>
      <c r="G1454" s="43" t="s">
        <v>1284</v>
      </c>
      <c r="H1454" s="48">
        <f>SUM(H1452:H1453)</f>
        <v>1719.96</v>
      </c>
      <c r="I1454" s="45"/>
      <c r="J1454" s="49" t="e">
        <f>SUM(J1452:J1453)</f>
        <v>#REF!</v>
      </c>
    </row>
    <row r="1455" spans="1:10">
      <c r="A1455" s="18" t="s">
        <v>1285</v>
      </c>
      <c r="B1455" s="1"/>
      <c r="C1455" s="47" t="s">
        <v>1286</v>
      </c>
      <c r="D1455" s="18"/>
      <c r="E1455" s="42"/>
      <c r="F1455" s="42"/>
      <c r="G1455" s="43"/>
      <c r="H1455" s="44"/>
      <c r="I1455" s="45"/>
      <c r="J1455" s="46"/>
    </row>
    <row r="1456" spans="1:10">
      <c r="A1456" s="40"/>
      <c r="B1456" s="31"/>
      <c r="C1456" s="147"/>
      <c r="D1456" s="155"/>
      <c r="E1456" s="156"/>
      <c r="F1456" s="156"/>
      <c r="G1456" s="157"/>
      <c r="H1456" s="148"/>
      <c r="I1456" s="158"/>
      <c r="J1456" s="207"/>
    </row>
    <row r="1457" spans="1:10">
      <c r="A1457" s="54" t="s">
        <v>1287</v>
      </c>
      <c r="B1457" s="1"/>
      <c r="C1457" s="41"/>
      <c r="D1457" s="18"/>
      <c r="E1457" s="42"/>
      <c r="F1457" s="42"/>
      <c r="G1457" s="43" t="s">
        <v>1288</v>
      </c>
      <c r="H1457" s="148">
        <f>SUM(H1455:H1456)</f>
        <v>0</v>
      </c>
      <c r="I1457" s="45"/>
      <c r="J1457" s="207">
        <f>SUM(J1455:J1456)</f>
        <v>0</v>
      </c>
    </row>
    <row r="1458" spans="1:10">
      <c r="A1458" s="18"/>
      <c r="B1458" s="55"/>
      <c r="C1458" s="41"/>
      <c r="D1458" s="18"/>
      <c r="E1458" s="42"/>
      <c r="F1458" s="42"/>
      <c r="G1458" s="43"/>
      <c r="H1458" s="44"/>
      <c r="I1458" s="45"/>
      <c r="J1458" s="46"/>
    </row>
    <row r="1459" spans="1:10" ht="16" thickBot="1">
      <c r="A1459" s="18" t="s">
        <v>1289</v>
      </c>
      <c r="B1459" s="55"/>
      <c r="C1459" s="56"/>
      <c r="D1459" s="119"/>
      <c r="E1459" s="120"/>
      <c r="F1459" s="121" t="s">
        <v>1290</v>
      </c>
      <c r="G1459" s="122">
        <f>SUM(H1450:H1458)/2</f>
        <v>1719.96</v>
      </c>
      <c r="H1459" s="123" t="e">
        <f>IF($A$2="CD",IF($A$3=1,ROUND(SUM(H1450:H1458)/2,0),IF($A$3=3,ROUND(SUM(H1450:H1458)/2,-1),SUM(H1450:H1458)/2)),SUM(H1450:H1458)/2)</f>
        <v>#REF!</v>
      </c>
      <c r="I1459" s="57" t="e">
        <f>SUM(J1450:J1458)/2</f>
        <v>#REF!</v>
      </c>
      <c r="J1459" s="124" t="e">
        <f>IF($A$2="CD",IF($A$3=1,ROUND(SUM(J1450:J1458)/2,0),IF($A$3=3,ROUND(SUM(J1450:J1458)/2,-1),SUM(J1450:J1458)/2)),SUM(J1450:J1458)/2)</f>
        <v>#REF!</v>
      </c>
    </row>
    <row r="1460" spans="1:10" ht="16" thickTop="1">
      <c r="A1460" s="18" t="s">
        <v>1340</v>
      </c>
      <c r="B1460" s="55"/>
      <c r="C1460" s="65" t="s">
        <v>1341</v>
      </c>
      <c r="D1460" s="66"/>
      <c r="E1460" s="67"/>
      <c r="F1460" s="67"/>
      <c r="G1460" s="68"/>
      <c r="H1460" s="69"/>
      <c r="I1460" s="45"/>
      <c r="J1460" s="70"/>
    </row>
    <row r="1461" spans="1:10">
      <c r="A1461" s="40" t="s">
        <v>1342</v>
      </c>
      <c r="B1461" s="55"/>
      <c r="C1461" s="208" t="s">
        <v>1343</v>
      </c>
      <c r="D1461" s="209"/>
      <c r="E1461" s="210"/>
      <c r="F1461" s="165">
        <f>$F$3</f>
        <v>0</v>
      </c>
      <c r="G1461" s="211"/>
      <c r="H1461" s="212" t="e">
        <f>ROUND(H1459*F1461,2)</f>
        <v>#REF!</v>
      </c>
      <c r="I1461" s="45"/>
      <c r="J1461" s="207" t="e">
        <f>ROUND(J1459*F1461,2)</f>
        <v>#REF!</v>
      </c>
    </row>
    <row r="1462" spans="1:10">
      <c r="A1462" s="40" t="s">
        <v>1344</v>
      </c>
      <c r="B1462" s="55"/>
      <c r="C1462" s="208" t="s">
        <v>1345</v>
      </c>
      <c r="D1462" s="209"/>
      <c r="E1462" s="210"/>
      <c r="F1462" s="165">
        <f>$G$3</f>
        <v>0</v>
      </c>
      <c r="G1462" s="211"/>
      <c r="H1462" s="212" t="e">
        <f>ROUND(H1459*F1462,2)</f>
        <v>#REF!</v>
      </c>
      <c r="I1462" s="45"/>
      <c r="J1462" s="207" t="e">
        <f>ROUND(J1459*F1462,2)</f>
        <v>#REF!</v>
      </c>
    </row>
    <row r="1463" spans="1:10">
      <c r="A1463" s="40" t="s">
        <v>1346</v>
      </c>
      <c r="B1463" s="55"/>
      <c r="C1463" s="208" t="s">
        <v>1347</v>
      </c>
      <c r="D1463" s="209"/>
      <c r="E1463" s="210"/>
      <c r="F1463" s="165">
        <f>$H$3</f>
        <v>0</v>
      </c>
      <c r="G1463" s="211"/>
      <c r="H1463" s="212" t="e">
        <f>ROUND(H1459*F1463,2)</f>
        <v>#REF!</v>
      </c>
      <c r="I1463" s="45"/>
      <c r="J1463" s="207" t="e">
        <f>ROUND(J1459*F1463,2)</f>
        <v>#REF!</v>
      </c>
    </row>
    <row r="1464" spans="1:10">
      <c r="A1464" s="40" t="s">
        <v>1348</v>
      </c>
      <c r="B1464" s="55"/>
      <c r="C1464" s="208" t="e">
        <f>A1464+$C$694</f>
        <v>#VALUE!</v>
      </c>
      <c r="D1464" s="209"/>
      <c r="E1464" s="210"/>
      <c r="F1464" s="165" t="e">
        <f>$I$3</f>
        <v>#REF!</v>
      </c>
      <c r="G1464" s="211"/>
      <c r="H1464" s="212" t="e">
        <f>ROUND(H1463*F1464,2)</f>
        <v>#REF!</v>
      </c>
      <c r="I1464" s="45"/>
      <c r="J1464" s="207" t="e">
        <f>ROUND(J1463*F1464,2)</f>
        <v>#REF!</v>
      </c>
    </row>
    <row r="1465" spans="1:10">
      <c r="A1465" s="18" t="s">
        <v>1350</v>
      </c>
      <c r="B1465" s="55"/>
      <c r="C1465" s="47" t="s">
        <v>1351</v>
      </c>
      <c r="D1465" s="18"/>
      <c r="E1465" s="42"/>
      <c r="F1465" s="42"/>
      <c r="G1465" s="71"/>
      <c r="H1465" s="72" t="e">
        <f>SUM(H1461:H1464)</f>
        <v>#REF!</v>
      </c>
      <c r="I1465" s="62"/>
      <c r="J1465" s="73" t="e">
        <f>SUM(J1461:J1464)</f>
        <v>#REF!</v>
      </c>
    </row>
    <row r="1466" spans="1:10" ht="16" thickBot="1">
      <c r="A1466" s="18" t="s">
        <v>1352</v>
      </c>
      <c r="B1466" s="55"/>
      <c r="C1466" s="125">
        <f>C1467-A1467</f>
        <v>0</v>
      </c>
      <c r="D1466" s="126"/>
      <c r="E1466" s="120"/>
      <c r="F1466" s="121" t="s">
        <v>1353</v>
      </c>
      <c r="G1466" s="127" t="e">
        <f>H1465+H1459</f>
        <v>#REF!</v>
      </c>
      <c r="H1466" s="123" t="e">
        <f>IF($A$3=2,ROUND((H1459+H1465),2),IF($A$3=3,ROUND((H1459+H1465),-1),ROUND((H1459+H1465),0)))</f>
        <v>#REF!</v>
      </c>
      <c r="I1466" s="57"/>
      <c r="J1466" s="124" t="e">
        <f>IF($A$3=2,ROUND((J1459+J1465),2),IF($A$3=3,ROUND((J1459+J1465),-1),ROUND((J1459+J1465),0)))</f>
        <v>#REF!</v>
      </c>
    </row>
    <row r="1467" spans="1:10" ht="16" thickTop="1">
      <c r="C1467" s="1"/>
      <c r="D1467" s="2"/>
      <c r="E1467" s="1"/>
      <c r="F1467" s="1"/>
      <c r="G1467" s="1"/>
      <c r="H1467" s="1"/>
      <c r="I1467" s="29"/>
      <c r="J1467" s="30"/>
    </row>
    <row r="1468" spans="1:10" ht="16" thickBot="1">
      <c r="C1468" s="1"/>
      <c r="D1468" s="2"/>
      <c r="E1468" s="1"/>
      <c r="F1468" s="1"/>
      <c r="G1468" s="1"/>
      <c r="H1468" s="1"/>
      <c r="I1468" s="29"/>
      <c r="J1468" s="30"/>
    </row>
    <row r="1469" spans="1:10" ht="16" thickTop="1">
      <c r="A1469" s="18" t="s">
        <v>1507</v>
      </c>
      <c r="B1469" s="31"/>
      <c r="C1469" s="812" t="s">
        <v>1508</v>
      </c>
      <c r="D1469" s="813"/>
      <c r="E1469" s="813"/>
      <c r="F1469" s="813"/>
      <c r="G1469" s="32"/>
      <c r="H1469" s="33" t="s">
        <v>1373</v>
      </c>
      <c r="I1469" s="34" t="s">
        <v>1251</v>
      </c>
      <c r="J1469" s="35" t="s">
        <v>4</v>
      </c>
    </row>
    <row r="1470" spans="1:10">
      <c r="A1470" s="18"/>
      <c r="B1470" s="31"/>
      <c r="C1470" s="814"/>
      <c r="D1470" s="815"/>
      <c r="E1470" s="815"/>
      <c r="F1470" s="815"/>
      <c r="G1470" s="36"/>
      <c r="H1470" s="37" t="e">
        <f>"ITEM:   "&amp;#REF!</f>
        <v>#REF!</v>
      </c>
      <c r="I1470" s="64" t="e">
        <f>#REF!</f>
        <v>#REF!</v>
      </c>
      <c r="J1470" s="39"/>
    </row>
    <row r="1471" spans="1:10">
      <c r="A1471" s="40" t="s">
        <v>1253</v>
      </c>
      <c r="B1471" s="31"/>
      <c r="C1471" s="147" t="s">
        <v>1</v>
      </c>
      <c r="D1471" s="155" t="s">
        <v>2</v>
      </c>
      <c r="E1471" s="156" t="s">
        <v>3</v>
      </c>
      <c r="F1471" s="156" t="s">
        <v>1254</v>
      </c>
      <c r="G1471" s="157" t="s">
        <v>1255</v>
      </c>
      <c r="H1471" s="148" t="s">
        <v>1256</v>
      </c>
      <c r="I1471" s="158"/>
      <c r="J1471" s="207" t="s">
        <v>1256</v>
      </c>
    </row>
    <row r="1472" spans="1:10">
      <c r="A1472" s="40"/>
      <c r="B1472" s="31"/>
      <c r="C1472" s="41"/>
      <c r="D1472" s="18"/>
      <c r="E1472" s="42"/>
      <c r="F1472" s="42"/>
      <c r="G1472" s="43"/>
      <c r="H1472" s="44"/>
      <c r="I1472" s="45"/>
      <c r="J1472" s="46"/>
    </row>
    <row r="1473" spans="1:10">
      <c r="A1473" s="40" t="s">
        <v>1257</v>
      </c>
      <c r="B1473" s="31"/>
      <c r="C1473" s="47" t="s">
        <v>1258</v>
      </c>
      <c r="D1473" s="18"/>
      <c r="E1473" s="42"/>
      <c r="F1473" s="42"/>
      <c r="G1473" s="43"/>
      <c r="H1473" s="44"/>
      <c r="I1473" s="45"/>
      <c r="J1473" s="46"/>
    </row>
    <row r="1474" spans="1:10">
      <c r="A1474" s="40">
        <v>100053</v>
      </c>
      <c r="B1474" s="31" t="s">
        <v>1263</v>
      </c>
      <c r="C1474" s="147" t="s">
        <v>1295</v>
      </c>
      <c r="D1474" s="155" t="s">
        <v>1296</v>
      </c>
      <c r="E1474" s="156">
        <v>0.35</v>
      </c>
      <c r="F1474" s="156"/>
      <c r="G1474" s="157">
        <v>30</v>
      </c>
      <c r="H1474" s="148">
        <f>TRUNC(E1474* (1 + F1474 / 100) * G1474,2)</f>
        <v>10.5</v>
      </c>
      <c r="I1474" s="158" t="e">
        <f>I1470 * (E1474 * (1+F1474/100))</f>
        <v>#REF!</v>
      </c>
      <c r="J1474" s="207" t="e">
        <f>H1474 * I1470</f>
        <v>#REF!</v>
      </c>
    </row>
    <row r="1475" spans="1:10">
      <c r="A1475" s="18" t="s">
        <v>1265</v>
      </c>
      <c r="B1475" s="31"/>
      <c r="C1475" s="41"/>
      <c r="D1475" s="18"/>
      <c r="E1475" s="42"/>
      <c r="F1475" s="42"/>
      <c r="G1475" s="43" t="s">
        <v>1266</v>
      </c>
      <c r="H1475" s="48">
        <f>SUM(H1473:H1474)</f>
        <v>10.5</v>
      </c>
      <c r="I1475" s="45"/>
      <c r="J1475" s="49" t="e">
        <f>SUM(J1473:J1474)</f>
        <v>#REF!</v>
      </c>
    </row>
    <row r="1476" spans="1:10">
      <c r="A1476" s="40" t="s">
        <v>1267</v>
      </c>
      <c r="B1476" s="31"/>
      <c r="C1476" s="50" t="s">
        <v>1268</v>
      </c>
      <c r="D1476" s="18" t="s">
        <v>1269</v>
      </c>
      <c r="E1476" s="18" t="s">
        <v>1270</v>
      </c>
      <c r="F1476" s="18" t="s">
        <v>1271</v>
      </c>
      <c r="G1476" s="51" t="s">
        <v>1272</v>
      </c>
      <c r="H1476" s="52" t="s">
        <v>1273</v>
      </c>
      <c r="I1476" s="62"/>
      <c r="J1476" s="46"/>
    </row>
    <row r="1477" spans="1:10">
      <c r="A1477" s="40">
        <v>200006</v>
      </c>
      <c r="B1477" s="31" t="s">
        <v>1268</v>
      </c>
      <c r="C1477" s="147" t="s">
        <v>1339</v>
      </c>
      <c r="D1477" s="159">
        <v>41751</v>
      </c>
      <c r="E1477" s="160">
        <f>$O$1</f>
        <v>1.68</v>
      </c>
      <c r="F1477" s="146">
        <f>IF(D1477&lt;&gt;"",TRUNC(D1477*E1477,0),"")</f>
        <v>70141</v>
      </c>
      <c r="G1477" s="161">
        <v>387.27379999999999</v>
      </c>
      <c r="H1477" s="148">
        <f>TRUNC(F1477/G1477,2)</f>
        <v>181.11</v>
      </c>
      <c r="I1477" s="158" t="e">
        <f>I1470 / G1477</f>
        <v>#REF!</v>
      </c>
      <c r="J1477" s="207" t="e">
        <f>H1477 * I1470</f>
        <v>#REF!</v>
      </c>
    </row>
    <row r="1478" spans="1:10">
      <c r="A1478" s="18" t="s">
        <v>1276</v>
      </c>
      <c r="B1478" s="31"/>
      <c r="C1478" s="41"/>
      <c r="D1478" s="18"/>
      <c r="E1478" s="42"/>
      <c r="F1478" s="42"/>
      <c r="G1478" s="43" t="s">
        <v>1277</v>
      </c>
      <c r="H1478" s="48">
        <f>SUM(H1476:H1477)</f>
        <v>181.11</v>
      </c>
      <c r="I1478" s="45"/>
      <c r="J1478" s="49" t="e">
        <f>SUM(J1476:J1477)</f>
        <v>#REF!</v>
      </c>
    </row>
    <row r="1479" spans="1:10">
      <c r="A1479" s="40" t="s">
        <v>1278</v>
      </c>
      <c r="B1479" s="31"/>
      <c r="C1479" s="53" t="s">
        <v>1279</v>
      </c>
      <c r="D1479" s="18"/>
      <c r="E1479" s="42"/>
      <c r="F1479" s="42"/>
      <c r="G1479" s="43"/>
      <c r="H1479" s="44"/>
      <c r="I1479" s="45"/>
      <c r="J1479" s="46"/>
    </row>
    <row r="1480" spans="1:10">
      <c r="A1480" s="40">
        <v>300034</v>
      </c>
      <c r="B1480" s="31" t="s">
        <v>1279</v>
      </c>
      <c r="C1480" s="147" t="s">
        <v>1499</v>
      </c>
      <c r="D1480" s="155" t="s">
        <v>1417</v>
      </c>
      <c r="E1480" s="156">
        <v>4.0000000000000001E-3</v>
      </c>
      <c r="F1480" s="156"/>
      <c r="G1480" s="157">
        <v>139500</v>
      </c>
      <c r="H1480" s="148">
        <f>TRUNC(E1480* (1 + F1480 / 100) * G1480,2)</f>
        <v>558</v>
      </c>
      <c r="I1480" s="158" t="e">
        <f>I1470 * (E1480 * (1+F1480/100))</f>
        <v>#REF!</v>
      </c>
      <c r="J1480" s="207" t="e">
        <f>H1480 * I1470</f>
        <v>#REF!</v>
      </c>
    </row>
    <row r="1481" spans="1:10">
      <c r="A1481" s="18" t="s">
        <v>1283</v>
      </c>
      <c r="B1481" s="31"/>
      <c r="C1481" s="41"/>
      <c r="D1481" s="18"/>
      <c r="E1481" s="42"/>
      <c r="F1481" s="42"/>
      <c r="G1481" s="43" t="s">
        <v>1284</v>
      </c>
      <c r="H1481" s="48">
        <f>SUM(H1479:H1480)</f>
        <v>558</v>
      </c>
      <c r="I1481" s="45"/>
      <c r="J1481" s="49" t="e">
        <f>SUM(J1479:J1480)</f>
        <v>#REF!</v>
      </c>
    </row>
    <row r="1482" spans="1:10">
      <c r="A1482" s="18" t="s">
        <v>1285</v>
      </c>
      <c r="B1482" s="1"/>
      <c r="C1482" s="47" t="s">
        <v>1286</v>
      </c>
      <c r="D1482" s="18"/>
      <c r="E1482" s="42"/>
      <c r="F1482" s="42"/>
      <c r="G1482" s="43"/>
      <c r="H1482" s="44"/>
      <c r="I1482" s="45"/>
      <c r="J1482" s="46"/>
    </row>
    <row r="1483" spans="1:10">
      <c r="A1483" s="40"/>
      <c r="B1483" s="31"/>
      <c r="C1483" s="147"/>
      <c r="D1483" s="155"/>
      <c r="E1483" s="156"/>
      <c r="F1483" s="156"/>
      <c r="G1483" s="157"/>
      <c r="H1483" s="148"/>
      <c r="I1483" s="158"/>
      <c r="J1483" s="207"/>
    </row>
    <row r="1484" spans="1:10">
      <c r="A1484" s="54" t="s">
        <v>1287</v>
      </c>
      <c r="B1484" s="1"/>
      <c r="C1484" s="41"/>
      <c r="D1484" s="18"/>
      <c r="E1484" s="42"/>
      <c r="F1484" s="42"/>
      <c r="G1484" s="43" t="s">
        <v>1288</v>
      </c>
      <c r="H1484" s="148">
        <f>SUM(H1482:H1483)</f>
        <v>0</v>
      </c>
      <c r="I1484" s="45"/>
      <c r="J1484" s="207">
        <f>SUM(J1482:J1483)</f>
        <v>0</v>
      </c>
    </row>
    <row r="1485" spans="1:10">
      <c r="A1485" s="18"/>
      <c r="B1485" s="55"/>
      <c r="C1485" s="41"/>
      <c r="D1485" s="18"/>
      <c r="E1485" s="42"/>
      <c r="F1485" s="42"/>
      <c r="G1485" s="43"/>
      <c r="H1485" s="44"/>
      <c r="I1485" s="45"/>
      <c r="J1485" s="46"/>
    </row>
    <row r="1486" spans="1:10" ht="16" thickBot="1">
      <c r="A1486" s="18" t="s">
        <v>1289</v>
      </c>
      <c r="B1486" s="55"/>
      <c r="C1486" s="56"/>
      <c r="D1486" s="119"/>
      <c r="E1486" s="120"/>
      <c r="F1486" s="121" t="s">
        <v>1290</v>
      </c>
      <c r="G1486" s="122">
        <f>SUM(H1471:H1485)/2</f>
        <v>749.61</v>
      </c>
      <c r="H1486" s="123" t="e">
        <f>IF($A$2="CD",IF($A$3=1,ROUND(SUM(H1471:H1485)/2,0),IF($A$3=3,ROUND(SUM(H1471:H1485)/2,-1),SUM(H1471:H1485)/2)),SUM(H1471:H1485)/2)</f>
        <v>#REF!</v>
      </c>
      <c r="I1486" s="57" t="e">
        <f>SUM(J1471:J1485)/2</f>
        <v>#REF!</v>
      </c>
      <c r="J1486" s="124" t="e">
        <f>IF($A$2="CD",IF($A$3=1,ROUND(SUM(J1471:J1485)/2,0),IF($A$3=3,ROUND(SUM(J1471:J1485)/2,-1),SUM(J1471:J1485)/2)),SUM(J1471:J1485)/2)</f>
        <v>#REF!</v>
      </c>
    </row>
    <row r="1487" spans="1:10" ht="16" thickTop="1">
      <c r="A1487" s="18" t="s">
        <v>1340</v>
      </c>
      <c r="B1487" s="55"/>
      <c r="C1487" s="65" t="s">
        <v>1341</v>
      </c>
      <c r="D1487" s="66"/>
      <c r="E1487" s="67"/>
      <c r="F1487" s="67"/>
      <c r="G1487" s="68"/>
      <c r="H1487" s="69"/>
      <c r="I1487" s="45"/>
      <c r="J1487" s="70"/>
    </row>
    <row r="1488" spans="1:10">
      <c r="A1488" s="40" t="s">
        <v>1342</v>
      </c>
      <c r="B1488" s="55"/>
      <c r="C1488" s="208" t="s">
        <v>1343</v>
      </c>
      <c r="D1488" s="209"/>
      <c r="E1488" s="210"/>
      <c r="F1488" s="165">
        <f>$F$3</f>
        <v>0</v>
      </c>
      <c r="G1488" s="211"/>
      <c r="H1488" s="212" t="e">
        <f>ROUND(H1486*F1488,2)</f>
        <v>#REF!</v>
      </c>
      <c r="I1488" s="45"/>
      <c r="J1488" s="207" t="e">
        <f>ROUND(J1486*F1488,2)</f>
        <v>#REF!</v>
      </c>
    </row>
    <row r="1489" spans="1:10">
      <c r="A1489" s="40" t="s">
        <v>1344</v>
      </c>
      <c r="B1489" s="55"/>
      <c r="C1489" s="208" t="s">
        <v>1345</v>
      </c>
      <c r="D1489" s="209"/>
      <c r="E1489" s="210"/>
      <c r="F1489" s="165">
        <f>$G$3</f>
        <v>0</v>
      </c>
      <c r="G1489" s="211"/>
      <c r="H1489" s="212" t="e">
        <f>ROUND(H1486*F1489,2)</f>
        <v>#REF!</v>
      </c>
      <c r="I1489" s="45"/>
      <c r="J1489" s="207" t="e">
        <f>ROUND(J1486*F1489,2)</f>
        <v>#REF!</v>
      </c>
    </row>
    <row r="1490" spans="1:10">
      <c r="A1490" s="40" t="s">
        <v>1346</v>
      </c>
      <c r="B1490" s="55"/>
      <c r="C1490" s="208" t="s">
        <v>1347</v>
      </c>
      <c r="D1490" s="209"/>
      <c r="E1490" s="210"/>
      <c r="F1490" s="165">
        <f>$H$3</f>
        <v>0</v>
      </c>
      <c r="G1490" s="211"/>
      <c r="H1490" s="212" t="e">
        <f>ROUND(H1486*F1490,2)</f>
        <v>#REF!</v>
      </c>
      <c r="I1490" s="45"/>
      <c r="J1490" s="207" t="e">
        <f>ROUND(J1486*F1490,2)</f>
        <v>#REF!</v>
      </c>
    </row>
    <row r="1491" spans="1:10">
      <c r="A1491" s="40" t="s">
        <v>1348</v>
      </c>
      <c r="B1491" s="55"/>
      <c r="C1491" s="208" t="s">
        <v>1349</v>
      </c>
      <c r="D1491" s="209"/>
      <c r="E1491" s="210"/>
      <c r="F1491" s="165" t="e">
        <f>$I$3</f>
        <v>#REF!</v>
      </c>
      <c r="G1491" s="211"/>
      <c r="H1491" s="212" t="e">
        <f>ROUND(H1490*F1491,2)</f>
        <v>#REF!</v>
      </c>
      <c r="I1491" s="45"/>
      <c r="J1491" s="207" t="e">
        <f>ROUND(J1490*F1491,2)</f>
        <v>#REF!</v>
      </c>
    </row>
    <row r="1492" spans="1:10">
      <c r="A1492" s="18" t="s">
        <v>1350</v>
      </c>
      <c r="B1492" s="55"/>
      <c r="C1492" s="47" t="s">
        <v>1351</v>
      </c>
      <c r="D1492" s="18"/>
      <c r="E1492" s="42"/>
      <c r="F1492" s="42"/>
      <c r="G1492" s="71"/>
      <c r="H1492" s="72" t="e">
        <f>SUM(H1488:H1491)</f>
        <v>#REF!</v>
      </c>
      <c r="I1492" s="62"/>
      <c r="J1492" s="73" t="e">
        <f>SUM(J1488:J1491)</f>
        <v>#REF!</v>
      </c>
    </row>
    <row r="1493" spans="1:10" ht="16" thickBot="1">
      <c r="A1493" s="18" t="s">
        <v>1352</v>
      </c>
      <c r="B1493" s="55"/>
      <c r="C1493" s="125"/>
      <c r="D1493" s="126"/>
      <c r="E1493" s="120"/>
      <c r="F1493" s="121" t="s">
        <v>1353</v>
      </c>
      <c r="G1493" s="127" t="e">
        <f>H1492+H1486</f>
        <v>#REF!</v>
      </c>
      <c r="H1493" s="123" t="e">
        <f>IF($A$3=2,ROUND((H1486+H1492),2),IF($A$3=3,ROUND((H1486+H1492),-1),ROUND((H1486+H1492),0)))</f>
        <v>#REF!</v>
      </c>
      <c r="I1493" s="57"/>
      <c r="J1493" s="124" t="e">
        <f>IF($A$3=2,ROUND((J1486+J1492),2),IF($A$3=3,ROUND((J1486+J1492),-1),ROUND((J1486+J1492),0)))</f>
        <v>#REF!</v>
      </c>
    </row>
    <row r="1494" spans="1:10" ht="16" thickTop="1">
      <c r="C1494" s="1"/>
      <c r="D1494" s="2"/>
      <c r="E1494" s="1"/>
      <c r="F1494" s="1"/>
      <c r="G1494" s="1"/>
      <c r="H1494" s="1"/>
      <c r="I1494" s="29"/>
      <c r="J1494" s="30"/>
    </row>
    <row r="1495" spans="1:10" ht="16" thickBot="1">
      <c r="C1495" s="1"/>
      <c r="D1495" s="2"/>
      <c r="E1495" s="1"/>
      <c r="F1495" s="1"/>
      <c r="G1495" s="1"/>
      <c r="H1495" s="1"/>
      <c r="I1495" s="29"/>
      <c r="J1495" s="30"/>
    </row>
    <row r="1496" spans="1:10" ht="16" thickTop="1">
      <c r="A1496" s="18" t="s">
        <v>1509</v>
      </c>
      <c r="B1496" s="29"/>
      <c r="C1496" s="824" t="s">
        <v>1510</v>
      </c>
      <c r="D1496" s="825"/>
      <c r="E1496" s="825"/>
      <c r="F1496" s="825"/>
      <c r="G1496" s="58"/>
      <c r="H1496" s="74" t="s">
        <v>1359</v>
      </c>
      <c r="I1496" s="75" t="s">
        <v>1411</v>
      </c>
      <c r="J1496" s="33" t="s">
        <v>1412</v>
      </c>
    </row>
    <row r="1497" spans="1:10">
      <c r="A1497" s="18"/>
      <c r="B1497" s="29"/>
      <c r="C1497" s="826"/>
      <c r="D1497" s="827"/>
      <c r="E1497" s="827"/>
      <c r="F1497" s="827"/>
      <c r="G1497" s="59"/>
      <c r="H1497" s="76" t="e">
        <f>"ITEM:   "&amp;#REF!</f>
        <v>#REF!</v>
      </c>
      <c r="I1497" s="77" t="e">
        <f>#REF!</f>
        <v>#REF!</v>
      </c>
      <c r="J1497" s="37"/>
    </row>
    <row r="1498" spans="1:10">
      <c r="A1498" s="78" t="s">
        <v>1253</v>
      </c>
      <c r="B1498" s="79"/>
      <c r="C1498" s="172" t="s">
        <v>1</v>
      </c>
      <c r="D1498" s="173" t="s">
        <v>2</v>
      </c>
      <c r="E1498" s="174" t="s">
        <v>3</v>
      </c>
      <c r="F1498" s="175" t="s">
        <v>1254</v>
      </c>
      <c r="G1498" s="176" t="s">
        <v>1255</v>
      </c>
      <c r="H1498" s="148" t="s">
        <v>1256</v>
      </c>
      <c r="I1498" s="80"/>
      <c r="J1498" s="148" t="s">
        <v>1256</v>
      </c>
    </row>
    <row r="1499" spans="1:10">
      <c r="A1499" s="40"/>
      <c r="B1499" s="29"/>
      <c r="C1499" s="81"/>
      <c r="D1499" s="82"/>
      <c r="E1499" s="29"/>
      <c r="F1499" s="30"/>
      <c r="G1499" s="43"/>
      <c r="H1499" s="44"/>
      <c r="I1499" s="214"/>
      <c r="J1499" s="44"/>
    </row>
    <row r="1500" spans="1:10">
      <c r="A1500" s="40" t="s">
        <v>1257</v>
      </c>
      <c r="B1500" s="29"/>
      <c r="C1500" s="87" t="s">
        <v>1258</v>
      </c>
      <c r="D1500" s="82"/>
      <c r="E1500" s="29"/>
      <c r="F1500" s="30"/>
      <c r="G1500" s="43"/>
      <c r="H1500" s="44"/>
      <c r="I1500" s="110"/>
      <c r="J1500" s="44"/>
    </row>
    <row r="1501" spans="1:10">
      <c r="A1501" s="40">
        <v>107057</v>
      </c>
      <c r="B1501" s="29" t="s">
        <v>1263</v>
      </c>
      <c r="C1501" s="177" t="s">
        <v>1511</v>
      </c>
      <c r="D1501" s="179" t="s">
        <v>17</v>
      </c>
      <c r="E1501" s="180">
        <v>2</v>
      </c>
      <c r="F1501" s="181">
        <v>0</v>
      </c>
      <c r="G1501" s="157">
        <v>3850</v>
      </c>
      <c r="H1501" s="148">
        <f>TRUNC(E1501* (1 + F1501 / 100) * G1501,2)</f>
        <v>7700</v>
      </c>
      <c r="I1501" s="215" t="e">
        <f>I1497 * (E1501 * (1+F1501/100))</f>
        <v>#REF!</v>
      </c>
      <c r="J1501" s="44" t="e">
        <f>H1501 * I1497</f>
        <v>#REF!</v>
      </c>
    </row>
    <row r="1502" spans="1:10">
      <c r="A1502" s="40">
        <v>117093</v>
      </c>
      <c r="B1502" s="31"/>
      <c r="C1502" s="177" t="s">
        <v>1512</v>
      </c>
      <c r="D1502" s="179" t="s">
        <v>1376</v>
      </c>
      <c r="E1502" s="180">
        <v>2.5000000000000001E-2</v>
      </c>
      <c r="F1502" s="181">
        <v>1</v>
      </c>
      <c r="G1502" s="157">
        <v>1620000</v>
      </c>
      <c r="H1502" s="148">
        <f>TRUNC(E1502* (1 + F1502 / 100) * G1502,2)</f>
        <v>40905</v>
      </c>
      <c r="I1502" s="158" t="e">
        <f>I1497 * (E1502 * (1+F1502/100))</f>
        <v>#REF!</v>
      </c>
      <c r="J1502" s="207" t="e">
        <f>H1502 * I1497</f>
        <v>#REF!</v>
      </c>
    </row>
    <row r="1503" spans="1:10">
      <c r="A1503" s="54" t="s">
        <v>1265</v>
      </c>
      <c r="B1503" s="29"/>
      <c r="C1503" s="81"/>
      <c r="D1503" s="82"/>
      <c r="E1503" s="29"/>
      <c r="F1503" s="30"/>
      <c r="G1503" s="43" t="s">
        <v>1266</v>
      </c>
      <c r="H1503" s="178">
        <f>SUM(H1500:H1502)</f>
        <v>48605</v>
      </c>
      <c r="I1503" s="85"/>
      <c r="J1503" s="178" t="e">
        <f>SUM(J1500:J1502)</f>
        <v>#REF!</v>
      </c>
    </row>
    <row r="1504" spans="1:10">
      <c r="A1504" s="40" t="s">
        <v>1267</v>
      </c>
      <c r="B1504" s="29"/>
      <c r="C1504" s="83" t="s">
        <v>1268</v>
      </c>
      <c r="D1504" s="82" t="s">
        <v>1269</v>
      </c>
      <c r="E1504" s="82" t="s">
        <v>1270</v>
      </c>
      <c r="F1504" s="82" t="s">
        <v>1271</v>
      </c>
      <c r="G1504" s="51" t="s">
        <v>1272</v>
      </c>
      <c r="H1504" s="52" t="s">
        <v>1273</v>
      </c>
      <c r="I1504" s="110"/>
      <c r="J1504" s="44"/>
    </row>
    <row r="1505" spans="1:10">
      <c r="A1505" s="40">
        <v>200007</v>
      </c>
      <c r="B1505" s="31"/>
      <c r="C1505" s="177" t="s">
        <v>1274</v>
      </c>
      <c r="D1505" s="159">
        <v>109195</v>
      </c>
      <c r="E1505" s="160">
        <f>$O$1</f>
        <v>1.68</v>
      </c>
      <c r="F1505" s="146">
        <f>IF(D1505&lt;&gt;"",TRUNC(D1505*E1505,0),"")</f>
        <v>183447</v>
      </c>
      <c r="G1505" s="161">
        <v>4.6639999999999997</v>
      </c>
      <c r="H1505" s="148">
        <f>TRUNC(F1505/G1505,2)</f>
        <v>39332.54</v>
      </c>
      <c r="I1505" s="158" t="e">
        <f>I1497 / G1505</f>
        <v>#REF!</v>
      </c>
      <c r="J1505" s="207" t="e">
        <f>H1505 * I1497</f>
        <v>#REF!</v>
      </c>
    </row>
    <row r="1506" spans="1:10">
      <c r="A1506" s="54" t="s">
        <v>1276</v>
      </c>
      <c r="B1506" s="29"/>
      <c r="C1506" s="81"/>
      <c r="D1506" s="82"/>
      <c r="E1506" s="29"/>
      <c r="F1506" s="30"/>
      <c r="G1506" s="43" t="s">
        <v>1415</v>
      </c>
      <c r="H1506" s="178">
        <f>SUM(H1504:H1505)</f>
        <v>39332.54</v>
      </c>
      <c r="I1506" s="85"/>
      <c r="J1506" s="178" t="e">
        <f>SUM(J1504:J1505)</f>
        <v>#REF!</v>
      </c>
    </row>
    <row r="1507" spans="1:10">
      <c r="A1507" s="40" t="s">
        <v>1278</v>
      </c>
      <c r="B1507" s="29"/>
      <c r="C1507" s="86" t="s">
        <v>1279</v>
      </c>
      <c r="D1507" s="82"/>
      <c r="E1507" s="29"/>
      <c r="F1507" s="30"/>
      <c r="G1507" s="43"/>
      <c r="H1507" s="44"/>
      <c r="I1507" s="110"/>
      <c r="J1507" s="44"/>
    </row>
    <row r="1508" spans="1:10">
      <c r="A1508" s="40">
        <v>300026</v>
      </c>
      <c r="B1508" s="31"/>
      <c r="C1508" s="177" t="s">
        <v>1281</v>
      </c>
      <c r="D1508" s="179" t="s">
        <v>1282</v>
      </c>
      <c r="E1508" s="167">
        <f>$O$2</f>
        <v>0.05</v>
      </c>
      <c r="F1508" s="181"/>
      <c r="G1508" s="157">
        <f>H1506</f>
        <v>39332.54</v>
      </c>
      <c r="H1508" s="148">
        <f>TRUNC(E1508* (1 + F1508 / 100) * G1508,2)</f>
        <v>1966.62</v>
      </c>
      <c r="I1508" s="158" t="e">
        <f>I1497 * H1508</f>
        <v>#REF!</v>
      </c>
      <c r="J1508" s="207" t="e">
        <f>H1508 * I1497</f>
        <v>#REF!</v>
      </c>
    </row>
    <row r="1509" spans="1:10">
      <c r="A1509" s="54" t="s">
        <v>1283</v>
      </c>
      <c r="B1509" s="29"/>
      <c r="C1509" s="81"/>
      <c r="D1509" s="82"/>
      <c r="E1509" s="29"/>
      <c r="F1509" s="30"/>
      <c r="G1509" s="43" t="s">
        <v>1284</v>
      </c>
      <c r="H1509" s="178">
        <f>SUM(H1507:H1508)</f>
        <v>1966.62</v>
      </c>
      <c r="I1509" s="85"/>
      <c r="J1509" s="178" t="e">
        <f>SUM(J1507:J1508)</f>
        <v>#REF!</v>
      </c>
    </row>
    <row r="1510" spans="1:10">
      <c r="A1510" s="18" t="s">
        <v>1285</v>
      </c>
      <c r="B1510" s="61"/>
      <c r="C1510" s="87" t="s">
        <v>1286</v>
      </c>
      <c r="D1510" s="82"/>
      <c r="E1510" s="29"/>
      <c r="F1510" s="30"/>
      <c r="G1510" s="43"/>
      <c r="H1510" s="44"/>
      <c r="I1510" s="85"/>
      <c r="J1510" s="44"/>
    </row>
    <row r="1511" spans="1:10">
      <c r="A1511" s="40"/>
      <c r="B1511" s="31"/>
      <c r="C1511" s="177"/>
      <c r="D1511" s="179"/>
      <c r="E1511" s="180"/>
      <c r="F1511" s="181"/>
      <c r="G1511" s="157"/>
      <c r="H1511" s="148"/>
      <c r="I1511" s="158"/>
      <c r="J1511" s="148"/>
    </row>
    <row r="1512" spans="1:10">
      <c r="A1512" s="54" t="s">
        <v>1287</v>
      </c>
      <c r="B1512" s="61"/>
      <c r="C1512" s="81"/>
      <c r="D1512" s="82"/>
      <c r="E1512" s="29"/>
      <c r="F1512" s="30"/>
      <c r="G1512" s="43" t="s">
        <v>1420</v>
      </c>
      <c r="H1512" s="148">
        <f>SUM(H1510:H1511)</f>
        <v>0</v>
      </c>
      <c r="I1512" s="85"/>
      <c r="J1512" s="148">
        <f>SUM(J1510:J1511)</f>
        <v>0</v>
      </c>
    </row>
    <row r="1513" spans="1:10">
      <c r="A1513" s="18"/>
      <c r="B1513" s="88"/>
      <c r="C1513" s="81"/>
      <c r="D1513" s="82"/>
      <c r="E1513" s="29"/>
      <c r="F1513" s="30"/>
      <c r="G1513" s="43"/>
      <c r="H1513" s="44"/>
      <c r="I1513" s="110"/>
      <c r="J1513" s="44"/>
    </row>
    <row r="1514" spans="1:10" ht="16" thickBot="1">
      <c r="A1514" s="18" t="s">
        <v>1289</v>
      </c>
      <c r="B1514" s="88"/>
      <c r="C1514" s="89"/>
      <c r="D1514" s="128"/>
      <c r="E1514" s="129"/>
      <c r="F1514" s="130" t="s">
        <v>1290</v>
      </c>
      <c r="G1514" s="122">
        <f>SUM(H1498:H1513)/2</f>
        <v>89904.16</v>
      </c>
      <c r="H1514" s="123" t="e">
        <f>IF($A$2="CD",IF($A$3=1,ROUND(SUM(H1498:H1513)/2,0),IF($A$3=3,ROUND(SUM(H1498:H1513)/2,-1),SUM(H1498:H1513)/2)),SUM(H1498:H1513)/2)</f>
        <v>#REF!</v>
      </c>
      <c r="I1514" s="57"/>
      <c r="J1514" s="123" t="e">
        <f>IF($A$2="CD",IF($A$3=1,ROUND(SUM(J1498:J1513)/2,0),IF($A$3=3,ROUND(SUM(J1498:J1513)/2,-1),SUM(J1498:J1513)/2)),SUM(J1498:J1513)/2)</f>
        <v>#REF!</v>
      </c>
    </row>
    <row r="1515" spans="1:10" ht="16" thickTop="1">
      <c r="A1515" s="18" t="s">
        <v>1340</v>
      </c>
      <c r="B1515" s="88"/>
      <c r="C1515" s="90" t="s">
        <v>1341</v>
      </c>
      <c r="D1515" s="91"/>
      <c r="E1515" s="92"/>
      <c r="F1515" s="93"/>
      <c r="G1515" s="68"/>
      <c r="H1515" s="69"/>
      <c r="I1515" s="45"/>
      <c r="J1515" s="69"/>
    </row>
    <row r="1516" spans="1:10">
      <c r="A1516" s="40" t="s">
        <v>1342</v>
      </c>
      <c r="B1516" s="88"/>
      <c r="C1516" s="182" t="s">
        <v>1343</v>
      </c>
      <c r="D1516" s="183"/>
      <c r="E1516" s="184"/>
      <c r="F1516" s="185">
        <f>$F$3</f>
        <v>0</v>
      </c>
      <c r="G1516" s="211"/>
      <c r="H1516" s="212" t="e">
        <f>ROUND(H1514*F1516,2)</f>
        <v>#REF!</v>
      </c>
      <c r="I1516" s="45"/>
      <c r="J1516" s="212" t="e">
        <f>ROUND(J1514*H1516,2)</f>
        <v>#REF!</v>
      </c>
    </row>
    <row r="1517" spans="1:10">
      <c r="A1517" s="40" t="s">
        <v>1344</v>
      </c>
      <c r="B1517" s="88"/>
      <c r="C1517" s="182" t="s">
        <v>1345</v>
      </c>
      <c r="D1517" s="183"/>
      <c r="E1517" s="184"/>
      <c r="F1517" s="185">
        <f>$G$3</f>
        <v>0</v>
      </c>
      <c r="G1517" s="211"/>
      <c r="H1517" s="212" t="e">
        <f>ROUND(H1514*F1517,2)</f>
        <v>#REF!</v>
      </c>
      <c r="I1517" s="45"/>
      <c r="J1517" s="212" t="e">
        <f>ROUND(J1514*H1517,2)</f>
        <v>#REF!</v>
      </c>
    </row>
    <row r="1518" spans="1:10">
      <c r="A1518" s="40" t="s">
        <v>1346</v>
      </c>
      <c r="B1518" s="88"/>
      <c r="C1518" s="182" t="s">
        <v>1347</v>
      </c>
      <c r="D1518" s="183"/>
      <c r="E1518" s="184"/>
      <c r="F1518" s="185">
        <f>$H$3</f>
        <v>0</v>
      </c>
      <c r="G1518" s="211"/>
      <c r="H1518" s="212" t="e">
        <f>ROUND(H1514*F1518,2)</f>
        <v>#REF!</v>
      </c>
      <c r="I1518" s="45"/>
      <c r="J1518" s="212" t="e">
        <f>ROUND(J1514*H1518,2)</f>
        <v>#REF!</v>
      </c>
    </row>
    <row r="1519" spans="1:10">
      <c r="A1519" s="40" t="s">
        <v>1348</v>
      </c>
      <c r="B1519" s="88"/>
      <c r="C1519" s="182" t="s">
        <v>1349</v>
      </c>
      <c r="D1519" s="183"/>
      <c r="E1519" s="184"/>
      <c r="F1519" s="185" t="e">
        <f>$I$3</f>
        <v>#REF!</v>
      </c>
      <c r="G1519" s="211"/>
      <c r="H1519" s="212" t="e">
        <f>ROUND(H1518*F1519,2)</f>
        <v>#REF!</v>
      </c>
      <c r="I1519" s="45"/>
      <c r="J1519" s="212" t="e">
        <f>ROUND(J1518*H1519,2)</f>
        <v>#REF!</v>
      </c>
    </row>
    <row r="1520" spans="1:10">
      <c r="A1520" s="18" t="s">
        <v>1350</v>
      </c>
      <c r="B1520" s="88"/>
      <c r="C1520" s="87" t="s">
        <v>1351</v>
      </c>
      <c r="D1520" s="82"/>
      <c r="E1520" s="29"/>
      <c r="F1520" s="30"/>
      <c r="G1520" s="71"/>
      <c r="H1520" s="72" t="e">
        <f>SUM(H1516:H1519)</f>
        <v>#REF!</v>
      </c>
      <c r="I1520" s="62"/>
      <c r="J1520" s="72" t="e">
        <f>SUM(J1516:J1519)</f>
        <v>#REF!</v>
      </c>
    </row>
    <row r="1521" spans="1:10" ht="16" thickBot="1">
      <c r="A1521" s="18" t="s">
        <v>1352</v>
      </c>
      <c r="B1521" s="88"/>
      <c r="C1521" s="131"/>
      <c r="D1521" s="132"/>
      <c r="E1521" s="129"/>
      <c r="F1521" s="130" t="s">
        <v>1353</v>
      </c>
      <c r="G1521" s="127" t="e">
        <f>H1520+H1514</f>
        <v>#REF!</v>
      </c>
      <c r="H1521" s="123" t="e">
        <f>IF($A$3=2,ROUND((H1514+H1520),2),IF($A$3=3,ROUND((H1514+H1520),-1),ROUND((H1514+H1520),0)))</f>
        <v>#REF!</v>
      </c>
      <c r="I1521" s="57"/>
      <c r="J1521" s="123" t="e">
        <f>IF($A$3=2,ROUND((J1514+J1520),2),IF($A$3=3,ROUND((J1514+J1520),-1),ROUND((J1514+J1520),0)))</f>
        <v>#REF!</v>
      </c>
    </row>
    <row r="1522" spans="1:10" ht="16" thickTop="1">
      <c r="C1522" s="1"/>
      <c r="D1522" s="2"/>
      <c r="E1522" s="1"/>
      <c r="F1522" s="1"/>
      <c r="G1522" s="1"/>
      <c r="H1522" s="1"/>
      <c r="I1522" s="29"/>
      <c r="J1522" s="30"/>
    </row>
    <row r="1523" spans="1:10">
      <c r="C1523" s="1"/>
      <c r="D1523" s="2"/>
      <c r="E1523" s="1"/>
      <c r="F1523" s="1"/>
      <c r="G1523" s="1"/>
      <c r="H1523" s="1"/>
      <c r="I1523" s="29"/>
      <c r="J1523" s="30"/>
    </row>
    <row r="1524" spans="1:10" ht="16" thickBot="1">
      <c r="C1524" s="1"/>
      <c r="D1524" s="2"/>
      <c r="E1524" s="1"/>
      <c r="F1524" s="1"/>
      <c r="G1524" s="1"/>
      <c r="H1524" s="1"/>
      <c r="I1524" s="29"/>
      <c r="J1524" s="30"/>
    </row>
    <row r="1525" spans="1:10" ht="16" thickTop="1">
      <c r="A1525" s="18" t="s">
        <v>1513</v>
      </c>
      <c r="B1525" s="31"/>
      <c r="C1525" s="812" t="s">
        <v>84</v>
      </c>
      <c r="D1525" s="813"/>
      <c r="E1525" s="813"/>
      <c r="F1525" s="813"/>
      <c r="G1525" s="32"/>
      <c r="H1525" s="33" t="s">
        <v>1514</v>
      </c>
      <c r="I1525" s="34" t="s">
        <v>1251</v>
      </c>
      <c r="J1525" s="35" t="s">
        <v>4</v>
      </c>
    </row>
    <row r="1526" spans="1:10">
      <c r="A1526" s="18"/>
      <c r="B1526" s="31"/>
      <c r="C1526" s="814"/>
      <c r="D1526" s="815"/>
      <c r="E1526" s="815"/>
      <c r="F1526" s="815"/>
      <c r="G1526" s="36"/>
      <c r="H1526" s="37" t="e">
        <f>"ITEM:   "&amp;#REF!</f>
        <v>#REF!</v>
      </c>
      <c r="I1526" s="64" t="e">
        <f>#REF!</f>
        <v>#REF!</v>
      </c>
      <c r="J1526" s="39"/>
    </row>
    <row r="1527" spans="1:10">
      <c r="A1527" s="40" t="s">
        <v>1253</v>
      </c>
      <c r="B1527" s="31"/>
      <c r="C1527" s="147" t="s">
        <v>1</v>
      </c>
      <c r="D1527" s="155" t="s">
        <v>2</v>
      </c>
      <c r="E1527" s="156" t="s">
        <v>3</v>
      </c>
      <c r="F1527" s="156" t="s">
        <v>1254</v>
      </c>
      <c r="G1527" s="157" t="s">
        <v>1255</v>
      </c>
      <c r="H1527" s="148" t="s">
        <v>1256</v>
      </c>
      <c r="I1527" s="158"/>
      <c r="J1527" s="207" t="s">
        <v>1256</v>
      </c>
    </row>
    <row r="1528" spans="1:10">
      <c r="A1528" s="40"/>
      <c r="B1528" s="31"/>
      <c r="C1528" s="41"/>
      <c r="D1528" s="18"/>
      <c r="E1528" s="42"/>
      <c r="F1528" s="42"/>
      <c r="G1528" s="43"/>
      <c r="H1528" s="44"/>
      <c r="I1528" s="45"/>
      <c r="J1528" s="46"/>
    </row>
    <row r="1529" spans="1:10">
      <c r="A1529" s="40" t="s">
        <v>1257</v>
      </c>
      <c r="B1529" s="31"/>
      <c r="C1529" s="47" t="s">
        <v>1258</v>
      </c>
      <c r="D1529" s="18"/>
      <c r="E1529" s="42"/>
      <c r="F1529" s="42"/>
      <c r="G1529" s="43"/>
      <c r="H1529" s="44"/>
      <c r="I1529" s="45"/>
      <c r="J1529" s="46"/>
    </row>
    <row r="1530" spans="1:10">
      <c r="A1530" s="40">
        <v>101605</v>
      </c>
      <c r="B1530" s="31" t="s">
        <v>1331</v>
      </c>
      <c r="C1530" s="147" t="s">
        <v>1515</v>
      </c>
      <c r="D1530" s="155" t="s">
        <v>2</v>
      </c>
      <c r="E1530" s="156">
        <v>0.04</v>
      </c>
      <c r="F1530" s="156">
        <v>0</v>
      </c>
      <c r="G1530" s="157">
        <v>8200</v>
      </c>
      <c r="H1530" s="148">
        <f>TRUNC(E1530* (1 + F1530 / 100) * G1530,2)</f>
        <v>328</v>
      </c>
      <c r="I1530" s="158" t="e">
        <f>I1526 * (E1530 * (1+F1530/100))</f>
        <v>#REF!</v>
      </c>
      <c r="J1530" s="207" t="e">
        <f>H1530 * I1526</f>
        <v>#REF!</v>
      </c>
    </row>
    <row r="1531" spans="1:10">
      <c r="A1531" s="40">
        <v>100076</v>
      </c>
      <c r="B1531" s="31" t="s">
        <v>1261</v>
      </c>
      <c r="C1531" s="147" t="s">
        <v>1516</v>
      </c>
      <c r="D1531" s="155" t="s">
        <v>1304</v>
      </c>
      <c r="E1531" s="156">
        <v>0.03</v>
      </c>
      <c r="F1531" s="156">
        <v>3</v>
      </c>
      <c r="G1531" s="157">
        <v>7153</v>
      </c>
      <c r="H1531" s="148">
        <f>TRUNC(E1531* (1 + F1531 / 100) * G1531,2)</f>
        <v>221.02</v>
      </c>
      <c r="I1531" s="158" t="e">
        <f>I1526 * (E1531 * (1+F1531/100))</f>
        <v>#REF!</v>
      </c>
      <c r="J1531" s="207" t="e">
        <f>H1531 * I1526</f>
        <v>#REF!</v>
      </c>
    </row>
    <row r="1532" spans="1:10">
      <c r="A1532" s="40">
        <v>101008</v>
      </c>
      <c r="B1532" s="31" t="s">
        <v>1261</v>
      </c>
      <c r="C1532" s="147" t="s">
        <v>1517</v>
      </c>
      <c r="D1532" s="155" t="s">
        <v>1304</v>
      </c>
      <c r="E1532" s="156">
        <v>1</v>
      </c>
      <c r="F1532" s="156">
        <v>3</v>
      </c>
      <c r="G1532" s="157">
        <v>5827</v>
      </c>
      <c r="H1532" s="148">
        <f>TRUNC(E1532* (1 + F1532 / 100) * G1532,2)</f>
        <v>6001.81</v>
      </c>
      <c r="I1532" s="158" t="e">
        <f>I1526 * (E1532 * (1+F1532/100))</f>
        <v>#REF!</v>
      </c>
      <c r="J1532" s="207" t="e">
        <f>H1532 * I1526</f>
        <v>#REF!</v>
      </c>
    </row>
    <row r="1533" spans="1:10">
      <c r="A1533" s="18" t="s">
        <v>1265</v>
      </c>
      <c r="B1533" s="31"/>
      <c r="C1533" s="41"/>
      <c r="D1533" s="18"/>
      <c r="E1533" s="42"/>
      <c r="F1533" s="42"/>
      <c r="G1533" s="43" t="s">
        <v>1266</v>
      </c>
      <c r="H1533" s="48">
        <f>SUM(H1529:H1532)</f>
        <v>6550.83</v>
      </c>
      <c r="I1533" s="45"/>
      <c r="J1533" s="49" t="e">
        <f>SUM(J1529:J1532)</f>
        <v>#REF!</v>
      </c>
    </row>
    <row r="1534" spans="1:10">
      <c r="A1534" s="40" t="s">
        <v>1267</v>
      </c>
      <c r="B1534" s="31"/>
      <c r="C1534" s="50" t="s">
        <v>1268</v>
      </c>
      <c r="D1534" s="18" t="s">
        <v>1269</v>
      </c>
      <c r="E1534" s="18" t="s">
        <v>1270</v>
      </c>
      <c r="F1534" s="18" t="s">
        <v>1271</v>
      </c>
      <c r="G1534" s="51" t="s">
        <v>1272</v>
      </c>
      <c r="H1534" s="52" t="s">
        <v>1273</v>
      </c>
      <c r="I1534" s="45"/>
      <c r="J1534" s="46"/>
    </row>
    <row r="1535" spans="1:10">
      <c r="A1535" s="40">
        <v>200006</v>
      </c>
      <c r="B1535" s="31" t="s">
        <v>1268</v>
      </c>
      <c r="C1535" s="147" t="s">
        <v>1339</v>
      </c>
      <c r="D1535" s="159">
        <v>41751</v>
      </c>
      <c r="E1535" s="160">
        <f>$O$1</f>
        <v>1.68</v>
      </c>
      <c r="F1535" s="146">
        <f>IF(D1535&lt;&gt;"",TRUNC(D1535*E1535,0),"")</f>
        <v>70141</v>
      </c>
      <c r="G1535" s="161">
        <v>63.764499999999998</v>
      </c>
      <c r="H1535" s="148">
        <f>TRUNC(F1535/G1535,2)</f>
        <v>1100</v>
      </c>
      <c r="I1535" s="158" t="e">
        <f>I1526 / G1535</f>
        <v>#REF!</v>
      </c>
      <c r="J1535" s="207" t="e">
        <f>H1535 * I1526</f>
        <v>#REF!</v>
      </c>
    </row>
    <row r="1536" spans="1:10">
      <c r="A1536" s="18" t="s">
        <v>1276</v>
      </c>
      <c r="B1536" s="31"/>
      <c r="C1536" s="41"/>
      <c r="D1536" s="18"/>
      <c r="E1536" s="42"/>
      <c r="F1536" s="42"/>
      <c r="G1536" s="43" t="s">
        <v>1277</v>
      </c>
      <c r="H1536" s="48">
        <f>SUM(H1534:H1535)</f>
        <v>1100</v>
      </c>
      <c r="I1536" s="45"/>
      <c r="J1536" s="49" t="e">
        <f>SUM(J1534:J1535)</f>
        <v>#REF!</v>
      </c>
    </row>
    <row r="1537" spans="1:10">
      <c r="A1537" s="18" t="s">
        <v>1278</v>
      </c>
      <c r="C1537" s="47" t="s">
        <v>1279</v>
      </c>
      <c r="D1537" s="18"/>
      <c r="E1537" s="42"/>
      <c r="F1537" s="42"/>
      <c r="G1537" s="96"/>
      <c r="H1537" s="97"/>
      <c r="I1537" s="45"/>
      <c r="J1537" s="46"/>
    </row>
    <row r="1538" spans="1:10">
      <c r="A1538" s="18">
        <v>300026</v>
      </c>
      <c r="B1538" t="s">
        <v>1279</v>
      </c>
      <c r="C1538" s="147" t="s">
        <v>1281</v>
      </c>
      <c r="D1538" s="155" t="s">
        <v>1282</v>
      </c>
      <c r="E1538" s="163">
        <f>$O$2</f>
        <v>0.05</v>
      </c>
      <c r="F1538" s="156"/>
      <c r="G1538" s="191">
        <f>H1536</f>
        <v>1100</v>
      </c>
      <c r="H1538" s="190">
        <f>TRUNC(E1538 * (1 + F1538 / 100) * G1538,2)</f>
        <v>55</v>
      </c>
      <c r="I1538" s="158" t="e">
        <f>I1526 * H1538</f>
        <v>#REF!</v>
      </c>
      <c r="J1538" s="46" t="e">
        <f>H1538 * I1526</f>
        <v>#REF!</v>
      </c>
    </row>
    <row r="1539" spans="1:10">
      <c r="A1539" s="40"/>
      <c r="B1539" s="31"/>
      <c r="C1539" s="189"/>
      <c r="D1539" s="179"/>
      <c r="E1539" s="167"/>
      <c r="F1539" s="180"/>
      <c r="G1539" s="157"/>
      <c r="H1539" s="148"/>
      <c r="I1539" s="158"/>
      <c r="J1539" s="207"/>
    </row>
    <row r="1540" spans="1:10">
      <c r="A1540" s="54" t="s">
        <v>1283</v>
      </c>
      <c r="C1540" s="41"/>
      <c r="D1540" s="18"/>
      <c r="E1540" s="42"/>
      <c r="F1540" s="42"/>
      <c r="G1540" s="96" t="s">
        <v>1284</v>
      </c>
      <c r="H1540" s="216">
        <f>SUM(H1537:H1539)</f>
        <v>55</v>
      </c>
      <c r="I1540" s="45"/>
      <c r="J1540" s="216" t="e">
        <f>SUM(J1537:J1539)</f>
        <v>#REF!</v>
      </c>
    </row>
    <row r="1541" spans="1:10">
      <c r="A1541" s="18" t="s">
        <v>1285</v>
      </c>
      <c r="B1541" s="1"/>
      <c r="C1541" s="47" t="s">
        <v>1286</v>
      </c>
      <c r="D1541" s="18"/>
      <c r="E1541" s="42"/>
      <c r="F1541" s="42"/>
      <c r="G1541" s="43"/>
      <c r="H1541" s="44"/>
      <c r="I1541" s="45"/>
      <c r="J1541" s="46"/>
    </row>
    <row r="1542" spans="1:10">
      <c r="A1542" s="40"/>
      <c r="B1542" s="31"/>
      <c r="C1542" s="147"/>
      <c r="D1542" s="155"/>
      <c r="E1542" s="156"/>
      <c r="F1542" s="156"/>
      <c r="G1542" s="157"/>
      <c r="H1542" s="148"/>
      <c r="I1542" s="158"/>
      <c r="J1542" s="207"/>
    </row>
    <row r="1543" spans="1:10">
      <c r="A1543" s="54" t="s">
        <v>1287</v>
      </c>
      <c r="B1543" s="1"/>
      <c r="C1543" s="41"/>
      <c r="D1543" s="18"/>
      <c r="E1543" s="42"/>
      <c r="F1543" s="42"/>
      <c r="G1543" s="43" t="s">
        <v>1288</v>
      </c>
      <c r="H1543" s="148">
        <f>SUM(H1541:H1542)</f>
        <v>0</v>
      </c>
      <c r="I1543" s="45"/>
      <c r="J1543" s="207">
        <f>SUM(J1541:J1542)</f>
        <v>0</v>
      </c>
    </row>
    <row r="1544" spans="1:10">
      <c r="A1544" s="18"/>
      <c r="B1544" s="55"/>
      <c r="C1544" s="41"/>
      <c r="D1544" s="18"/>
      <c r="E1544" s="42"/>
      <c r="F1544" s="42"/>
      <c r="G1544" s="43"/>
      <c r="H1544" s="44"/>
      <c r="I1544" s="45"/>
      <c r="J1544" s="46"/>
    </row>
    <row r="1545" spans="1:10" ht="16" thickBot="1">
      <c r="A1545" s="18" t="s">
        <v>1289</v>
      </c>
      <c r="B1545" s="55"/>
      <c r="C1545" s="56"/>
      <c r="D1545" s="119"/>
      <c r="E1545" s="120"/>
      <c r="F1545" s="121" t="s">
        <v>1290</v>
      </c>
      <c r="G1545" s="122">
        <f>SUM(H1527:H1544)/2</f>
        <v>7705.83</v>
      </c>
      <c r="H1545" s="123" t="e">
        <f>IF($A$2="CD",IF($A$3=1,ROUND(SUM(H1527:H1544)/2,0),SUM(H1527:H1544)/2),SUM(H1527:H1544)/2)</f>
        <v>#REF!</v>
      </c>
      <c r="I1545" s="57" t="e">
        <f>SUM(J1527:J1544)/2</f>
        <v>#REF!</v>
      </c>
      <c r="J1545" s="124" t="e">
        <f>IF($A$2="CD",IF($A$3=1,ROUND(SUM(J1527:J1544)/2,0),IF($A$3=3,ROUND(SUM(J1527:J1544)/2,-1),SUM(J1527:J1544)/2)),SUM(J1527:J1544)/2)</f>
        <v>#REF!</v>
      </c>
    </row>
    <row r="1546" spans="1:10" ht="16" thickTop="1">
      <c r="A1546" s="18" t="s">
        <v>1340</v>
      </c>
      <c r="B1546" s="55"/>
      <c r="C1546" s="65" t="s">
        <v>1341</v>
      </c>
      <c r="D1546" s="66"/>
      <c r="E1546" s="67"/>
      <c r="F1546" s="67"/>
      <c r="G1546" s="68"/>
      <c r="H1546" s="69"/>
      <c r="I1546" s="45"/>
      <c r="J1546" s="70"/>
    </row>
    <row r="1547" spans="1:10">
      <c r="A1547" s="40" t="s">
        <v>1342</v>
      </c>
      <c r="B1547" s="55"/>
      <c r="C1547" s="208" t="s">
        <v>1343</v>
      </c>
      <c r="D1547" s="209"/>
      <c r="E1547" s="210"/>
      <c r="F1547" s="165">
        <f>$F$3</f>
        <v>0</v>
      </c>
      <c r="G1547" s="211"/>
      <c r="H1547" s="212" t="e">
        <f>ROUND(H1545*F1547,2)</f>
        <v>#REF!</v>
      </c>
      <c r="I1547" s="45"/>
      <c r="J1547" s="207" t="e">
        <f>ROUND(J1545*F1547,2)</f>
        <v>#REF!</v>
      </c>
    </row>
    <row r="1548" spans="1:10">
      <c r="A1548" s="40" t="s">
        <v>1344</v>
      </c>
      <c r="B1548" s="55"/>
      <c r="C1548" s="208" t="s">
        <v>1345</v>
      </c>
      <c r="D1548" s="209"/>
      <c r="E1548" s="210"/>
      <c r="F1548" s="165">
        <f>$G$3</f>
        <v>0</v>
      </c>
      <c r="G1548" s="211"/>
      <c r="H1548" s="212" t="e">
        <f>ROUND(H1545*F1548,2)</f>
        <v>#REF!</v>
      </c>
      <c r="I1548" s="45"/>
      <c r="J1548" s="207" t="e">
        <f>ROUND(J1545*F1548,2)</f>
        <v>#REF!</v>
      </c>
    </row>
    <row r="1549" spans="1:10">
      <c r="A1549" s="40" t="s">
        <v>1346</v>
      </c>
      <c r="B1549" s="55"/>
      <c r="C1549" s="208" t="s">
        <v>1347</v>
      </c>
      <c r="D1549" s="209"/>
      <c r="E1549" s="210"/>
      <c r="F1549" s="165">
        <f>$H$3</f>
        <v>0</v>
      </c>
      <c r="G1549" s="211"/>
      <c r="H1549" s="212" t="e">
        <f>ROUND(H1545*F1549,2)</f>
        <v>#REF!</v>
      </c>
      <c r="I1549" s="45"/>
      <c r="J1549" s="207" t="e">
        <f>ROUND(J1545*F1549,2)</f>
        <v>#REF!</v>
      </c>
    </row>
    <row r="1550" spans="1:10">
      <c r="A1550" s="40" t="s">
        <v>1348</v>
      </c>
      <c r="B1550" s="55"/>
      <c r="C1550" s="208" t="s">
        <v>1349</v>
      </c>
      <c r="D1550" s="209"/>
      <c r="E1550" s="210"/>
      <c r="F1550" s="165" t="e">
        <f>$I$3</f>
        <v>#REF!</v>
      </c>
      <c r="G1550" s="211"/>
      <c r="H1550" s="212" t="e">
        <f>ROUND(H1549*F1550,2)</f>
        <v>#REF!</v>
      </c>
      <c r="I1550" s="45"/>
      <c r="J1550" s="207" t="e">
        <f>ROUND(J1549*F1550,2)</f>
        <v>#REF!</v>
      </c>
    </row>
    <row r="1551" spans="1:10">
      <c r="A1551" s="18" t="s">
        <v>1350</v>
      </c>
      <c r="B1551" s="55"/>
      <c r="C1551" s="47" t="s">
        <v>1351</v>
      </c>
      <c r="D1551" s="18"/>
      <c r="E1551" s="42"/>
      <c r="F1551" s="42"/>
      <c r="G1551" s="71"/>
      <c r="H1551" s="72" t="e">
        <f>SUM(H1547:H1550)</f>
        <v>#REF!</v>
      </c>
      <c r="I1551" s="62"/>
      <c r="J1551" s="73" t="e">
        <f>SUM(J1547:J1550)</f>
        <v>#REF!</v>
      </c>
    </row>
    <row r="1552" spans="1:10" ht="16" thickBot="1">
      <c r="A1552" s="18" t="s">
        <v>1352</v>
      </c>
      <c r="B1552" s="55"/>
      <c r="C1552" s="125"/>
      <c r="D1552" s="126"/>
      <c r="E1552" s="120"/>
      <c r="F1552" s="121" t="s">
        <v>1353</v>
      </c>
      <c r="G1552" s="127" t="e">
        <f>H1551+H1545</f>
        <v>#REF!</v>
      </c>
      <c r="H1552" s="123" t="e">
        <f>IF($A$3=2,ROUND((H1545+H1551),2),IF($A$3=3,ROUND((H1545+H1551),-1),ROUND((H1545+H1551),0)))</f>
        <v>#REF!</v>
      </c>
      <c r="I1552" s="57"/>
      <c r="J1552" s="124" t="e">
        <f>IF($A$3=2,ROUND((J1545+J1551),2),IF($A$3=3,ROUND((J1545+J1551),-1),ROUND((J1545+J1551),0)))</f>
        <v>#REF!</v>
      </c>
    </row>
    <row r="1553" spans="1:10" ht="16" thickTop="1">
      <c r="C1553" s="1"/>
      <c r="D1553" s="2"/>
      <c r="E1553" s="1"/>
      <c r="F1553" s="1"/>
      <c r="G1553" s="1"/>
      <c r="H1553" s="1"/>
      <c r="I1553" s="29"/>
      <c r="J1553" s="30"/>
    </row>
    <row r="1554" spans="1:10" ht="16" thickBot="1">
      <c r="C1554" s="1"/>
      <c r="D1554" s="2"/>
      <c r="E1554" s="1"/>
      <c r="F1554" s="1"/>
      <c r="G1554" s="1"/>
      <c r="H1554" s="1"/>
      <c r="I1554" s="29"/>
      <c r="J1554" s="30"/>
    </row>
    <row r="1555" spans="1:10" ht="16" thickTop="1">
      <c r="A1555" s="18" t="s">
        <v>1518</v>
      </c>
      <c r="B1555" s="31"/>
      <c r="C1555" s="812" t="s">
        <v>1519</v>
      </c>
      <c r="D1555" s="813"/>
      <c r="E1555" s="813"/>
      <c r="F1555" s="813"/>
      <c r="G1555" s="32"/>
      <c r="H1555" s="33" t="s">
        <v>1366</v>
      </c>
      <c r="I1555" s="34" t="s">
        <v>1251</v>
      </c>
      <c r="J1555" s="35" t="s">
        <v>4</v>
      </c>
    </row>
    <row r="1556" spans="1:10">
      <c r="A1556" s="18"/>
      <c r="B1556" s="31"/>
      <c r="C1556" s="814"/>
      <c r="D1556" s="815"/>
      <c r="E1556" s="815"/>
      <c r="F1556" s="815"/>
      <c r="G1556" s="36"/>
      <c r="H1556" s="37" t="e">
        <f>"ITEM:   "&amp;#REF!</f>
        <v>#REF!</v>
      </c>
      <c r="I1556" s="64" t="e">
        <f>#REF!</f>
        <v>#REF!</v>
      </c>
      <c r="J1556" s="39"/>
    </row>
    <row r="1557" spans="1:10">
      <c r="A1557" s="40" t="s">
        <v>1253</v>
      </c>
      <c r="B1557" s="31"/>
      <c r="C1557" s="147" t="s">
        <v>1</v>
      </c>
      <c r="D1557" s="155" t="s">
        <v>2</v>
      </c>
      <c r="E1557" s="156" t="s">
        <v>3</v>
      </c>
      <c r="F1557" s="156" t="s">
        <v>1254</v>
      </c>
      <c r="G1557" s="157" t="s">
        <v>1255</v>
      </c>
      <c r="H1557" s="148" t="s">
        <v>1256</v>
      </c>
      <c r="I1557" s="158"/>
      <c r="J1557" s="207" t="s">
        <v>1256</v>
      </c>
    </row>
    <row r="1558" spans="1:10">
      <c r="A1558" s="40"/>
      <c r="B1558" s="31"/>
      <c r="C1558" s="41"/>
      <c r="D1558" s="18"/>
      <c r="E1558" s="42"/>
      <c r="F1558" s="42"/>
      <c r="G1558" s="43"/>
      <c r="H1558" s="44"/>
      <c r="I1558" s="45"/>
      <c r="J1558" s="46"/>
    </row>
    <row r="1559" spans="1:10">
      <c r="A1559" s="40" t="s">
        <v>1267</v>
      </c>
      <c r="B1559" s="31"/>
      <c r="C1559" s="50" t="s">
        <v>1268</v>
      </c>
      <c r="D1559" s="18" t="s">
        <v>1269</v>
      </c>
      <c r="E1559" s="18" t="s">
        <v>1270</v>
      </c>
      <c r="F1559" s="18" t="s">
        <v>1271</v>
      </c>
      <c r="G1559" s="51" t="s">
        <v>1272</v>
      </c>
      <c r="H1559" s="52" t="s">
        <v>1273</v>
      </c>
      <c r="I1559" s="45"/>
      <c r="J1559" s="46"/>
    </row>
    <row r="1560" spans="1:10">
      <c r="A1560" s="40">
        <v>200006</v>
      </c>
      <c r="B1560" s="31" t="s">
        <v>1268</v>
      </c>
      <c r="C1560" s="147" t="s">
        <v>1339</v>
      </c>
      <c r="D1560" s="159">
        <v>41751</v>
      </c>
      <c r="E1560" s="160">
        <f>$O$1</f>
        <v>1.68</v>
      </c>
      <c r="F1560" s="146">
        <f>IF(D1560&lt;&gt;"",TRUNC(D1560*E1560,0),"")</f>
        <v>70141</v>
      </c>
      <c r="G1560" s="161">
        <v>5.3334000000000001</v>
      </c>
      <c r="H1560" s="148">
        <f>TRUNC(F1560/G1560,2)</f>
        <v>13151.27</v>
      </c>
      <c r="I1560" s="158" t="e">
        <f>I1556 / G1560</f>
        <v>#REF!</v>
      </c>
      <c r="J1560" s="207" t="e">
        <f>H1560 * I1556</f>
        <v>#REF!</v>
      </c>
    </row>
    <row r="1561" spans="1:10">
      <c r="A1561" s="18" t="s">
        <v>1276</v>
      </c>
      <c r="B1561" s="31"/>
      <c r="C1561" s="41"/>
      <c r="D1561" s="18"/>
      <c r="E1561" s="42"/>
      <c r="F1561" s="42"/>
      <c r="G1561" s="43" t="s">
        <v>1277</v>
      </c>
      <c r="H1561" s="48">
        <f>SUM(H1559:H1560)</f>
        <v>13151.27</v>
      </c>
      <c r="I1561" s="45"/>
      <c r="J1561" s="48" t="e">
        <f>SUM(J1559:J1560)</f>
        <v>#REF!</v>
      </c>
    </row>
    <row r="1562" spans="1:10">
      <c r="A1562" s="40" t="s">
        <v>1278</v>
      </c>
      <c r="B1562" s="31"/>
      <c r="C1562" s="53" t="s">
        <v>1279</v>
      </c>
      <c r="D1562" s="18"/>
      <c r="E1562" s="42"/>
      <c r="F1562" s="42"/>
      <c r="G1562" s="43"/>
      <c r="H1562" s="44"/>
      <c r="I1562" s="45"/>
      <c r="J1562" s="46"/>
    </row>
    <row r="1563" spans="1:10">
      <c r="A1563" s="40">
        <v>301008</v>
      </c>
      <c r="B1563" s="31" t="s">
        <v>1279</v>
      </c>
      <c r="C1563" s="147" t="s">
        <v>1280</v>
      </c>
      <c r="D1563" s="155" t="s">
        <v>629</v>
      </c>
      <c r="E1563" s="156">
        <v>0.125</v>
      </c>
      <c r="F1563" s="156"/>
      <c r="G1563" s="157">
        <v>50000</v>
      </c>
      <c r="H1563" s="148">
        <f>TRUNC(E1563* (1 + F1563 / 100) * G1563,2)</f>
        <v>6250</v>
      </c>
      <c r="I1563" s="158" t="e">
        <f>I1556 * (E1563 * (1+F1563/100))</f>
        <v>#REF!</v>
      </c>
      <c r="J1563" s="108" t="e">
        <f>H1563 * I1556</f>
        <v>#REF!</v>
      </c>
    </row>
    <row r="1564" spans="1:10">
      <c r="A1564" s="40">
        <v>300026</v>
      </c>
      <c r="B1564" s="31" t="s">
        <v>1279</v>
      </c>
      <c r="C1564" s="147" t="s">
        <v>1281</v>
      </c>
      <c r="D1564" s="155" t="s">
        <v>1282</v>
      </c>
      <c r="E1564" s="163">
        <f>$O$2</f>
        <v>0.05</v>
      </c>
      <c r="F1564" s="156"/>
      <c r="G1564" s="157">
        <f>H1561</f>
        <v>13151.27</v>
      </c>
      <c r="H1564" s="148">
        <f>TRUNC(E1564* (1 + F1564 / 100) * G1564,2)</f>
        <v>657.56</v>
      </c>
      <c r="I1564" s="158" t="e">
        <f>I1556 * H1564</f>
        <v>#REF!</v>
      </c>
      <c r="J1564" s="207" t="e">
        <f>H1564 * I1556</f>
        <v>#REF!</v>
      </c>
    </row>
    <row r="1565" spans="1:10">
      <c r="A1565" s="18" t="s">
        <v>1283</v>
      </c>
      <c r="B1565" s="31"/>
      <c r="C1565" s="41"/>
      <c r="D1565" s="18"/>
      <c r="E1565" s="42"/>
      <c r="F1565" s="42"/>
      <c r="G1565" s="43" t="s">
        <v>1284</v>
      </c>
      <c r="H1565" s="48">
        <f>SUM(H1562:H1564)</f>
        <v>6907.5599999999995</v>
      </c>
      <c r="I1565" s="45"/>
      <c r="J1565" s="49" t="e">
        <f>SUM(J1562:J1564)</f>
        <v>#REF!</v>
      </c>
    </row>
    <row r="1566" spans="1:10">
      <c r="A1566" s="18" t="s">
        <v>1285</v>
      </c>
      <c r="B1566" s="1"/>
      <c r="C1566" s="47" t="s">
        <v>1286</v>
      </c>
      <c r="D1566" s="18"/>
      <c r="E1566" s="42"/>
      <c r="F1566" s="42"/>
      <c r="G1566" s="43"/>
      <c r="H1566" s="44"/>
      <c r="I1566" s="45"/>
      <c r="J1566" s="46"/>
    </row>
    <row r="1567" spans="1:10">
      <c r="A1567" s="40"/>
      <c r="B1567" s="31"/>
      <c r="C1567" s="147"/>
      <c r="D1567" s="155"/>
      <c r="E1567" s="156"/>
      <c r="F1567" s="156"/>
      <c r="G1567" s="157"/>
      <c r="H1567" s="148"/>
      <c r="I1567" s="158"/>
      <c r="J1567" s="207"/>
    </row>
    <row r="1568" spans="1:10">
      <c r="A1568" s="54" t="s">
        <v>1287</v>
      </c>
      <c r="B1568" s="1"/>
      <c r="C1568" s="41"/>
      <c r="D1568" s="18"/>
      <c r="E1568" s="42"/>
      <c r="F1568" s="42"/>
      <c r="G1568" s="43" t="s">
        <v>1288</v>
      </c>
      <c r="H1568" s="148">
        <f>SUM(H1566:H1567)</f>
        <v>0</v>
      </c>
      <c r="I1568" s="45"/>
      <c r="J1568" s="207">
        <f>SUM(J1566:J1567)</f>
        <v>0</v>
      </c>
    </row>
    <row r="1569" spans="1:10">
      <c r="A1569" s="18"/>
      <c r="B1569" s="55"/>
      <c r="C1569" s="41"/>
      <c r="D1569" s="18"/>
      <c r="E1569" s="42"/>
      <c r="F1569" s="42"/>
      <c r="G1569" s="43"/>
      <c r="H1569" s="44"/>
      <c r="I1569" s="45"/>
      <c r="J1569" s="46"/>
    </row>
    <row r="1570" spans="1:10" ht="16" thickBot="1">
      <c r="A1570" s="18" t="s">
        <v>1289</v>
      </c>
      <c r="B1570" s="55"/>
      <c r="C1570" s="56"/>
      <c r="D1570" s="119"/>
      <c r="E1570" s="120"/>
      <c r="F1570" s="121" t="s">
        <v>1290</v>
      </c>
      <c r="G1570" s="122">
        <f>SUM(H1557:H1569)/2</f>
        <v>20058.829999999998</v>
      </c>
      <c r="H1570" s="123" t="e">
        <f>IF($A$2="CD",IF($A$3=1,ROUND(SUM(H1557:H1569)/2,0),IF($A$3=3,ROUND(SUM(H1557:H1569)/2,-1),SUM(H1557:H1569)/2)),SUM(H1557:H1569)/2)</f>
        <v>#REF!</v>
      </c>
      <c r="I1570" s="57" t="e">
        <f>SUM(J1557:J1569)/2</f>
        <v>#REF!</v>
      </c>
      <c r="J1570" s="124" t="e">
        <f>IF($A$2="CD",IF($A$3=1,ROUND(SUM(J1557:J1569)/2,0),IF($A$3=3,ROUND(SUM(J1557:J1569)/2,-1),SUM(J1557:J1569)/2)),SUM(J1557:J1569)/2)</f>
        <v>#REF!</v>
      </c>
    </row>
    <row r="1571" spans="1:10" ht="16" thickTop="1">
      <c r="A1571" s="18" t="s">
        <v>1340</v>
      </c>
      <c r="B1571" s="55"/>
      <c r="C1571" s="65" t="s">
        <v>1341</v>
      </c>
      <c r="D1571" s="66"/>
      <c r="E1571" s="67"/>
      <c r="F1571" s="67"/>
      <c r="G1571" s="68"/>
      <c r="H1571" s="69"/>
      <c r="I1571" s="45"/>
      <c r="J1571" s="70"/>
    </row>
    <row r="1572" spans="1:10">
      <c r="A1572" s="40" t="s">
        <v>1342</v>
      </c>
      <c r="B1572" s="55"/>
      <c r="C1572" s="208" t="s">
        <v>1343</v>
      </c>
      <c r="D1572" s="209"/>
      <c r="E1572" s="210"/>
      <c r="F1572" s="165">
        <f>$F$3</f>
        <v>0</v>
      </c>
      <c r="G1572" s="211"/>
      <c r="H1572" s="212" t="e">
        <f>ROUND(H1570*F1572,2)</f>
        <v>#REF!</v>
      </c>
      <c r="I1572" s="62"/>
      <c r="J1572" s="207" t="e">
        <f>ROUND(J1570*F1572,2)</f>
        <v>#REF!</v>
      </c>
    </row>
    <row r="1573" spans="1:10">
      <c r="A1573" s="40" t="s">
        <v>1344</v>
      </c>
      <c r="B1573" s="55"/>
      <c r="C1573" s="208" t="s">
        <v>1345</v>
      </c>
      <c r="D1573" s="209"/>
      <c r="E1573" s="210"/>
      <c r="F1573" s="165">
        <f>$G$3</f>
        <v>0</v>
      </c>
      <c r="G1573" s="211"/>
      <c r="H1573" s="212" t="e">
        <f>ROUND(H1570*F1573,2)</f>
        <v>#REF!</v>
      </c>
      <c r="I1573" s="45"/>
      <c r="J1573" s="207" t="e">
        <f>ROUND(J1570*F1573,2)</f>
        <v>#REF!</v>
      </c>
    </row>
    <row r="1574" spans="1:10">
      <c r="A1574" s="40" t="s">
        <v>1346</v>
      </c>
      <c r="B1574" s="55"/>
      <c r="C1574" s="208" t="s">
        <v>1347</v>
      </c>
      <c r="D1574" s="209"/>
      <c r="E1574" s="210"/>
      <c r="F1574" s="165">
        <f>$H$3</f>
        <v>0</v>
      </c>
      <c r="G1574" s="211"/>
      <c r="H1574" s="212" t="e">
        <f>ROUND(H1570*F1574,2)</f>
        <v>#REF!</v>
      </c>
      <c r="I1574" s="45"/>
      <c r="J1574" s="207" t="e">
        <f>ROUND(J1570*F1574,2)</f>
        <v>#REF!</v>
      </c>
    </row>
    <row r="1575" spans="1:10">
      <c r="A1575" s="40" t="s">
        <v>1348</v>
      </c>
      <c r="B1575" s="55"/>
      <c r="C1575" s="208" t="s">
        <v>1349</v>
      </c>
      <c r="D1575" s="209"/>
      <c r="E1575" s="210"/>
      <c r="F1575" s="165" t="e">
        <f>$I$3</f>
        <v>#REF!</v>
      </c>
      <c r="G1575" s="211"/>
      <c r="H1575" s="212" t="e">
        <f>ROUND(H1574*F1575,2)</f>
        <v>#REF!</v>
      </c>
      <c r="I1575" s="45"/>
      <c r="J1575" s="207" t="e">
        <f>ROUND(J1574*F1575,2)</f>
        <v>#REF!</v>
      </c>
    </row>
    <row r="1576" spans="1:10">
      <c r="A1576" s="18" t="s">
        <v>1350</v>
      </c>
      <c r="B1576" s="55"/>
      <c r="C1576" s="47" t="s">
        <v>1351</v>
      </c>
      <c r="D1576" s="18"/>
      <c r="E1576" s="42"/>
      <c r="F1576" s="42"/>
      <c r="G1576" s="71"/>
      <c r="H1576" s="72" t="e">
        <f>SUM(H1572:H1575)</f>
        <v>#REF!</v>
      </c>
      <c r="I1576" s="62"/>
      <c r="J1576" s="73" t="e">
        <f>SUM(J1572:J1575)</f>
        <v>#REF!</v>
      </c>
    </row>
    <row r="1577" spans="1:10" ht="16" thickBot="1">
      <c r="A1577" s="18" t="s">
        <v>1352</v>
      </c>
      <c r="B1577" s="55"/>
      <c r="C1577" s="125"/>
      <c r="D1577" s="126"/>
      <c r="E1577" s="120"/>
      <c r="F1577" s="121" t="s">
        <v>1353</v>
      </c>
      <c r="G1577" s="127" t="e">
        <f>H1576+H1570</f>
        <v>#REF!</v>
      </c>
      <c r="H1577" s="123" t="e">
        <f>IF($A$3=2,ROUND((H1570+H1576),2),IF($A$3=3,ROUND((H1570+H1576),-1),ROUND((H1570+H1576),0)))</f>
        <v>#REF!</v>
      </c>
      <c r="I1577" s="57"/>
      <c r="J1577" s="124" t="e">
        <f>IF($A$3=2,ROUND((J1570+J1576),2),IF($A$3=3,ROUND((J1570+J1576),-1),ROUND((J1570+J1576),0)))</f>
        <v>#REF!</v>
      </c>
    </row>
    <row r="1578" spans="1:10" ht="16" thickTop="1">
      <c r="C1578" s="1"/>
      <c r="D1578" s="2"/>
      <c r="E1578" s="1"/>
      <c r="F1578" s="1"/>
      <c r="G1578" s="1"/>
      <c r="H1578" s="1"/>
      <c r="I1578" s="29"/>
      <c r="J1578" s="30"/>
    </row>
    <row r="1579" spans="1:10" ht="16" thickBot="1">
      <c r="C1579" s="1"/>
      <c r="D1579" s="2"/>
      <c r="E1579" s="1"/>
      <c r="F1579" s="1"/>
      <c r="G1579" s="1"/>
      <c r="H1579" s="1"/>
      <c r="I1579" s="29"/>
      <c r="J1579" s="30"/>
    </row>
    <row r="1580" spans="1:10" ht="16" thickTop="1">
      <c r="A1580" s="18" t="s">
        <v>1520</v>
      </c>
      <c r="B1580" s="31"/>
      <c r="C1580" s="812" t="s">
        <v>1521</v>
      </c>
      <c r="D1580" s="813"/>
      <c r="E1580" s="813"/>
      <c r="F1580" s="813"/>
      <c r="G1580" s="32"/>
      <c r="H1580" s="33" t="s">
        <v>1441</v>
      </c>
      <c r="I1580" s="34" t="s">
        <v>1251</v>
      </c>
      <c r="J1580" s="35" t="s">
        <v>4</v>
      </c>
    </row>
    <row r="1581" spans="1:10">
      <c r="A1581" s="18"/>
      <c r="B1581" s="31"/>
      <c r="C1581" s="814"/>
      <c r="D1581" s="815"/>
      <c r="E1581" s="815"/>
      <c r="F1581" s="815"/>
      <c r="G1581" s="36"/>
      <c r="H1581" s="37" t="e">
        <f>"ITEM:   "&amp;#REF!</f>
        <v>#REF!</v>
      </c>
      <c r="I1581" s="64" t="e">
        <f>#REF!</f>
        <v>#REF!</v>
      </c>
      <c r="J1581" s="39"/>
    </row>
    <row r="1582" spans="1:10">
      <c r="A1582" s="40" t="s">
        <v>1253</v>
      </c>
      <c r="B1582" s="31"/>
      <c r="C1582" s="147" t="s">
        <v>1</v>
      </c>
      <c r="D1582" s="155" t="s">
        <v>2</v>
      </c>
      <c r="E1582" s="156" t="s">
        <v>3</v>
      </c>
      <c r="F1582" s="156" t="s">
        <v>1254</v>
      </c>
      <c r="G1582" s="157" t="s">
        <v>1255</v>
      </c>
      <c r="H1582" s="148" t="s">
        <v>1256</v>
      </c>
      <c r="I1582" s="158"/>
      <c r="J1582" s="207" t="s">
        <v>1256</v>
      </c>
    </row>
    <row r="1583" spans="1:10">
      <c r="A1583" s="40"/>
      <c r="B1583" s="31"/>
      <c r="C1583" s="41"/>
      <c r="D1583" s="18"/>
      <c r="E1583" s="42"/>
      <c r="F1583" s="42"/>
      <c r="G1583" s="43"/>
      <c r="H1583" s="44"/>
      <c r="I1583" s="45"/>
      <c r="J1583" s="46"/>
    </row>
    <row r="1584" spans="1:10">
      <c r="A1584" s="40" t="s">
        <v>1257</v>
      </c>
      <c r="B1584" s="31"/>
      <c r="C1584" s="47" t="s">
        <v>1258</v>
      </c>
      <c r="D1584" s="18"/>
      <c r="E1584" s="42"/>
      <c r="F1584" s="42"/>
      <c r="G1584" s="43"/>
      <c r="H1584" s="44"/>
      <c r="I1584" s="45"/>
      <c r="J1584" s="46"/>
    </row>
    <row r="1585" spans="1:10">
      <c r="A1585" s="40">
        <v>100806</v>
      </c>
      <c r="B1585" s="31" t="s">
        <v>1336</v>
      </c>
      <c r="C1585" s="147" t="s">
        <v>1522</v>
      </c>
      <c r="D1585" s="155" t="s">
        <v>2</v>
      </c>
      <c r="E1585" s="156">
        <v>0.1</v>
      </c>
      <c r="F1585" s="156"/>
      <c r="G1585" s="157">
        <v>15102</v>
      </c>
      <c r="H1585" s="148">
        <f>TRUNC(E1585* (1 + F1585 / 100) * G1585,2)</f>
        <v>1510.2</v>
      </c>
      <c r="I1585" s="158" t="e">
        <f>I1581 * (E1585 * (1+F1585/100))</f>
        <v>#REF!</v>
      </c>
      <c r="J1585" s="207" t="e">
        <f>H1585 * I1581</f>
        <v>#REF!</v>
      </c>
    </row>
    <row r="1586" spans="1:10">
      <c r="A1586" s="40">
        <v>101511</v>
      </c>
      <c r="B1586" s="31" t="s">
        <v>1261</v>
      </c>
      <c r="C1586" s="147" t="s">
        <v>1523</v>
      </c>
      <c r="D1586" s="155" t="s">
        <v>1335</v>
      </c>
      <c r="E1586" s="156">
        <v>0.4</v>
      </c>
      <c r="F1586" s="156"/>
      <c r="G1586" s="157">
        <v>4900</v>
      </c>
      <c r="H1586" s="148">
        <f>TRUNC(E1586* (1 + F1586 / 100) * G1586,2)</f>
        <v>1960</v>
      </c>
      <c r="I1586" s="158" t="e">
        <f>I1581 * (E1586 * (1+F1586/100))</f>
        <v>#REF!</v>
      </c>
      <c r="J1586" s="207" t="e">
        <f>H1586 * I1581</f>
        <v>#REF!</v>
      </c>
    </row>
    <row r="1587" spans="1:10">
      <c r="A1587" s="40">
        <v>101717</v>
      </c>
      <c r="B1587" s="31" t="s">
        <v>1336</v>
      </c>
      <c r="C1587" s="147" t="s">
        <v>1337</v>
      </c>
      <c r="D1587" s="155" t="s">
        <v>2</v>
      </c>
      <c r="E1587" s="156">
        <v>0.3</v>
      </c>
      <c r="F1587" s="156"/>
      <c r="G1587" s="157">
        <v>13007</v>
      </c>
      <c r="H1587" s="148">
        <f>TRUNC(E1587* (1 + F1587 / 100) * G1587,2)</f>
        <v>3902.1</v>
      </c>
      <c r="I1587" s="158" t="e">
        <f>I1581 * (E1587 * (1+F1587/100))</f>
        <v>#REF!</v>
      </c>
      <c r="J1587" s="207" t="e">
        <f>H1587 * I1581</f>
        <v>#REF!</v>
      </c>
    </row>
    <row r="1588" spans="1:10">
      <c r="A1588" s="40">
        <v>105046</v>
      </c>
      <c r="B1588" s="31" t="s">
        <v>1524</v>
      </c>
      <c r="C1588" s="147" t="s">
        <v>1525</v>
      </c>
      <c r="D1588" s="155" t="s">
        <v>8</v>
      </c>
      <c r="E1588" s="156">
        <v>1.05</v>
      </c>
      <c r="F1588" s="156">
        <v>0</v>
      </c>
      <c r="G1588" s="157">
        <v>371756</v>
      </c>
      <c r="H1588" s="148">
        <f>TRUNC(E1588* (1 + F1588 / 100) * G1588,2)</f>
        <v>390343.8</v>
      </c>
      <c r="I1588" s="158" t="e">
        <f>I1581 * (E1588 * (1+F1588/100))</f>
        <v>#REF!</v>
      </c>
      <c r="J1588" s="207" t="e">
        <f>H1588 * I1581</f>
        <v>#REF!</v>
      </c>
    </row>
    <row r="1589" spans="1:10">
      <c r="A1589" s="18" t="s">
        <v>1265</v>
      </c>
      <c r="B1589" s="31"/>
      <c r="C1589" s="41"/>
      <c r="D1589" s="18"/>
      <c r="E1589" s="42"/>
      <c r="F1589" s="42"/>
      <c r="G1589" s="43" t="s">
        <v>1266</v>
      </c>
      <c r="H1589" s="48">
        <f>SUM(H1584:H1588)</f>
        <v>397716.1</v>
      </c>
      <c r="I1589" s="45"/>
      <c r="J1589" s="49" t="e">
        <f>SUM(J1584:J1588)</f>
        <v>#REF!</v>
      </c>
    </row>
    <row r="1590" spans="1:10">
      <c r="A1590" s="40" t="s">
        <v>1267</v>
      </c>
      <c r="B1590" s="31"/>
      <c r="C1590" s="50" t="s">
        <v>1268</v>
      </c>
      <c r="D1590" s="18" t="s">
        <v>1269</v>
      </c>
      <c r="E1590" s="18" t="s">
        <v>1270</v>
      </c>
      <c r="F1590" s="18" t="s">
        <v>1271</v>
      </c>
      <c r="G1590" s="51" t="s">
        <v>1272</v>
      </c>
      <c r="H1590" s="52" t="s">
        <v>1273</v>
      </c>
      <c r="I1590" s="45"/>
      <c r="J1590" s="46"/>
    </row>
    <row r="1591" spans="1:10">
      <c r="A1591" s="40">
        <v>200007</v>
      </c>
      <c r="B1591" s="31" t="s">
        <v>1268</v>
      </c>
      <c r="C1591" s="147" t="s">
        <v>1274</v>
      </c>
      <c r="D1591" s="159">
        <v>109195</v>
      </c>
      <c r="E1591" s="160">
        <f>$O$1</f>
        <v>1.68</v>
      </c>
      <c r="F1591" s="146">
        <f>IF(D1591&lt;&gt;"",TRUNC(D1591*E1591,0),"")</f>
        <v>183447</v>
      </c>
      <c r="G1591" s="161">
        <v>1</v>
      </c>
      <c r="H1591" s="148">
        <f>TRUNC(F1591/G1591,2)</f>
        <v>183447</v>
      </c>
      <c r="I1591" s="158" t="e">
        <f>I1581 / G1591</f>
        <v>#REF!</v>
      </c>
      <c r="J1591" s="207" t="e">
        <f>H1591 * I1581</f>
        <v>#REF!</v>
      </c>
    </row>
    <row r="1592" spans="1:10">
      <c r="A1592" s="18" t="s">
        <v>1276</v>
      </c>
      <c r="B1592" s="31"/>
      <c r="C1592" s="41"/>
      <c r="D1592" s="18"/>
      <c r="E1592" s="42"/>
      <c r="F1592" s="42"/>
      <c r="G1592" s="43" t="s">
        <v>1277</v>
      </c>
      <c r="H1592" s="48">
        <f>SUM(H1590:H1591)</f>
        <v>183447</v>
      </c>
      <c r="I1592" s="45"/>
      <c r="J1592" s="49" t="e">
        <f>SUM(J1590:J1591)</f>
        <v>#REF!</v>
      </c>
    </row>
    <row r="1593" spans="1:10">
      <c r="A1593" s="40" t="s">
        <v>1278</v>
      </c>
      <c r="B1593" s="31"/>
      <c r="C1593" s="53" t="s">
        <v>1279</v>
      </c>
      <c r="D1593" s="18"/>
      <c r="E1593" s="42"/>
      <c r="F1593" s="42"/>
      <c r="G1593" s="43"/>
      <c r="H1593" s="44"/>
      <c r="I1593" s="45"/>
      <c r="J1593" s="46"/>
    </row>
    <row r="1594" spans="1:10">
      <c r="A1594" s="40">
        <v>300026</v>
      </c>
      <c r="B1594" s="31" t="s">
        <v>1279</v>
      </c>
      <c r="C1594" s="147" t="s">
        <v>1281</v>
      </c>
      <c r="D1594" s="155" t="s">
        <v>1282</v>
      </c>
      <c r="E1594" s="163">
        <f>$O$2</f>
        <v>0.05</v>
      </c>
      <c r="F1594" s="156"/>
      <c r="G1594" s="157">
        <f>H1592</f>
        <v>183447</v>
      </c>
      <c r="H1594" s="148">
        <f>TRUNC(E1594* (1 + F1594 / 100) * G1594,2)</f>
        <v>9172.35</v>
      </c>
      <c r="I1594" s="213" t="e">
        <f>I1581 * H1594</f>
        <v>#REF!</v>
      </c>
      <c r="J1594" s="207" t="e">
        <f>H1594 * I1581</f>
        <v>#REF!</v>
      </c>
    </row>
    <row r="1595" spans="1:10">
      <c r="A1595" s="18" t="s">
        <v>1283</v>
      </c>
      <c r="B1595" s="31"/>
      <c r="C1595" s="41"/>
      <c r="D1595" s="18"/>
      <c r="E1595" s="42"/>
      <c r="F1595" s="42"/>
      <c r="G1595" s="43" t="s">
        <v>1284</v>
      </c>
      <c r="H1595" s="48">
        <f>SUM(H1593:H1594)</f>
        <v>9172.35</v>
      </c>
      <c r="I1595" s="45"/>
      <c r="J1595" s="49" t="e">
        <f>SUM(J1593:J1594)</f>
        <v>#REF!</v>
      </c>
    </row>
    <row r="1596" spans="1:10">
      <c r="A1596" s="18" t="s">
        <v>1285</v>
      </c>
      <c r="B1596" s="1"/>
      <c r="C1596" s="47" t="s">
        <v>1286</v>
      </c>
      <c r="D1596" s="18"/>
      <c r="E1596" s="42"/>
      <c r="F1596" s="42"/>
      <c r="G1596" s="43"/>
      <c r="H1596" s="44"/>
      <c r="I1596" s="45"/>
      <c r="J1596" s="46"/>
    </row>
    <row r="1597" spans="1:10">
      <c r="A1597" s="40"/>
      <c r="B1597" s="31"/>
      <c r="C1597" s="147"/>
      <c r="D1597" s="155"/>
      <c r="E1597" s="156"/>
      <c r="F1597" s="156"/>
      <c r="G1597" s="157"/>
      <c r="H1597" s="148"/>
      <c r="I1597" s="158"/>
      <c r="J1597" s="207"/>
    </row>
    <row r="1598" spans="1:10">
      <c r="A1598" s="54" t="s">
        <v>1287</v>
      </c>
      <c r="B1598" s="1"/>
      <c r="C1598" s="41"/>
      <c r="D1598" s="18"/>
      <c r="E1598" s="42"/>
      <c r="F1598" s="42"/>
      <c r="G1598" s="43" t="s">
        <v>1288</v>
      </c>
      <c r="H1598" s="148">
        <f>SUM(H1596:H1597)</f>
        <v>0</v>
      </c>
      <c r="I1598" s="45"/>
      <c r="J1598" s="207">
        <f>SUM(J1596:J1597)</f>
        <v>0</v>
      </c>
    </row>
    <row r="1599" spans="1:10">
      <c r="A1599" s="18"/>
      <c r="B1599" s="55"/>
      <c r="C1599" s="41"/>
      <c r="D1599" s="18"/>
      <c r="E1599" s="42"/>
      <c r="F1599" s="42"/>
      <c r="G1599" s="43"/>
      <c r="H1599" s="44"/>
      <c r="I1599" s="45"/>
      <c r="J1599" s="46"/>
    </row>
    <row r="1600" spans="1:10" ht="16" thickBot="1">
      <c r="A1600" s="18" t="s">
        <v>1289</v>
      </c>
      <c r="B1600" s="55"/>
      <c r="C1600" s="56"/>
      <c r="D1600" s="119"/>
      <c r="E1600" s="120"/>
      <c r="F1600" s="121" t="s">
        <v>1290</v>
      </c>
      <c r="G1600" s="122">
        <f>SUM(H1582:H1599)/2</f>
        <v>590335.45000000007</v>
      </c>
      <c r="H1600" s="123" t="e">
        <f>IF($A$2="CD",IF($A$3=1,ROUND(SUM(H1582:H1599)/2,0),IF($A$3=3,ROUND(SUM(H1582:H1599)/2,-1),SUM(H1582:H1599)/2)),SUM(H1582:H1599)/2)</f>
        <v>#REF!</v>
      </c>
      <c r="I1600" s="57" t="e">
        <f>SUM(J1582:J1599)/2</f>
        <v>#REF!</v>
      </c>
      <c r="J1600" s="124" t="e">
        <f>IF($A$2="CD",IF($A$3=1,ROUND(SUM(J1582:J1599)/2,0),IF($A$3=3,ROUND(SUM(J1582:J1599)/2,-1),SUM(J1582:J1599)/2)),SUM(J1582:J1599)/2)</f>
        <v>#REF!</v>
      </c>
    </row>
    <row r="1601" spans="1:10" ht="16" thickTop="1">
      <c r="A1601" s="18" t="s">
        <v>1340</v>
      </c>
      <c r="B1601" s="55"/>
      <c r="C1601" s="65" t="s">
        <v>1341</v>
      </c>
      <c r="D1601" s="66"/>
      <c r="E1601" s="67"/>
      <c r="F1601" s="67"/>
      <c r="G1601" s="68"/>
      <c r="H1601" s="69"/>
      <c r="I1601" s="45"/>
      <c r="J1601" s="70"/>
    </row>
    <row r="1602" spans="1:10">
      <c r="A1602" s="40" t="s">
        <v>1342</v>
      </c>
      <c r="B1602" s="55"/>
      <c r="C1602" s="208" t="s">
        <v>1343</v>
      </c>
      <c r="D1602" s="209"/>
      <c r="E1602" s="210"/>
      <c r="F1602" s="165">
        <f>$F$3</f>
        <v>0</v>
      </c>
      <c r="G1602" s="211"/>
      <c r="H1602" s="212" t="e">
        <f>ROUND(H1600*F1602,2)</f>
        <v>#REF!</v>
      </c>
      <c r="I1602" s="45"/>
      <c r="J1602" s="207" t="e">
        <f>ROUND(J1600*F1602,2)</f>
        <v>#REF!</v>
      </c>
    </row>
    <row r="1603" spans="1:10">
      <c r="A1603" s="40" t="s">
        <v>1344</v>
      </c>
      <c r="B1603" s="55"/>
      <c r="C1603" s="208" t="s">
        <v>1345</v>
      </c>
      <c r="D1603" s="209"/>
      <c r="E1603" s="210"/>
      <c r="F1603" s="165">
        <f>$G$3</f>
        <v>0</v>
      </c>
      <c r="G1603" s="211"/>
      <c r="H1603" s="212" t="e">
        <f>ROUND(H1600*F1603,2)</f>
        <v>#REF!</v>
      </c>
      <c r="I1603" s="45"/>
      <c r="J1603" s="207" t="e">
        <f>ROUND(J1600*F1603,2)</f>
        <v>#REF!</v>
      </c>
    </row>
    <row r="1604" spans="1:10">
      <c r="A1604" s="40" t="s">
        <v>1346</v>
      </c>
      <c r="B1604" s="55"/>
      <c r="C1604" s="208" t="s">
        <v>1347</v>
      </c>
      <c r="D1604" s="209"/>
      <c r="E1604" s="210"/>
      <c r="F1604" s="165">
        <f>$H$3</f>
        <v>0</v>
      </c>
      <c r="G1604" s="211"/>
      <c r="H1604" s="212" t="e">
        <f>ROUND(H1600*F1604,2)</f>
        <v>#REF!</v>
      </c>
      <c r="I1604" s="45"/>
      <c r="J1604" s="207" t="e">
        <f>ROUND(J1600*F1604,2)</f>
        <v>#REF!</v>
      </c>
    </row>
    <row r="1605" spans="1:10">
      <c r="A1605" s="40" t="s">
        <v>1348</v>
      </c>
      <c r="B1605" s="55"/>
      <c r="C1605" s="208" t="s">
        <v>1349</v>
      </c>
      <c r="D1605" s="209"/>
      <c r="E1605" s="210"/>
      <c r="F1605" s="165" t="e">
        <f>$I$3</f>
        <v>#REF!</v>
      </c>
      <c r="G1605" s="211"/>
      <c r="H1605" s="212" t="e">
        <f>ROUND(H1604*F1605,2)</f>
        <v>#REF!</v>
      </c>
      <c r="I1605" s="45"/>
      <c r="J1605" s="207" t="e">
        <f>ROUND(J1604*F1605,2)</f>
        <v>#REF!</v>
      </c>
    </row>
    <row r="1606" spans="1:10">
      <c r="A1606" s="18" t="s">
        <v>1350</v>
      </c>
      <c r="B1606" s="55"/>
      <c r="C1606" s="47" t="s">
        <v>1351</v>
      </c>
      <c r="D1606" s="18"/>
      <c r="E1606" s="42"/>
      <c r="F1606" s="42"/>
      <c r="G1606" s="71"/>
      <c r="H1606" s="72" t="e">
        <f>SUM(H1602:H1605)</f>
        <v>#REF!</v>
      </c>
      <c r="I1606" s="62"/>
      <c r="J1606" s="73" t="e">
        <f>SUM(J1602:J1605)</f>
        <v>#REF!</v>
      </c>
    </row>
    <row r="1607" spans="1:10" ht="16" thickBot="1">
      <c r="A1607" s="18" t="s">
        <v>1352</v>
      </c>
      <c r="B1607" s="55"/>
      <c r="C1607" s="125"/>
      <c r="D1607" s="126"/>
      <c r="E1607" s="120"/>
      <c r="F1607" s="121" t="s">
        <v>1353</v>
      </c>
      <c r="G1607" s="127" t="e">
        <f>H1606+H1600</f>
        <v>#REF!</v>
      </c>
      <c r="H1607" s="123" t="e">
        <f>IF($A$3=2,ROUND((H1600+H1606),2),IF($A$3=3,ROUND((H1600+H1606),-1),ROUND((H1600+H1606),0)))</f>
        <v>#REF!</v>
      </c>
      <c r="I1607" s="57"/>
      <c r="J1607" s="124" t="e">
        <f>IF($A$3=2,ROUND((J1600+J1606),2),IF($A$3=3,ROUND((J1600+J1606),-1),ROUND((J1600+J1606),0)))</f>
        <v>#REF!</v>
      </c>
    </row>
    <row r="1608" spans="1:10" ht="16" thickTop="1">
      <c r="C1608" s="1"/>
      <c r="D1608" s="2"/>
      <c r="E1608" s="1"/>
      <c r="F1608" s="1"/>
      <c r="G1608" s="1"/>
      <c r="H1608" s="1"/>
      <c r="I1608" s="29"/>
      <c r="J1608" s="30"/>
    </row>
    <row r="1609" spans="1:10">
      <c r="C1609" s="1"/>
      <c r="D1609" s="2"/>
      <c r="E1609" s="1"/>
      <c r="F1609" s="1"/>
      <c r="G1609" s="1"/>
      <c r="H1609" s="1"/>
      <c r="I1609" s="29"/>
      <c r="J1609" s="30"/>
    </row>
    <row r="1610" spans="1:10" ht="16" thickBot="1">
      <c r="C1610" s="1"/>
      <c r="D1610" s="2"/>
      <c r="E1610" s="1"/>
      <c r="F1610" s="1"/>
      <c r="G1610" s="1"/>
      <c r="H1610" s="1"/>
      <c r="I1610" s="29"/>
      <c r="J1610" s="30"/>
    </row>
    <row r="1611" spans="1:10" ht="16" thickTop="1">
      <c r="A1611" s="18" t="s">
        <v>1526</v>
      </c>
      <c r="B1611" s="31"/>
      <c r="C1611" s="812" t="s">
        <v>1527</v>
      </c>
      <c r="D1611" s="813"/>
      <c r="E1611" s="813"/>
      <c r="F1611" s="813"/>
      <c r="G1611" s="32"/>
      <c r="H1611" s="33" t="s">
        <v>1425</v>
      </c>
      <c r="I1611" s="34" t="s">
        <v>1251</v>
      </c>
      <c r="J1611" s="35" t="s">
        <v>4</v>
      </c>
    </row>
    <row r="1612" spans="1:10">
      <c r="A1612" s="18"/>
      <c r="B1612" s="31"/>
      <c r="C1612" s="814"/>
      <c r="D1612" s="815"/>
      <c r="E1612" s="815"/>
      <c r="F1612" s="815"/>
      <c r="G1612" s="36"/>
      <c r="H1612" s="37" t="e">
        <f>"ITEM:   "&amp;#REF!</f>
        <v>#REF!</v>
      </c>
      <c r="I1612" s="64" t="e">
        <f>#REF!</f>
        <v>#REF!</v>
      </c>
      <c r="J1612" s="39"/>
    </row>
    <row r="1613" spans="1:10">
      <c r="A1613" s="40" t="s">
        <v>1253</v>
      </c>
      <c r="B1613" s="31"/>
      <c r="C1613" s="147" t="s">
        <v>1</v>
      </c>
      <c r="D1613" s="155" t="s">
        <v>2</v>
      </c>
      <c r="E1613" s="156" t="s">
        <v>3</v>
      </c>
      <c r="F1613" s="156" t="s">
        <v>1254</v>
      </c>
      <c r="G1613" s="157" t="s">
        <v>1255</v>
      </c>
      <c r="H1613" s="148" t="s">
        <v>1256</v>
      </c>
      <c r="I1613" s="158"/>
      <c r="J1613" s="207" t="s">
        <v>1256</v>
      </c>
    </row>
    <row r="1614" spans="1:10">
      <c r="A1614" s="40"/>
      <c r="B1614" s="31"/>
      <c r="C1614" s="41"/>
      <c r="D1614" s="18"/>
      <c r="E1614" s="42"/>
      <c r="F1614" s="42"/>
      <c r="G1614" s="43"/>
      <c r="H1614" s="44"/>
      <c r="I1614" s="45"/>
      <c r="J1614" s="46"/>
    </row>
    <row r="1615" spans="1:10">
      <c r="A1615" s="40" t="s">
        <v>1257</v>
      </c>
      <c r="B1615" s="31"/>
      <c r="C1615" s="47" t="s">
        <v>1258</v>
      </c>
      <c r="D1615" s="18"/>
      <c r="E1615" s="42"/>
      <c r="F1615" s="42"/>
      <c r="G1615" s="43"/>
      <c r="H1615" s="44"/>
      <c r="I1615" s="45"/>
      <c r="J1615" s="46"/>
    </row>
    <row r="1616" spans="1:10">
      <c r="A1616" s="40">
        <v>106015</v>
      </c>
      <c r="B1616" s="31" t="s">
        <v>1259</v>
      </c>
      <c r="C1616" s="147" t="s">
        <v>1260</v>
      </c>
      <c r="D1616" s="155" t="s">
        <v>2</v>
      </c>
      <c r="E1616" s="156">
        <v>0.08</v>
      </c>
      <c r="F1616" s="156"/>
      <c r="G1616" s="157">
        <v>70746</v>
      </c>
      <c r="H1616" s="148">
        <f>TRUNC(E1616* (1 + F1616 / 100) * G1616,2)</f>
        <v>5659.68</v>
      </c>
      <c r="I1616" s="158" t="e">
        <f>I1612 * (E1616 * (1+F1616/100))</f>
        <v>#REF!</v>
      </c>
      <c r="J1616" s="207" t="e">
        <f>H1616 * I1612</f>
        <v>#REF!</v>
      </c>
    </row>
    <row r="1617" spans="1:10">
      <c r="A1617" s="40">
        <v>101017</v>
      </c>
      <c r="B1617" s="31" t="s">
        <v>1261</v>
      </c>
      <c r="C1617" s="147" t="s">
        <v>1528</v>
      </c>
      <c r="D1617" s="155" t="s">
        <v>1304</v>
      </c>
      <c r="E1617" s="156">
        <v>1.2</v>
      </c>
      <c r="F1617" s="156"/>
      <c r="G1617" s="157">
        <v>5827</v>
      </c>
      <c r="H1617" s="148">
        <f>TRUNC(E1617* (1 + F1617 / 100) * G1617,2)</f>
        <v>6992.4</v>
      </c>
      <c r="I1617" s="158" t="e">
        <f>I1612 * (E1617 * (1+F1617/100))</f>
        <v>#REF!</v>
      </c>
      <c r="J1617" s="207" t="e">
        <f>H1617 * I1612</f>
        <v>#REF!</v>
      </c>
    </row>
    <row r="1618" spans="1:10">
      <c r="A1618" s="40">
        <v>105024</v>
      </c>
      <c r="B1618" s="31" t="s">
        <v>1263</v>
      </c>
      <c r="C1618" s="217" t="s">
        <v>1264</v>
      </c>
      <c r="D1618" s="218" t="s">
        <v>2</v>
      </c>
      <c r="E1618" s="219">
        <v>6.0000000000000001E-3</v>
      </c>
      <c r="F1618" s="219"/>
      <c r="G1618" s="220">
        <v>340233</v>
      </c>
      <c r="H1618" s="221">
        <f>TRUNC(E1618* (1 + F1618 / 100) * G1618,2)</f>
        <v>2041.39</v>
      </c>
      <c r="I1618" s="222" t="e">
        <f>I1612 * (E1618 * (1+F1618/100))</f>
        <v>#REF!</v>
      </c>
      <c r="J1618" s="200" t="e">
        <f>H1618 * I1612</f>
        <v>#REF!</v>
      </c>
    </row>
    <row r="1619" spans="1:10">
      <c r="A1619" s="18" t="s">
        <v>1265</v>
      </c>
      <c r="B1619" s="31"/>
      <c r="C1619" s="41"/>
      <c r="D1619" s="18"/>
      <c r="E1619" s="42"/>
      <c r="F1619" s="42"/>
      <c r="G1619" s="43" t="s">
        <v>1266</v>
      </c>
      <c r="H1619" s="48">
        <f>SUM(H1615:H1618)</f>
        <v>14693.47</v>
      </c>
      <c r="I1619" s="45"/>
      <c r="J1619" s="49" t="e">
        <f>SUM(J1615:J1618)</f>
        <v>#REF!</v>
      </c>
    </row>
    <row r="1620" spans="1:10">
      <c r="A1620" s="40" t="s">
        <v>1267</v>
      </c>
      <c r="B1620" s="31"/>
      <c r="C1620" s="50" t="s">
        <v>1268</v>
      </c>
      <c r="D1620" s="18" t="s">
        <v>1269</v>
      </c>
      <c r="E1620" s="18" t="s">
        <v>1270</v>
      </c>
      <c r="F1620" s="18" t="s">
        <v>1271</v>
      </c>
      <c r="G1620" s="51" t="s">
        <v>1272</v>
      </c>
      <c r="H1620" s="52" t="s">
        <v>1273</v>
      </c>
      <c r="I1620" s="45"/>
      <c r="J1620" s="46"/>
    </row>
    <row r="1621" spans="1:10">
      <c r="A1621" s="40">
        <v>200007</v>
      </c>
      <c r="B1621" s="31" t="s">
        <v>1268</v>
      </c>
      <c r="C1621" s="147" t="s">
        <v>1274</v>
      </c>
      <c r="D1621" s="159">
        <v>109195</v>
      </c>
      <c r="E1621" s="160">
        <f>$O$1</f>
        <v>1.68</v>
      </c>
      <c r="F1621" s="146">
        <f>IF(D1621&lt;&gt;"",TRUNC(D1621*E1621,0),"")</f>
        <v>183447</v>
      </c>
      <c r="G1621" s="161">
        <v>42.1053</v>
      </c>
      <c r="H1621" s="148">
        <f>TRUNC(F1621/G1621,2)</f>
        <v>4356.8599999999997</v>
      </c>
      <c r="I1621" s="222" t="e">
        <f>I1612 / G1621</f>
        <v>#REF!</v>
      </c>
      <c r="J1621" s="149" t="e">
        <f>H1621 * I1612</f>
        <v>#REF!</v>
      </c>
    </row>
    <row r="1622" spans="1:10">
      <c r="A1622" s="40">
        <v>200017</v>
      </c>
      <c r="B1622" s="31" t="s">
        <v>1268</v>
      </c>
      <c r="C1622" s="223" t="s">
        <v>1275</v>
      </c>
      <c r="D1622" s="224">
        <v>108240</v>
      </c>
      <c r="E1622" s="225">
        <f>$O$1</f>
        <v>1.68</v>
      </c>
      <c r="F1622" s="226">
        <f>IF(D1622&lt;&gt;"",TRUNC(D1622*E1622,0),"")</f>
        <v>181843</v>
      </c>
      <c r="G1622" s="227">
        <v>50</v>
      </c>
      <c r="H1622" s="228">
        <f>TRUNC(F1622/G1622,2)</f>
        <v>3636.86</v>
      </c>
      <c r="I1622" s="145" t="e">
        <f>I1612 / G1622</f>
        <v>#REF!</v>
      </c>
      <c r="J1622" s="229" t="e">
        <f>H1622 * I1612</f>
        <v>#REF!</v>
      </c>
    </row>
    <row r="1623" spans="1:10">
      <c r="A1623" s="18" t="s">
        <v>1276</v>
      </c>
      <c r="B1623" s="31"/>
      <c r="C1623" s="41"/>
      <c r="D1623" s="18"/>
      <c r="E1623" s="42"/>
      <c r="F1623" s="42"/>
      <c r="G1623" s="43" t="s">
        <v>1277</v>
      </c>
      <c r="H1623" s="48">
        <f>SUM(H1620:H1622)</f>
        <v>7993.7199999999993</v>
      </c>
      <c r="I1623" s="45"/>
      <c r="J1623" s="49" t="e">
        <f>SUM(J1620:J1622)</f>
        <v>#REF!</v>
      </c>
    </row>
    <row r="1624" spans="1:10">
      <c r="A1624" s="40" t="s">
        <v>1278</v>
      </c>
      <c r="B1624" s="31"/>
      <c r="C1624" s="53" t="s">
        <v>1279</v>
      </c>
      <c r="D1624" s="18"/>
      <c r="E1624" s="42"/>
      <c r="F1624" s="42"/>
      <c r="G1624" s="43"/>
      <c r="H1624" s="44"/>
      <c r="I1624" s="45"/>
      <c r="J1624" s="46"/>
    </row>
    <row r="1625" spans="1:10">
      <c r="A1625" s="40">
        <v>301008</v>
      </c>
      <c r="B1625" s="31" t="s">
        <v>1279</v>
      </c>
      <c r="C1625" s="230" t="s">
        <v>1280</v>
      </c>
      <c r="D1625" s="231" t="s">
        <v>629</v>
      </c>
      <c r="E1625" s="232">
        <v>0.06</v>
      </c>
      <c r="F1625" s="232"/>
      <c r="G1625" s="233">
        <v>50000</v>
      </c>
      <c r="H1625" s="234">
        <f>TRUNC(E1625* (1 + F1625 / 100) * G1625,2)</f>
        <v>3000</v>
      </c>
      <c r="I1625" s="145" t="e">
        <f>I1612 * (E1625 * (1+F1625/100))</f>
        <v>#REF!</v>
      </c>
      <c r="J1625" s="235" t="e">
        <f>H1625 * I1612</f>
        <v>#REF!</v>
      </c>
    </row>
    <row r="1626" spans="1:10">
      <c r="A1626" s="40">
        <v>300026</v>
      </c>
      <c r="B1626" s="31" t="s">
        <v>1279</v>
      </c>
      <c r="C1626" s="236" t="s">
        <v>1281</v>
      </c>
      <c r="D1626" s="231" t="s">
        <v>1282</v>
      </c>
      <c r="E1626" s="237">
        <f>$O$2</f>
        <v>0.05</v>
      </c>
      <c r="F1626" s="232"/>
      <c r="G1626" s="233">
        <f>H1623</f>
        <v>7993.7199999999993</v>
      </c>
      <c r="H1626" s="234">
        <f>TRUNC(E1626* (1 + F1626 / 100) * G1626,2)</f>
        <v>399.68</v>
      </c>
      <c r="I1626" s="145" t="e">
        <f>I1612 * H1626</f>
        <v>#REF!</v>
      </c>
      <c r="J1626" s="235" t="e">
        <f>H1626 * I1612</f>
        <v>#REF!</v>
      </c>
    </row>
    <row r="1627" spans="1:10">
      <c r="A1627" s="18" t="s">
        <v>1283</v>
      </c>
      <c r="B1627" s="31"/>
      <c r="C1627" s="41"/>
      <c r="D1627" s="18"/>
      <c r="E1627" s="42"/>
      <c r="F1627" s="42"/>
      <c r="G1627" s="43" t="s">
        <v>1284</v>
      </c>
      <c r="H1627" s="48">
        <f>SUM(H1624:H1626)</f>
        <v>3399.68</v>
      </c>
      <c r="I1627" s="45"/>
      <c r="J1627" s="49" t="e">
        <f>SUM(J1624:J1626)</f>
        <v>#REF!</v>
      </c>
    </row>
    <row r="1628" spans="1:10">
      <c r="A1628" s="18" t="s">
        <v>1285</v>
      </c>
      <c r="B1628" s="1"/>
      <c r="C1628" s="47" t="s">
        <v>1286</v>
      </c>
      <c r="D1628" s="18"/>
      <c r="E1628" s="42"/>
      <c r="F1628" s="42"/>
      <c r="G1628" s="43"/>
      <c r="H1628" s="44"/>
      <c r="I1628" s="45"/>
      <c r="J1628" s="46"/>
    </row>
    <row r="1629" spans="1:10">
      <c r="A1629" s="40"/>
      <c r="B1629" s="31"/>
      <c r="C1629" s="236"/>
      <c r="D1629" s="231"/>
      <c r="E1629" s="232"/>
      <c r="F1629" s="232"/>
      <c r="G1629" s="233"/>
      <c r="H1629" s="234"/>
      <c r="I1629" s="145"/>
      <c r="J1629" s="235"/>
    </row>
    <row r="1630" spans="1:10">
      <c r="A1630" s="54" t="s">
        <v>1287</v>
      </c>
      <c r="B1630" s="1"/>
      <c r="C1630" s="41"/>
      <c r="D1630" s="18"/>
      <c r="E1630" s="42"/>
      <c r="F1630" s="42"/>
      <c r="G1630" s="43" t="s">
        <v>1288</v>
      </c>
      <c r="H1630" s="234">
        <f>SUM(H1628:H1629)</f>
        <v>0</v>
      </c>
      <c r="I1630" s="45"/>
      <c r="J1630" s="235">
        <f>SUM(J1628:J1629)</f>
        <v>0</v>
      </c>
    </row>
    <row r="1631" spans="1:10">
      <c r="A1631" s="18"/>
      <c r="B1631" s="55"/>
      <c r="C1631" s="41"/>
      <c r="D1631" s="18"/>
      <c r="E1631" s="42"/>
      <c r="F1631" s="42"/>
      <c r="G1631" s="43"/>
      <c r="H1631" s="44"/>
      <c r="I1631" s="62"/>
      <c r="J1631" s="46"/>
    </row>
    <row r="1632" spans="1:10" ht="16" thickBot="1">
      <c r="A1632" s="18" t="s">
        <v>1289</v>
      </c>
      <c r="B1632" s="55"/>
      <c r="C1632" s="56"/>
      <c r="D1632" s="119"/>
      <c r="E1632" s="120"/>
      <c r="F1632" s="121" t="s">
        <v>1290</v>
      </c>
      <c r="G1632" s="122">
        <f>SUM(H1613:H1631)/2</f>
        <v>26086.87</v>
      </c>
      <c r="H1632" s="123" t="e">
        <f>IF($A$2="CD",IF($A$3=1,ROUND(SUM(H1613:H1631)/2,0),IF($A$3=3,ROUND(SUM(H1613:H1631)/2,-1),SUM(H1613:H1631)/2)),SUM(H1613:H1631)/2)</f>
        <v>#REF!</v>
      </c>
      <c r="I1632" s="57" t="e">
        <f>SUM(J1613:J1631)/2</f>
        <v>#REF!</v>
      </c>
      <c r="J1632" s="124" t="e">
        <f>IF($A$2="CD",IF($A$3=1,ROUND(SUM(J1613:J1631)/2,0),IF($A$3=3,ROUND(SUM(J1613:J1631)/2,-1),SUM(J1613:J1631)/2)),SUM(J1613:J1631)/2)</f>
        <v>#REF!</v>
      </c>
    </row>
    <row r="1633" spans="1:10" ht="16" thickTop="1">
      <c r="A1633" s="18" t="s">
        <v>1340</v>
      </c>
      <c r="B1633" s="55"/>
      <c r="C1633" s="65" t="s">
        <v>1341</v>
      </c>
      <c r="D1633" s="66"/>
      <c r="E1633" s="67"/>
      <c r="F1633" s="67"/>
      <c r="G1633" s="68"/>
      <c r="H1633" s="69"/>
      <c r="I1633" s="45"/>
      <c r="J1633" s="70"/>
    </row>
    <row r="1634" spans="1:10">
      <c r="A1634" s="40" t="s">
        <v>1342</v>
      </c>
      <c r="B1634" s="55"/>
      <c r="C1634" s="238" t="s">
        <v>1343</v>
      </c>
      <c r="D1634" s="239"/>
      <c r="E1634" s="240"/>
      <c r="F1634" s="241">
        <f>$F$3</f>
        <v>0</v>
      </c>
      <c r="G1634" s="242"/>
      <c r="H1634" s="243" t="e">
        <f>ROUND(H1632*F1634,2)</f>
        <v>#REF!</v>
      </c>
      <c r="I1634" s="45"/>
      <c r="J1634" s="235" t="e">
        <f>ROUND(J1632*F1634,2)</f>
        <v>#REF!</v>
      </c>
    </row>
    <row r="1635" spans="1:10">
      <c r="A1635" s="40" t="s">
        <v>1344</v>
      </c>
      <c r="B1635" s="55"/>
      <c r="C1635" s="238" t="s">
        <v>1345</v>
      </c>
      <c r="D1635" s="239"/>
      <c r="E1635" s="240"/>
      <c r="F1635" s="241">
        <f>$G$3</f>
        <v>0</v>
      </c>
      <c r="G1635" s="242"/>
      <c r="H1635" s="243" t="e">
        <f>ROUND(H1632*F1635,2)</f>
        <v>#REF!</v>
      </c>
      <c r="I1635" s="45"/>
      <c r="J1635" s="235" t="e">
        <f>ROUND(J1632*F1635,2)</f>
        <v>#REF!</v>
      </c>
    </row>
    <row r="1636" spans="1:10">
      <c r="A1636" s="40" t="s">
        <v>1346</v>
      </c>
      <c r="B1636" s="55"/>
      <c r="C1636" s="238" t="s">
        <v>1347</v>
      </c>
      <c r="D1636" s="239"/>
      <c r="E1636" s="240"/>
      <c r="F1636" s="241">
        <f>$H$3</f>
        <v>0</v>
      </c>
      <c r="G1636" s="242"/>
      <c r="H1636" s="243" t="e">
        <f>ROUND(H1632*F1636,2)</f>
        <v>#REF!</v>
      </c>
      <c r="I1636" s="45"/>
      <c r="J1636" s="235" t="e">
        <f>ROUND(J1632*F1636,2)</f>
        <v>#REF!</v>
      </c>
    </row>
    <row r="1637" spans="1:10">
      <c r="A1637" s="40" t="s">
        <v>1348</v>
      </c>
      <c r="B1637" s="55"/>
      <c r="C1637" s="238" t="s">
        <v>1349</v>
      </c>
      <c r="D1637" s="239"/>
      <c r="E1637" s="240"/>
      <c r="F1637" s="241" t="e">
        <f>$I$3</f>
        <v>#REF!</v>
      </c>
      <c r="G1637" s="242"/>
      <c r="H1637" s="243" t="e">
        <f>ROUND(H1636*F1637,2)</f>
        <v>#REF!</v>
      </c>
      <c r="I1637" s="45"/>
      <c r="J1637" s="235" t="e">
        <f>ROUND(J1636*F1637,2)</f>
        <v>#REF!</v>
      </c>
    </row>
    <row r="1638" spans="1:10">
      <c r="A1638" s="18" t="s">
        <v>1350</v>
      </c>
      <c r="B1638" s="55"/>
      <c r="C1638" s="47" t="s">
        <v>1351</v>
      </c>
      <c r="D1638" s="18"/>
      <c r="E1638" s="42"/>
      <c r="F1638" s="42"/>
      <c r="G1638" s="71"/>
      <c r="H1638" s="72" t="e">
        <f>SUM(H1634:H1637)</f>
        <v>#REF!</v>
      </c>
      <c r="I1638" s="62"/>
      <c r="J1638" s="73" t="e">
        <f>SUM(J1634:J1637)</f>
        <v>#REF!</v>
      </c>
    </row>
    <row r="1639" spans="1:10" ht="16" thickBot="1">
      <c r="A1639" s="18" t="s">
        <v>1352</v>
      </c>
      <c r="B1639" s="55"/>
      <c r="C1639" s="125"/>
      <c r="D1639" s="126"/>
      <c r="E1639" s="120"/>
      <c r="F1639" s="121" t="s">
        <v>1353</v>
      </c>
      <c r="G1639" s="127" t="e">
        <f>H1638+H1632</f>
        <v>#REF!</v>
      </c>
      <c r="H1639" s="123" t="e">
        <f>IF($A$3=2,ROUND((H1632+H1638),2),IF($A$3=3,ROUND((H1632+H1638),-1),ROUND((H1632+H1638),0)))</f>
        <v>#REF!</v>
      </c>
      <c r="I1639" s="57"/>
      <c r="J1639" s="124" t="e">
        <f>IF($A$3=2,ROUND((J1632+J1638),2),IF($A$3=3,ROUND((J1632+J1638),-1),ROUND((J1632+J1638),0)))</f>
        <v>#REF!</v>
      </c>
    </row>
    <row r="1640" spans="1:10" ht="16" thickTop="1">
      <c r="C1640" s="1"/>
      <c r="D1640" s="2"/>
      <c r="E1640" s="1"/>
      <c r="F1640" s="1"/>
      <c r="G1640" s="1"/>
      <c r="H1640" s="1"/>
      <c r="I1640" s="29"/>
      <c r="J1640" s="30"/>
    </row>
    <row r="1641" spans="1:10" ht="16" thickBot="1">
      <c r="C1641" s="1"/>
      <c r="D1641" s="2"/>
      <c r="E1641" s="1"/>
      <c r="F1641" s="1"/>
      <c r="G1641" s="1"/>
      <c r="H1641" s="1"/>
      <c r="I1641" s="29"/>
      <c r="J1641" s="30"/>
    </row>
    <row r="1642" spans="1:10" ht="16" thickTop="1">
      <c r="A1642" s="18" t="s">
        <v>1529</v>
      </c>
      <c r="B1642" s="31"/>
      <c r="C1642" s="812" t="s">
        <v>1530</v>
      </c>
      <c r="D1642" s="813"/>
      <c r="E1642" s="813"/>
      <c r="F1642" s="813"/>
      <c r="G1642" s="32"/>
      <c r="H1642" s="33" t="s">
        <v>1373</v>
      </c>
      <c r="I1642" s="34" t="s">
        <v>1251</v>
      </c>
      <c r="J1642" s="35" t="s">
        <v>4</v>
      </c>
    </row>
    <row r="1643" spans="1:10">
      <c r="A1643" s="18"/>
      <c r="B1643" s="31"/>
      <c r="C1643" s="814"/>
      <c r="D1643" s="815"/>
      <c r="E1643" s="815"/>
      <c r="F1643" s="815"/>
      <c r="G1643" s="36"/>
      <c r="H1643" s="37" t="e">
        <f>"ITEM:   "&amp;#REF!</f>
        <v>#REF!</v>
      </c>
      <c r="I1643" s="64" t="e">
        <f>#REF!</f>
        <v>#REF!</v>
      </c>
      <c r="J1643" s="39"/>
    </row>
    <row r="1644" spans="1:10">
      <c r="A1644" s="40" t="s">
        <v>1253</v>
      </c>
      <c r="B1644" s="31"/>
      <c r="C1644" s="236" t="s">
        <v>1</v>
      </c>
      <c r="D1644" s="231" t="s">
        <v>2</v>
      </c>
      <c r="E1644" s="232" t="s">
        <v>3</v>
      </c>
      <c r="F1644" s="232" t="s">
        <v>1254</v>
      </c>
      <c r="G1644" s="233" t="s">
        <v>1255</v>
      </c>
      <c r="H1644" s="234" t="s">
        <v>1256</v>
      </c>
      <c r="I1644" s="145"/>
      <c r="J1644" s="235" t="s">
        <v>1256</v>
      </c>
    </row>
    <row r="1645" spans="1:10">
      <c r="A1645" s="40"/>
      <c r="B1645" s="31"/>
      <c r="C1645" s="41"/>
      <c r="D1645" s="18"/>
      <c r="E1645" s="42"/>
      <c r="F1645" s="42"/>
      <c r="G1645" s="43"/>
      <c r="H1645" s="44"/>
      <c r="I1645" s="45"/>
      <c r="J1645" s="46"/>
    </row>
    <row r="1646" spans="1:10">
      <c r="A1646" s="40" t="s">
        <v>1257</v>
      </c>
      <c r="B1646" s="31"/>
      <c r="C1646" s="47" t="s">
        <v>1258</v>
      </c>
      <c r="D1646" s="18"/>
      <c r="E1646" s="42"/>
      <c r="F1646" s="42"/>
      <c r="G1646" s="43"/>
      <c r="H1646" s="44"/>
      <c r="I1646" s="45"/>
      <c r="J1646" s="46"/>
    </row>
    <row r="1647" spans="1:10">
      <c r="A1647" s="18" t="s">
        <v>1531</v>
      </c>
      <c r="B1647" s="31" t="s">
        <v>1532</v>
      </c>
      <c r="C1647" s="236" t="s">
        <v>1533</v>
      </c>
      <c r="D1647" s="231" t="s">
        <v>8</v>
      </c>
      <c r="E1647" s="232">
        <v>0.05</v>
      </c>
      <c r="F1647" s="232"/>
      <c r="G1647" s="233" t="e">
        <f>H217</f>
        <v>#REF!</v>
      </c>
      <c r="H1647" s="234" t="e">
        <f>TRUNC(E1647* (1 + F1647 / 100) * G1647,2)</f>
        <v>#REF!</v>
      </c>
      <c r="I1647" s="145" t="e">
        <f>I1643 * (E1647 * (1+F1647/100))</f>
        <v>#REF!</v>
      </c>
      <c r="J1647" s="235" t="e">
        <f>H1647 * I1643</f>
        <v>#REF!</v>
      </c>
    </row>
    <row r="1648" spans="1:10">
      <c r="A1648" s="18" t="s">
        <v>1265</v>
      </c>
      <c r="B1648" s="31"/>
      <c r="C1648" s="41"/>
      <c r="D1648" s="18"/>
      <c r="E1648" s="42"/>
      <c r="F1648" s="42"/>
      <c r="G1648" s="43" t="s">
        <v>1266</v>
      </c>
      <c r="H1648" s="48" t="e">
        <f>SUM(H1646:H1647)</f>
        <v>#REF!</v>
      </c>
      <c r="I1648" s="45"/>
      <c r="J1648" s="49" t="e">
        <f>SUM(J1646:J1647)</f>
        <v>#REF!</v>
      </c>
    </row>
    <row r="1649" spans="1:10">
      <c r="A1649" s="40" t="s">
        <v>1267</v>
      </c>
      <c r="B1649" s="31"/>
      <c r="C1649" s="50" t="s">
        <v>1268</v>
      </c>
      <c r="D1649" s="18" t="s">
        <v>1269</v>
      </c>
      <c r="E1649" s="18" t="s">
        <v>1270</v>
      </c>
      <c r="F1649" s="18" t="s">
        <v>1271</v>
      </c>
      <c r="G1649" s="51" t="s">
        <v>1272</v>
      </c>
      <c r="H1649" s="52" t="s">
        <v>1273</v>
      </c>
      <c r="I1649" s="45"/>
      <c r="J1649" s="46"/>
    </row>
    <row r="1650" spans="1:10">
      <c r="A1650" s="40">
        <v>200007</v>
      </c>
      <c r="B1650" s="31" t="s">
        <v>1268</v>
      </c>
      <c r="C1650" s="236" t="s">
        <v>1274</v>
      </c>
      <c r="D1650" s="224">
        <v>109195</v>
      </c>
      <c r="E1650" s="225">
        <f>$O$1</f>
        <v>1.68</v>
      </c>
      <c r="F1650" s="226">
        <f>IF(D1650&lt;&gt;"",TRUNC(D1650*E1650,0),"")</f>
        <v>183447</v>
      </c>
      <c r="G1650" s="227">
        <v>26.6815</v>
      </c>
      <c r="H1650" s="234">
        <f>TRUNC(F1650/G1650,2)</f>
        <v>6875.43</v>
      </c>
      <c r="I1650" s="145" t="e">
        <f>I1643 / G1650</f>
        <v>#REF!</v>
      </c>
      <c r="J1650" s="235" t="e">
        <f>H1650 * I1643</f>
        <v>#REF!</v>
      </c>
    </row>
    <row r="1651" spans="1:10">
      <c r="A1651" s="18" t="s">
        <v>1276</v>
      </c>
      <c r="B1651" s="31"/>
      <c r="C1651" s="41"/>
      <c r="D1651" s="18"/>
      <c r="E1651" s="42"/>
      <c r="F1651" s="42"/>
      <c r="G1651" s="43" t="s">
        <v>1277</v>
      </c>
      <c r="H1651" s="48">
        <f>SUM(H1649:H1650)</f>
        <v>6875.43</v>
      </c>
      <c r="I1651" s="45"/>
      <c r="J1651" s="49" t="e">
        <f>SUM(J1649:J1650)</f>
        <v>#REF!</v>
      </c>
    </row>
    <row r="1652" spans="1:10">
      <c r="A1652" s="40" t="s">
        <v>1278</v>
      </c>
      <c r="B1652" s="31"/>
      <c r="C1652" s="53" t="s">
        <v>1279</v>
      </c>
      <c r="D1652" s="18"/>
      <c r="E1652" s="42"/>
      <c r="F1652" s="42"/>
      <c r="G1652" s="43"/>
      <c r="H1652" s="44"/>
      <c r="I1652" s="45"/>
      <c r="J1652" s="46"/>
    </row>
    <row r="1653" spans="1:10">
      <c r="A1653" s="40">
        <v>300026</v>
      </c>
      <c r="B1653" s="31" t="s">
        <v>1279</v>
      </c>
      <c r="C1653" s="236" t="s">
        <v>1281</v>
      </c>
      <c r="D1653" s="231" t="s">
        <v>1282</v>
      </c>
      <c r="E1653" s="237">
        <f>$O$2</f>
        <v>0.05</v>
      </c>
      <c r="F1653" s="232"/>
      <c r="G1653" s="233">
        <f>H1651</f>
        <v>6875.43</v>
      </c>
      <c r="H1653" s="234">
        <f>TRUNC(E1653* (1 + F1653 / 100) * G1653,2)</f>
        <v>343.77</v>
      </c>
      <c r="I1653" s="145" t="e">
        <f>I1643 * H1653</f>
        <v>#REF!</v>
      </c>
      <c r="J1653" s="235" t="e">
        <f>H1653 * I1643</f>
        <v>#REF!</v>
      </c>
    </row>
    <row r="1654" spans="1:10">
      <c r="A1654" s="18" t="s">
        <v>1283</v>
      </c>
      <c r="B1654" s="31"/>
      <c r="C1654" s="41"/>
      <c r="D1654" s="18"/>
      <c r="E1654" s="42"/>
      <c r="F1654" s="42"/>
      <c r="G1654" s="43" t="s">
        <v>1284</v>
      </c>
      <c r="H1654" s="48">
        <f>SUM(H1652:H1653)</f>
        <v>343.77</v>
      </c>
      <c r="I1654" s="45"/>
      <c r="J1654" s="49" t="e">
        <f>SUM(J1652:J1653)</f>
        <v>#REF!</v>
      </c>
    </row>
    <row r="1655" spans="1:10">
      <c r="A1655" s="18" t="s">
        <v>1285</v>
      </c>
      <c r="B1655" s="1"/>
      <c r="C1655" s="47" t="s">
        <v>1286</v>
      </c>
      <c r="D1655" s="18"/>
      <c r="E1655" s="42"/>
      <c r="F1655" s="42"/>
      <c r="G1655" s="43"/>
      <c r="H1655" s="44"/>
      <c r="I1655" s="45"/>
      <c r="J1655" s="46"/>
    </row>
    <row r="1656" spans="1:10">
      <c r="A1656" s="40"/>
      <c r="B1656" s="31"/>
      <c r="C1656" s="236"/>
      <c r="D1656" s="231"/>
      <c r="E1656" s="232"/>
      <c r="F1656" s="232"/>
      <c r="G1656" s="233"/>
      <c r="H1656" s="234"/>
      <c r="I1656" s="145"/>
      <c r="J1656" s="235"/>
    </row>
    <row r="1657" spans="1:10">
      <c r="A1657" s="54" t="s">
        <v>1287</v>
      </c>
      <c r="B1657" s="1"/>
      <c r="C1657" s="41"/>
      <c r="D1657" s="18"/>
      <c r="E1657" s="42"/>
      <c r="F1657" s="42"/>
      <c r="G1657" s="43" t="s">
        <v>1288</v>
      </c>
      <c r="H1657" s="234">
        <f>SUM(H1655:H1656)</f>
        <v>0</v>
      </c>
      <c r="I1657" s="45"/>
      <c r="J1657" s="235">
        <f>SUM(J1655:J1656)</f>
        <v>0</v>
      </c>
    </row>
    <row r="1658" spans="1:10">
      <c r="A1658" s="18"/>
      <c r="B1658" s="55"/>
      <c r="C1658" s="41"/>
      <c r="D1658" s="18"/>
      <c r="E1658" s="42"/>
      <c r="F1658" s="42"/>
      <c r="G1658" s="43"/>
      <c r="H1658" s="44"/>
      <c r="I1658" s="45"/>
      <c r="J1658" s="46"/>
    </row>
    <row r="1659" spans="1:10" ht="16" thickBot="1">
      <c r="A1659" s="18" t="s">
        <v>1289</v>
      </c>
      <c r="B1659" s="55"/>
      <c r="C1659" s="56"/>
      <c r="D1659" s="119"/>
      <c r="E1659" s="120"/>
      <c r="F1659" s="121" t="s">
        <v>1290</v>
      </c>
      <c r="G1659" s="122" t="e">
        <f>SUM(H1644:H1658)/2</f>
        <v>#REF!</v>
      </c>
      <c r="H1659" s="123" t="e">
        <f>IF($A$2="CD",IF($A$3=1,ROUND(SUM(H1644:H1658)/2,0),IF($A$3=3,ROUND(SUM(H1644:H1658)/2,-1),SUM(H1644:H1658)/2)),SUM(H1644:H1658)/2)</f>
        <v>#REF!</v>
      </c>
      <c r="I1659" s="57" t="e">
        <f>SUM(J1644:J1658)/2</f>
        <v>#REF!</v>
      </c>
      <c r="J1659" s="124" t="e">
        <f>IF($A$2="CD",IF($A$3=1,ROUND(SUM(J1644:J1658)/2,0),IF($A$3=3,ROUND(SUM(J1644:J1658)/2,-1),SUM(J1644:J1658)/2)),SUM(J1644:J1658)/2)</f>
        <v>#REF!</v>
      </c>
    </row>
    <row r="1660" spans="1:10" ht="16" thickTop="1">
      <c r="A1660" s="18" t="s">
        <v>1340</v>
      </c>
      <c r="B1660" s="55"/>
      <c r="C1660" s="65" t="s">
        <v>1341</v>
      </c>
      <c r="D1660" s="66"/>
      <c r="E1660" s="67"/>
      <c r="F1660" s="67"/>
      <c r="G1660" s="68"/>
      <c r="H1660" s="69"/>
      <c r="I1660" s="62"/>
      <c r="J1660" s="70"/>
    </row>
    <row r="1661" spans="1:10">
      <c r="A1661" s="40" t="s">
        <v>1342</v>
      </c>
      <c r="B1661" s="55"/>
      <c r="C1661" s="238" t="s">
        <v>1343</v>
      </c>
      <c r="D1661" s="239"/>
      <c r="E1661" s="240"/>
      <c r="F1661" s="241">
        <f>$F$3</f>
        <v>0</v>
      </c>
      <c r="G1661" s="242"/>
      <c r="H1661" s="243" t="e">
        <f>ROUND(H1659*F1661,2)</f>
        <v>#REF!</v>
      </c>
      <c r="I1661" s="45"/>
      <c r="J1661" s="235" t="e">
        <f>ROUND(J1659*F1661,2)</f>
        <v>#REF!</v>
      </c>
    </row>
    <row r="1662" spans="1:10">
      <c r="A1662" s="40" t="s">
        <v>1344</v>
      </c>
      <c r="B1662" s="55"/>
      <c r="C1662" s="238" t="s">
        <v>1345</v>
      </c>
      <c r="D1662" s="239"/>
      <c r="E1662" s="240"/>
      <c r="F1662" s="241">
        <f>$G$3</f>
        <v>0</v>
      </c>
      <c r="G1662" s="242"/>
      <c r="H1662" s="243" t="e">
        <f>ROUND(H1659*F1662,2)</f>
        <v>#REF!</v>
      </c>
      <c r="I1662" s="45"/>
      <c r="J1662" s="235" t="e">
        <f>ROUND(J1659*F1662,2)</f>
        <v>#REF!</v>
      </c>
    </row>
    <row r="1663" spans="1:10">
      <c r="A1663" s="40" t="s">
        <v>1346</v>
      </c>
      <c r="B1663" s="55"/>
      <c r="C1663" s="238" t="s">
        <v>1347</v>
      </c>
      <c r="D1663" s="239"/>
      <c r="E1663" s="240"/>
      <c r="F1663" s="241">
        <f>$H$3</f>
        <v>0</v>
      </c>
      <c r="G1663" s="242"/>
      <c r="H1663" s="243" t="e">
        <f>ROUND(H1659*F1663,2)</f>
        <v>#REF!</v>
      </c>
      <c r="I1663" s="45"/>
      <c r="J1663" s="235" t="e">
        <f>ROUND(J1659*F1663,2)</f>
        <v>#REF!</v>
      </c>
    </row>
    <row r="1664" spans="1:10">
      <c r="A1664" s="40" t="s">
        <v>1348</v>
      </c>
      <c r="B1664" s="55"/>
      <c r="C1664" s="238" t="s">
        <v>1349</v>
      </c>
      <c r="D1664" s="239"/>
      <c r="E1664" s="240"/>
      <c r="F1664" s="241" t="e">
        <f>$I$3</f>
        <v>#REF!</v>
      </c>
      <c r="G1664" s="242"/>
      <c r="H1664" s="243" t="e">
        <f>ROUND(H1663*F1664,2)</f>
        <v>#REF!</v>
      </c>
      <c r="I1664" s="45"/>
      <c r="J1664" s="235" t="e">
        <f>ROUND(J1663*F1664,2)</f>
        <v>#REF!</v>
      </c>
    </row>
    <row r="1665" spans="1:10">
      <c r="A1665" s="18" t="s">
        <v>1350</v>
      </c>
      <c r="B1665" s="55"/>
      <c r="C1665" s="47" t="s">
        <v>1351</v>
      </c>
      <c r="D1665" s="18"/>
      <c r="E1665" s="42"/>
      <c r="F1665" s="42"/>
      <c r="G1665" s="71"/>
      <c r="H1665" s="72" t="e">
        <f>SUM(H1661:H1664)</f>
        <v>#REF!</v>
      </c>
      <c r="I1665" s="62"/>
      <c r="J1665" s="73" t="e">
        <f>SUM(J1661:J1664)</f>
        <v>#REF!</v>
      </c>
    </row>
    <row r="1666" spans="1:10" ht="16" thickBot="1">
      <c r="A1666" s="18" t="s">
        <v>1352</v>
      </c>
      <c r="B1666" s="55"/>
      <c r="C1666" s="125"/>
      <c r="D1666" s="126"/>
      <c r="E1666" s="120"/>
      <c r="F1666" s="121" t="s">
        <v>1353</v>
      </c>
      <c r="G1666" s="127" t="e">
        <f>H1665+H1659</f>
        <v>#REF!</v>
      </c>
      <c r="H1666" s="123" t="e">
        <f>IF($A$3=2,ROUND((H1659+H1665),2),IF($A$3=3,ROUND((H1659+H1665),-1),ROUND((H1659+H1665),0)))</f>
        <v>#REF!</v>
      </c>
      <c r="I1666" s="57"/>
      <c r="J1666" s="124" t="e">
        <f>IF($A$3=2,ROUND((J1659+J1665),2),IF($A$3=3,ROUND((J1659+J1665),-1),ROUND((J1659+J1665),0)))</f>
        <v>#REF!</v>
      </c>
    </row>
    <row r="1667" spans="1:10" ht="16" thickTop="1">
      <c r="C1667" s="1"/>
      <c r="D1667" s="2"/>
      <c r="E1667" s="1"/>
      <c r="F1667" s="1"/>
      <c r="G1667" s="1"/>
      <c r="H1667" s="1"/>
      <c r="I1667" s="29"/>
      <c r="J1667" s="30"/>
    </row>
    <row r="1668" spans="1:10">
      <c r="C1668" s="1"/>
      <c r="D1668" s="2"/>
      <c r="E1668" s="1"/>
      <c r="F1668" s="1"/>
      <c r="G1668" s="1"/>
      <c r="H1668" s="1"/>
      <c r="I1668" s="29"/>
      <c r="J1668" s="30"/>
    </row>
    <row r="1669" spans="1:10" ht="16" thickBot="1">
      <c r="C1669" s="1"/>
      <c r="D1669" s="2"/>
      <c r="E1669" s="1"/>
      <c r="F1669" s="1"/>
      <c r="G1669" s="1"/>
      <c r="H1669" s="1"/>
      <c r="I1669" s="29"/>
      <c r="J1669" s="30"/>
    </row>
    <row r="1670" spans="1:10" ht="16" thickTop="1">
      <c r="A1670" s="18" t="s">
        <v>1534</v>
      </c>
      <c r="B1670" s="31"/>
      <c r="C1670" s="812" t="s">
        <v>1535</v>
      </c>
      <c r="D1670" s="813"/>
      <c r="E1670" s="813"/>
      <c r="F1670" s="813"/>
      <c r="G1670" s="32"/>
      <c r="H1670" s="33" t="s">
        <v>1441</v>
      </c>
      <c r="I1670" s="34" t="s">
        <v>1251</v>
      </c>
      <c r="J1670" s="35" t="s">
        <v>4</v>
      </c>
    </row>
    <row r="1671" spans="1:10">
      <c r="A1671" s="18"/>
      <c r="B1671" s="31"/>
      <c r="C1671" s="814"/>
      <c r="D1671" s="815"/>
      <c r="E1671" s="815"/>
      <c r="F1671" s="815"/>
      <c r="G1671" s="36"/>
      <c r="H1671" s="37" t="e">
        <f>"ITEM:   "&amp;#REF!</f>
        <v>#REF!</v>
      </c>
      <c r="I1671" s="64" t="e">
        <f>#REF!</f>
        <v>#REF!</v>
      </c>
      <c r="J1671" s="39"/>
    </row>
    <row r="1672" spans="1:10">
      <c r="A1672" s="40" t="s">
        <v>1253</v>
      </c>
      <c r="B1672" s="31"/>
      <c r="C1672" s="236" t="s">
        <v>1</v>
      </c>
      <c r="D1672" s="231" t="s">
        <v>2</v>
      </c>
      <c r="E1672" s="232" t="s">
        <v>3</v>
      </c>
      <c r="F1672" s="232" t="s">
        <v>1254</v>
      </c>
      <c r="G1672" s="233" t="s">
        <v>1255</v>
      </c>
      <c r="H1672" s="234" t="s">
        <v>1256</v>
      </c>
      <c r="I1672" s="145"/>
      <c r="J1672" s="235" t="s">
        <v>1256</v>
      </c>
    </row>
    <row r="1673" spans="1:10">
      <c r="A1673" s="40"/>
      <c r="B1673" s="31"/>
      <c r="C1673" s="41"/>
      <c r="D1673" s="18"/>
      <c r="E1673" s="42"/>
      <c r="F1673" s="42"/>
      <c r="G1673" s="43"/>
      <c r="H1673" s="44"/>
      <c r="I1673" s="45"/>
      <c r="J1673" s="46"/>
    </row>
    <row r="1674" spans="1:10">
      <c r="A1674" s="40" t="s">
        <v>1257</v>
      </c>
      <c r="B1674" s="31"/>
      <c r="C1674" s="47" t="s">
        <v>1258</v>
      </c>
      <c r="D1674" s="18"/>
      <c r="E1674" s="42"/>
      <c r="F1674" s="42"/>
      <c r="G1674" s="43"/>
      <c r="H1674" s="44"/>
      <c r="I1674" s="45"/>
      <c r="J1674" s="46"/>
    </row>
    <row r="1675" spans="1:10">
      <c r="A1675" s="40">
        <v>101509</v>
      </c>
      <c r="B1675" s="31" t="s">
        <v>1261</v>
      </c>
      <c r="C1675" s="236" t="s">
        <v>1334</v>
      </c>
      <c r="D1675" s="231" t="s">
        <v>1335</v>
      </c>
      <c r="E1675" s="232">
        <v>1</v>
      </c>
      <c r="F1675" s="232"/>
      <c r="G1675" s="233">
        <v>3900</v>
      </c>
      <c r="H1675" s="234">
        <f>TRUNC(E1675* (1 + F1675 / 100) * G1675,2)</f>
        <v>3900</v>
      </c>
      <c r="I1675" s="145" t="e">
        <f>I1671 * (E1675 * (1+F1675/100))</f>
        <v>#REF!</v>
      </c>
      <c r="J1675" s="235" t="e">
        <f>H1675 * I1671</f>
        <v>#REF!</v>
      </c>
    </row>
    <row r="1676" spans="1:10">
      <c r="A1676" s="40">
        <v>101718</v>
      </c>
      <c r="B1676" s="31" t="s">
        <v>1336</v>
      </c>
      <c r="C1676" s="236" t="s">
        <v>1536</v>
      </c>
      <c r="D1676" s="231" t="s">
        <v>2</v>
      </c>
      <c r="E1676" s="232">
        <v>5.5</v>
      </c>
      <c r="F1676" s="232"/>
      <c r="G1676" s="233">
        <v>10600</v>
      </c>
      <c r="H1676" s="234">
        <f>TRUNC(E1676* (1 + F1676 / 100) * G1676,2)</f>
        <v>58300</v>
      </c>
      <c r="I1676" s="145" t="e">
        <f>I1671 * (E1676 * (1+F1676/100))</f>
        <v>#REF!</v>
      </c>
      <c r="J1676" s="235" t="e">
        <f>H1676 * I1671</f>
        <v>#REF!</v>
      </c>
    </row>
    <row r="1677" spans="1:10">
      <c r="A1677" s="40">
        <v>102387</v>
      </c>
      <c r="B1677" s="31" t="s">
        <v>1336</v>
      </c>
      <c r="C1677" s="236" t="s">
        <v>1537</v>
      </c>
      <c r="D1677" s="231" t="s">
        <v>2</v>
      </c>
      <c r="E1677" s="232">
        <v>2.67</v>
      </c>
      <c r="F1677" s="232"/>
      <c r="G1677" s="233">
        <v>3200</v>
      </c>
      <c r="H1677" s="234">
        <f>TRUNC(E1677* (1 + F1677 / 100) * G1677,2)</f>
        <v>8544</v>
      </c>
      <c r="I1677" s="145" t="e">
        <f>I1671 * (E1677 * (1+F1677/100))</f>
        <v>#REF!</v>
      </c>
      <c r="J1677" s="235" t="e">
        <f>H1677 * I1671</f>
        <v>#REF!</v>
      </c>
    </row>
    <row r="1678" spans="1:10">
      <c r="A1678" s="18" t="s">
        <v>1531</v>
      </c>
      <c r="B1678" s="31" t="s">
        <v>1532</v>
      </c>
      <c r="C1678" s="236" t="s">
        <v>1533</v>
      </c>
      <c r="D1678" s="231" t="s">
        <v>8</v>
      </c>
      <c r="E1678" s="232">
        <v>1.05</v>
      </c>
      <c r="F1678" s="232"/>
      <c r="G1678" s="233" t="e">
        <f>H217</f>
        <v>#REF!</v>
      </c>
      <c r="H1678" s="234" t="e">
        <f>TRUNC(E1678* (1 + F1678 / 100) * G1678,2)</f>
        <v>#REF!</v>
      </c>
      <c r="I1678" s="145" t="e">
        <f>I1671 * (E1678 * (1+F1678/100))</f>
        <v>#REF!</v>
      </c>
      <c r="J1678" s="235" t="e">
        <f>H1678 * I1671</f>
        <v>#REF!</v>
      </c>
    </row>
    <row r="1679" spans="1:10">
      <c r="A1679" s="18" t="s">
        <v>1265</v>
      </c>
      <c r="B1679" s="31"/>
      <c r="C1679" s="41"/>
      <c r="D1679" s="18"/>
      <c r="E1679" s="42"/>
      <c r="F1679" s="42"/>
      <c r="G1679" s="43" t="s">
        <v>1266</v>
      </c>
      <c r="H1679" s="48" t="e">
        <f>SUM(H1674:H1678)</f>
        <v>#REF!</v>
      </c>
      <c r="I1679" s="45"/>
      <c r="J1679" s="49" t="e">
        <f>SUM(J1674:J1678)</f>
        <v>#REF!</v>
      </c>
    </row>
    <row r="1680" spans="1:10">
      <c r="A1680" s="40" t="s">
        <v>1267</v>
      </c>
      <c r="B1680" s="31"/>
      <c r="C1680" s="50" t="s">
        <v>1268</v>
      </c>
      <c r="D1680" s="18" t="s">
        <v>1269</v>
      </c>
      <c r="E1680" s="18" t="s">
        <v>1270</v>
      </c>
      <c r="F1680" s="18" t="s">
        <v>1271</v>
      </c>
      <c r="G1680" s="51" t="s">
        <v>1272</v>
      </c>
      <c r="H1680" s="52" t="s">
        <v>1273</v>
      </c>
      <c r="I1680" s="45"/>
      <c r="J1680" s="46"/>
    </row>
    <row r="1681" spans="1:10">
      <c r="A1681" s="40">
        <v>200009</v>
      </c>
      <c r="B1681" s="31" t="s">
        <v>1268</v>
      </c>
      <c r="C1681" s="236" t="s">
        <v>1378</v>
      </c>
      <c r="D1681" s="224">
        <v>156871</v>
      </c>
      <c r="E1681" s="225">
        <f>$O$1</f>
        <v>1.68</v>
      </c>
      <c r="F1681" s="226">
        <f>IF(D1681&lt;&gt;"",TRUNC(D1681*E1681,0),"")</f>
        <v>263543</v>
      </c>
      <c r="G1681" s="227">
        <v>1.2684</v>
      </c>
      <c r="H1681" s="234">
        <f>TRUNC(F1681/G1681,2)</f>
        <v>207775.93</v>
      </c>
      <c r="I1681" s="244" t="e">
        <f>I1671 / G1681</f>
        <v>#REF!</v>
      </c>
      <c r="J1681" s="235" t="e">
        <f>H1681 * I1671</f>
        <v>#REF!</v>
      </c>
    </row>
    <row r="1682" spans="1:10">
      <c r="A1682" s="18" t="s">
        <v>1276</v>
      </c>
      <c r="B1682" s="31"/>
      <c r="C1682" s="41"/>
      <c r="D1682" s="18"/>
      <c r="E1682" s="42"/>
      <c r="F1682" s="42"/>
      <c r="G1682" s="43" t="s">
        <v>1277</v>
      </c>
      <c r="H1682" s="48">
        <f>SUM(H1680:H1681)</f>
        <v>207775.93</v>
      </c>
      <c r="I1682" s="45"/>
      <c r="J1682" s="49" t="e">
        <f>SUM(J1680:J1681)</f>
        <v>#REF!</v>
      </c>
    </row>
    <row r="1683" spans="1:10">
      <c r="A1683" s="40" t="s">
        <v>1278</v>
      </c>
      <c r="B1683" s="31"/>
      <c r="C1683" s="53" t="s">
        <v>1279</v>
      </c>
      <c r="D1683" s="18"/>
      <c r="E1683" s="42"/>
      <c r="F1683" s="42"/>
      <c r="G1683" s="43"/>
      <c r="H1683" s="44"/>
      <c r="I1683" s="45"/>
      <c r="J1683" s="46"/>
    </row>
    <row r="1684" spans="1:10">
      <c r="A1684" s="40">
        <v>300026</v>
      </c>
      <c r="B1684" s="31" t="s">
        <v>1279</v>
      </c>
      <c r="C1684" s="230" t="s">
        <v>1281</v>
      </c>
      <c r="D1684" s="231" t="s">
        <v>1282</v>
      </c>
      <c r="E1684" s="237">
        <f>$O$2</f>
        <v>0.05</v>
      </c>
      <c r="F1684" s="232"/>
      <c r="G1684" s="233">
        <f>H1682</f>
        <v>207775.93</v>
      </c>
      <c r="H1684" s="234">
        <f>TRUNC(E1684 * (1 + F1684 / 100) * G1684,2)</f>
        <v>10388.790000000001</v>
      </c>
      <c r="I1684" s="145" t="e">
        <f>I1671 * H1684</f>
        <v>#REF!</v>
      </c>
      <c r="J1684" s="235" t="e">
        <f>H1684 * I1671</f>
        <v>#REF!</v>
      </c>
    </row>
    <row r="1685" spans="1:10">
      <c r="A1685" s="40">
        <v>300055</v>
      </c>
      <c r="B1685" s="31" t="s">
        <v>1279</v>
      </c>
      <c r="C1685" s="236" t="s">
        <v>1538</v>
      </c>
      <c r="D1685" s="231" t="s">
        <v>629</v>
      </c>
      <c r="E1685" s="232">
        <v>0.05</v>
      </c>
      <c r="F1685" s="232"/>
      <c r="G1685" s="233">
        <v>28000</v>
      </c>
      <c r="H1685" s="234">
        <f>TRUNC(E1685* (1 + F1685 / 100) * G1685,2)</f>
        <v>1400</v>
      </c>
      <c r="I1685" s="145" t="e">
        <f>I1671 * (E1685 * (1+F1685/100))</f>
        <v>#REF!</v>
      </c>
      <c r="J1685" s="235" t="e">
        <f>H1685 * I1671</f>
        <v>#REF!</v>
      </c>
    </row>
    <row r="1686" spans="1:10">
      <c r="A1686" s="18" t="s">
        <v>1283</v>
      </c>
      <c r="B1686" s="31"/>
      <c r="C1686" s="41"/>
      <c r="D1686" s="18"/>
      <c r="E1686" s="42"/>
      <c r="F1686" s="42"/>
      <c r="G1686" s="43" t="s">
        <v>1284</v>
      </c>
      <c r="H1686" s="48">
        <f>SUM(H1683:H1685)</f>
        <v>11788.79</v>
      </c>
      <c r="I1686" s="45"/>
      <c r="J1686" s="49" t="e">
        <f>SUM(J1683:J1685)</f>
        <v>#REF!</v>
      </c>
    </row>
    <row r="1687" spans="1:10">
      <c r="A1687" s="18" t="s">
        <v>1285</v>
      </c>
      <c r="B1687" s="1"/>
      <c r="C1687" s="47" t="s">
        <v>1286</v>
      </c>
      <c r="D1687" s="18"/>
      <c r="E1687" s="42"/>
      <c r="F1687" s="42"/>
      <c r="G1687" s="43"/>
      <c r="H1687" s="44"/>
      <c r="I1687" s="45"/>
      <c r="J1687" s="46"/>
    </row>
    <row r="1688" spans="1:10">
      <c r="A1688" s="40"/>
      <c r="B1688" s="31"/>
      <c r="C1688" s="236"/>
      <c r="D1688" s="231"/>
      <c r="E1688" s="232"/>
      <c r="F1688" s="232"/>
      <c r="G1688" s="233"/>
      <c r="H1688" s="234"/>
      <c r="I1688" s="145"/>
      <c r="J1688" s="235"/>
    </row>
    <row r="1689" spans="1:10">
      <c r="A1689" s="54" t="s">
        <v>1287</v>
      </c>
      <c r="B1689" s="1"/>
      <c r="C1689" s="41"/>
      <c r="D1689" s="18"/>
      <c r="E1689" s="42"/>
      <c r="F1689" s="42"/>
      <c r="G1689" s="43" t="s">
        <v>1288</v>
      </c>
      <c r="H1689" s="234">
        <f>SUM(H1687:H1688)</f>
        <v>0</v>
      </c>
      <c r="I1689" s="45"/>
      <c r="J1689" s="235">
        <f>SUM(J1687:J1688)</f>
        <v>0</v>
      </c>
    </row>
    <row r="1690" spans="1:10">
      <c r="A1690" s="18"/>
      <c r="B1690" s="55"/>
      <c r="C1690" s="41"/>
      <c r="D1690" s="18"/>
      <c r="E1690" s="42"/>
      <c r="F1690" s="42"/>
      <c r="G1690" s="43"/>
      <c r="H1690" s="44"/>
      <c r="I1690" s="45"/>
      <c r="J1690" s="46"/>
    </row>
    <row r="1691" spans="1:10" ht="16" thickBot="1">
      <c r="A1691" s="18" t="s">
        <v>1289</v>
      </c>
      <c r="B1691" s="55"/>
      <c r="C1691" s="56"/>
      <c r="D1691" s="119"/>
      <c r="E1691" s="120"/>
      <c r="F1691" s="121" t="s">
        <v>1290</v>
      </c>
      <c r="G1691" s="122" t="e">
        <f>SUM(H1672:H1690)/2</f>
        <v>#REF!</v>
      </c>
      <c r="H1691" s="123" t="e">
        <f>IF($A$2="CD",IF($A$3=1,ROUND(SUM(H1672:H1690)/2,0),IF($A$3=3,ROUND(SUM(H1672:H1690)/2,-1),SUM(H1672:H1690)/2)),SUM(H1672:H1690)/2)</f>
        <v>#REF!</v>
      </c>
      <c r="I1691" s="57" t="e">
        <f>SUM(J1672:J1690)/2</f>
        <v>#REF!</v>
      </c>
      <c r="J1691" s="124" t="e">
        <f>IF($A$2="CD",IF($A$3=1,ROUND(SUM(J1672:J1690)/2,0),IF($A$3=3,ROUND(SUM(J1672:J1690)/2,-1),SUM(J1672:J1690)/2)),SUM(J1672:J1690)/2)</f>
        <v>#REF!</v>
      </c>
    </row>
    <row r="1692" spans="1:10" ht="16" thickTop="1">
      <c r="A1692" s="18" t="s">
        <v>1340</v>
      </c>
      <c r="B1692" s="55"/>
      <c r="C1692" s="65" t="s">
        <v>1341</v>
      </c>
      <c r="D1692" s="66"/>
      <c r="E1692" s="67"/>
      <c r="F1692" s="67"/>
      <c r="G1692" s="68"/>
      <c r="H1692" s="69"/>
      <c r="I1692" s="45"/>
      <c r="J1692" s="70"/>
    </row>
    <row r="1693" spans="1:10">
      <c r="A1693" s="40" t="s">
        <v>1342</v>
      </c>
      <c r="B1693" s="55"/>
      <c r="C1693" s="238" t="s">
        <v>1343</v>
      </c>
      <c r="D1693" s="239"/>
      <c r="E1693" s="240"/>
      <c r="F1693" s="241">
        <f>$F$3</f>
        <v>0</v>
      </c>
      <c r="G1693" s="242"/>
      <c r="H1693" s="243" t="e">
        <f>ROUND(H1691*F1693,2)</f>
        <v>#REF!</v>
      </c>
      <c r="I1693" s="45"/>
      <c r="J1693" s="235" t="e">
        <f>ROUND(J1691*F1693,2)</f>
        <v>#REF!</v>
      </c>
    </row>
    <row r="1694" spans="1:10">
      <c r="A1694" s="40" t="s">
        <v>1344</v>
      </c>
      <c r="B1694" s="55"/>
      <c r="C1694" s="238" t="s">
        <v>1345</v>
      </c>
      <c r="D1694" s="239"/>
      <c r="E1694" s="240"/>
      <c r="F1694" s="241">
        <f>$G$3</f>
        <v>0</v>
      </c>
      <c r="G1694" s="242"/>
      <c r="H1694" s="243" t="e">
        <f>ROUND(H1691*F1694,2)</f>
        <v>#REF!</v>
      </c>
      <c r="I1694" s="45"/>
      <c r="J1694" s="235" t="e">
        <f>ROUND(J1691*F1694,2)</f>
        <v>#REF!</v>
      </c>
    </row>
    <row r="1695" spans="1:10">
      <c r="A1695" s="40" t="s">
        <v>1346</v>
      </c>
      <c r="B1695" s="55"/>
      <c r="C1695" s="238" t="s">
        <v>1347</v>
      </c>
      <c r="D1695" s="239"/>
      <c r="E1695" s="240"/>
      <c r="F1695" s="241">
        <f>$H$3</f>
        <v>0</v>
      </c>
      <c r="G1695" s="242"/>
      <c r="H1695" s="243" t="e">
        <f>ROUND(H1691*F1695,2)</f>
        <v>#REF!</v>
      </c>
      <c r="I1695" s="45"/>
      <c r="J1695" s="235" t="e">
        <f>ROUND(J1691*F1695,2)</f>
        <v>#REF!</v>
      </c>
    </row>
    <row r="1696" spans="1:10">
      <c r="A1696" s="40" t="s">
        <v>1348</v>
      </c>
      <c r="B1696" s="55"/>
      <c r="C1696" s="238" t="s">
        <v>1349</v>
      </c>
      <c r="D1696" s="239"/>
      <c r="E1696" s="240"/>
      <c r="F1696" s="241" t="e">
        <f>$I$3</f>
        <v>#REF!</v>
      </c>
      <c r="G1696" s="242"/>
      <c r="H1696" s="243" t="e">
        <f>ROUND(H1695*F1696,2)</f>
        <v>#REF!</v>
      </c>
      <c r="I1696" s="45"/>
      <c r="J1696" s="235" t="e">
        <f>ROUND(J1695*F1696,2)</f>
        <v>#REF!</v>
      </c>
    </row>
    <row r="1697" spans="1:10">
      <c r="A1697" s="18" t="s">
        <v>1350</v>
      </c>
      <c r="B1697" s="55"/>
      <c r="C1697" s="47" t="s">
        <v>1351</v>
      </c>
      <c r="D1697" s="18"/>
      <c r="E1697" s="42"/>
      <c r="F1697" s="42"/>
      <c r="G1697" s="71"/>
      <c r="H1697" s="72" t="e">
        <f>SUM(H1693:H1696)</f>
        <v>#REF!</v>
      </c>
      <c r="I1697" s="62"/>
      <c r="J1697" s="73" t="e">
        <f>SUM(J1693:J1696)</f>
        <v>#REF!</v>
      </c>
    </row>
    <row r="1698" spans="1:10" ht="16" thickBot="1">
      <c r="A1698" s="18" t="s">
        <v>1352</v>
      </c>
      <c r="B1698" s="55"/>
      <c r="C1698" s="125"/>
      <c r="D1698" s="126"/>
      <c r="E1698" s="120"/>
      <c r="F1698" s="121" t="s">
        <v>1353</v>
      </c>
      <c r="G1698" s="127" t="e">
        <f>H1697+H1691</f>
        <v>#REF!</v>
      </c>
      <c r="H1698" s="123" t="e">
        <f>IF($A$3=2,ROUND((H1691+H1697),2),IF($A$3=3,ROUND((H1691+H1697),-1),ROUND((H1691+H1697),0)))</f>
        <v>#REF!</v>
      </c>
      <c r="I1698" s="57"/>
      <c r="J1698" s="124" t="e">
        <f>IF($A$3=2,ROUND((J1691+J1697),2),IF($A$3=3,ROUND((J1691+J1697),-1),ROUND((J1691+J1697),0)))</f>
        <v>#REF!</v>
      </c>
    </row>
    <row r="1699" spans="1:10" ht="16" thickTop="1">
      <c r="C1699" s="1"/>
      <c r="D1699" s="2"/>
      <c r="E1699" s="1"/>
      <c r="F1699" s="1"/>
      <c r="G1699" s="1"/>
      <c r="H1699" s="1"/>
      <c r="I1699" s="29"/>
      <c r="J1699" s="30"/>
    </row>
    <row r="1700" spans="1:10">
      <c r="C1700" s="1"/>
      <c r="D1700" s="2"/>
      <c r="E1700" s="1"/>
      <c r="F1700" s="1"/>
      <c r="G1700" s="1"/>
      <c r="H1700" s="1"/>
      <c r="I1700" s="29"/>
      <c r="J1700" s="30"/>
    </row>
    <row r="1701" spans="1:10" ht="16" thickBot="1">
      <c r="C1701" s="1"/>
      <c r="D1701" s="2"/>
      <c r="E1701" s="1"/>
      <c r="F1701" s="1"/>
      <c r="G1701" s="1"/>
      <c r="H1701" s="1"/>
      <c r="I1701" s="29"/>
      <c r="J1701" s="30"/>
    </row>
    <row r="1702" spans="1:10" ht="16" thickTop="1">
      <c r="A1702" s="18" t="s">
        <v>1539</v>
      </c>
      <c r="B1702" s="31"/>
      <c r="C1702" s="812" t="s">
        <v>1540</v>
      </c>
      <c r="D1702" s="813"/>
      <c r="E1702" s="813"/>
      <c r="F1702" s="813"/>
      <c r="G1702" s="32"/>
      <c r="H1702" s="33" t="s">
        <v>1425</v>
      </c>
      <c r="I1702" s="34" t="s">
        <v>1251</v>
      </c>
      <c r="J1702" s="35" t="s">
        <v>4</v>
      </c>
    </row>
    <row r="1703" spans="1:10">
      <c r="A1703" s="18"/>
      <c r="B1703" s="31"/>
      <c r="C1703" s="814"/>
      <c r="D1703" s="815"/>
      <c r="E1703" s="815"/>
      <c r="F1703" s="815"/>
      <c r="G1703" s="36"/>
      <c r="H1703" s="37" t="e">
        <f>"ITEM:   "&amp;#REF!</f>
        <v>#REF!</v>
      </c>
      <c r="I1703" s="64" t="e">
        <f>#REF!</f>
        <v>#REF!</v>
      </c>
      <c r="J1703" s="39"/>
    </row>
    <row r="1704" spans="1:10">
      <c r="A1704" s="40" t="s">
        <v>1253</v>
      </c>
      <c r="B1704" s="31"/>
      <c r="C1704" s="236" t="s">
        <v>1</v>
      </c>
      <c r="D1704" s="231" t="s">
        <v>2</v>
      </c>
      <c r="E1704" s="232" t="s">
        <v>3</v>
      </c>
      <c r="F1704" s="232" t="s">
        <v>1254</v>
      </c>
      <c r="G1704" s="233" t="s">
        <v>1255</v>
      </c>
      <c r="H1704" s="234" t="s">
        <v>1256</v>
      </c>
      <c r="I1704" s="145"/>
      <c r="J1704" s="235" t="s">
        <v>1256</v>
      </c>
    </row>
    <row r="1705" spans="1:10">
      <c r="A1705" s="40"/>
      <c r="B1705" s="31"/>
      <c r="C1705" s="41"/>
      <c r="D1705" s="18"/>
      <c r="E1705" s="42"/>
      <c r="F1705" s="42"/>
      <c r="G1705" s="43"/>
      <c r="H1705" s="44"/>
      <c r="I1705" s="45"/>
      <c r="J1705" s="46"/>
    </row>
    <row r="1706" spans="1:10">
      <c r="A1706" s="40" t="s">
        <v>1257</v>
      </c>
      <c r="B1706" s="31"/>
      <c r="C1706" s="47" t="s">
        <v>1258</v>
      </c>
      <c r="D1706" s="18"/>
      <c r="E1706" s="42"/>
      <c r="F1706" s="42"/>
      <c r="G1706" s="43"/>
      <c r="H1706" s="44"/>
      <c r="I1706" s="45"/>
      <c r="J1706" s="46"/>
    </row>
    <row r="1707" spans="1:10">
      <c r="A1707" s="40">
        <v>106015</v>
      </c>
      <c r="B1707" s="31" t="s">
        <v>1259</v>
      </c>
      <c r="C1707" s="236" t="s">
        <v>1260</v>
      </c>
      <c r="D1707" s="231" t="s">
        <v>2</v>
      </c>
      <c r="E1707" s="232">
        <v>0.08</v>
      </c>
      <c r="F1707" s="232"/>
      <c r="G1707" s="233">
        <v>70746</v>
      </c>
      <c r="H1707" s="234">
        <f>TRUNC(E1707* (1 + F1707 / 100) * G1707,2)</f>
        <v>5659.68</v>
      </c>
      <c r="I1707" s="145" t="e">
        <f>I1703 * (E1707 * (1+F1707/100))</f>
        <v>#REF!</v>
      </c>
      <c r="J1707" s="235" t="e">
        <f>H1707 * I1703</f>
        <v>#REF!</v>
      </c>
    </row>
    <row r="1708" spans="1:10">
      <c r="A1708" s="40">
        <v>101017</v>
      </c>
      <c r="B1708" s="31" t="s">
        <v>1261</v>
      </c>
      <c r="C1708" s="236" t="s">
        <v>1528</v>
      </c>
      <c r="D1708" s="231" t="s">
        <v>1304</v>
      </c>
      <c r="E1708" s="232">
        <v>1.2</v>
      </c>
      <c r="F1708" s="232"/>
      <c r="G1708" s="233">
        <v>5827</v>
      </c>
      <c r="H1708" s="234">
        <f>TRUNC(E1708* (1 + F1708 / 100) * G1708,2)</f>
        <v>6992.4</v>
      </c>
      <c r="I1708" s="145" t="e">
        <f>I1703 * (E1708 * (1+F1708/100))</f>
        <v>#REF!</v>
      </c>
      <c r="J1708" s="235" t="e">
        <f>H1708 * I1703</f>
        <v>#REF!</v>
      </c>
    </row>
    <row r="1709" spans="1:10">
      <c r="A1709" s="40">
        <v>105024</v>
      </c>
      <c r="B1709" s="31" t="s">
        <v>1263</v>
      </c>
      <c r="C1709" s="245" t="s">
        <v>1264</v>
      </c>
      <c r="D1709" s="246" t="s">
        <v>2</v>
      </c>
      <c r="E1709" s="247">
        <v>6.0000000000000001E-3</v>
      </c>
      <c r="F1709" s="247"/>
      <c r="G1709" s="248">
        <v>340233</v>
      </c>
      <c r="H1709" s="249">
        <f>TRUNC(E1709* (1 + F1709 / 100) * G1709,2)</f>
        <v>2041.39</v>
      </c>
      <c r="I1709" s="250" t="e">
        <f>I1703 * (E1709 * (1+F1709/100))</f>
        <v>#REF!</v>
      </c>
      <c r="J1709" s="251" t="e">
        <f>H1709 * I1703</f>
        <v>#REF!</v>
      </c>
    </row>
    <row r="1710" spans="1:10">
      <c r="A1710" s="18" t="s">
        <v>1265</v>
      </c>
      <c r="B1710" s="31"/>
      <c r="C1710" s="41"/>
      <c r="D1710" s="18"/>
      <c r="E1710" s="42"/>
      <c r="F1710" s="42"/>
      <c r="G1710" s="43" t="s">
        <v>1266</v>
      </c>
      <c r="H1710" s="48">
        <f>SUM(H1706:H1709)</f>
        <v>14693.47</v>
      </c>
      <c r="I1710" s="45"/>
      <c r="J1710" s="49" t="e">
        <f>SUM(J1706:J1709)</f>
        <v>#REF!</v>
      </c>
    </row>
    <row r="1711" spans="1:10">
      <c r="A1711" s="40" t="s">
        <v>1267</v>
      </c>
      <c r="B1711" s="31"/>
      <c r="C1711" s="50" t="s">
        <v>1268</v>
      </c>
      <c r="D1711" s="18" t="s">
        <v>1269</v>
      </c>
      <c r="E1711" s="18" t="s">
        <v>1270</v>
      </c>
      <c r="F1711" s="18" t="s">
        <v>1271</v>
      </c>
      <c r="G1711" s="51" t="s">
        <v>1272</v>
      </c>
      <c r="H1711" s="52" t="s">
        <v>1273</v>
      </c>
      <c r="I1711" s="45"/>
      <c r="J1711" s="46"/>
    </row>
    <row r="1712" spans="1:10">
      <c r="A1712" s="40">
        <v>200007</v>
      </c>
      <c r="B1712" s="31" t="s">
        <v>1268</v>
      </c>
      <c r="C1712" s="236" t="s">
        <v>1274</v>
      </c>
      <c r="D1712" s="224">
        <v>109195</v>
      </c>
      <c r="E1712" s="225">
        <f>$O$1</f>
        <v>1.68</v>
      </c>
      <c r="F1712" s="226">
        <f>IF(D1712&lt;&gt;"",TRUNC(D1712*E1712,0),"")</f>
        <v>183447</v>
      </c>
      <c r="G1712" s="227">
        <v>42.1053</v>
      </c>
      <c r="H1712" s="234">
        <f>TRUNC(F1712/G1712,2)</f>
        <v>4356.8599999999997</v>
      </c>
      <c r="I1712" s="250" t="e">
        <f>I1703 / G1712</f>
        <v>#REF!</v>
      </c>
      <c r="J1712" s="252" t="e">
        <f>H1712 * I1703</f>
        <v>#REF!</v>
      </c>
    </row>
    <row r="1713" spans="1:10">
      <c r="A1713" s="40">
        <v>200017</v>
      </c>
      <c r="B1713" s="31" t="s">
        <v>1268</v>
      </c>
      <c r="C1713" s="245" t="s">
        <v>1275</v>
      </c>
      <c r="D1713" s="253">
        <v>108240</v>
      </c>
      <c r="E1713" s="254">
        <f>$O$1</f>
        <v>1.68</v>
      </c>
      <c r="F1713" s="255">
        <f>IF(D1713&lt;&gt;"",TRUNC(D1713*E1713,0),"")</f>
        <v>181843</v>
      </c>
      <c r="G1713" s="256">
        <v>50</v>
      </c>
      <c r="H1713" s="249">
        <f>TRUNC(F1713/G1713,2)</f>
        <v>3636.86</v>
      </c>
      <c r="I1713" s="250" t="e">
        <f>I1703 / G1713</f>
        <v>#REF!</v>
      </c>
      <c r="J1713" s="251" t="e">
        <f>H1713 * I1703</f>
        <v>#REF!</v>
      </c>
    </row>
    <row r="1714" spans="1:10">
      <c r="A1714" s="18" t="s">
        <v>1276</v>
      </c>
      <c r="B1714" s="31"/>
      <c r="C1714" s="41"/>
      <c r="D1714" s="18"/>
      <c r="E1714" s="42"/>
      <c r="F1714" s="42"/>
      <c r="G1714" s="43" t="s">
        <v>1277</v>
      </c>
      <c r="H1714" s="48">
        <f>SUM(H1711:H1713)</f>
        <v>7993.7199999999993</v>
      </c>
      <c r="I1714" s="45"/>
      <c r="J1714" s="49" t="e">
        <f>SUM(J1711:J1713)</f>
        <v>#REF!</v>
      </c>
    </row>
    <row r="1715" spans="1:10">
      <c r="A1715" s="40" t="s">
        <v>1278</v>
      </c>
      <c r="B1715" s="31"/>
      <c r="C1715" s="53" t="s">
        <v>1279</v>
      </c>
      <c r="D1715" s="18"/>
      <c r="E1715" s="42"/>
      <c r="F1715" s="42"/>
      <c r="G1715" s="43"/>
      <c r="H1715" s="44"/>
      <c r="I1715" s="45"/>
      <c r="J1715" s="46"/>
    </row>
    <row r="1716" spans="1:10">
      <c r="A1716" s="40">
        <v>301008</v>
      </c>
      <c r="B1716" s="31" t="s">
        <v>1279</v>
      </c>
      <c r="C1716" s="230" t="s">
        <v>1280</v>
      </c>
      <c r="D1716" s="231" t="s">
        <v>629</v>
      </c>
      <c r="E1716" s="232">
        <v>0.06</v>
      </c>
      <c r="F1716" s="232"/>
      <c r="G1716" s="233">
        <v>50000</v>
      </c>
      <c r="H1716" s="234">
        <f>TRUNC(E1716* (1 + F1716 / 100) * G1716,2)</f>
        <v>3000</v>
      </c>
      <c r="I1716" s="250" t="e">
        <f>I1703 * (E1716 * (1+F1716/100))</f>
        <v>#REF!</v>
      </c>
      <c r="J1716" s="252" t="e">
        <f>H1716 * I1703</f>
        <v>#REF!</v>
      </c>
    </row>
    <row r="1717" spans="1:10">
      <c r="A1717" s="40">
        <v>300026</v>
      </c>
      <c r="B1717" s="31" t="s">
        <v>1279</v>
      </c>
      <c r="C1717" s="236" t="s">
        <v>1281</v>
      </c>
      <c r="D1717" s="231" t="s">
        <v>1282</v>
      </c>
      <c r="E1717" s="237">
        <f>$O$2</f>
        <v>0.05</v>
      </c>
      <c r="F1717" s="232"/>
      <c r="G1717" s="233">
        <f>H1714</f>
        <v>7993.7199999999993</v>
      </c>
      <c r="H1717" s="234">
        <f>TRUNC(E1717* (1 + F1717 / 100) * G1717,2)</f>
        <v>399.68</v>
      </c>
      <c r="I1717" s="250" t="e">
        <f>I1703 * H1717</f>
        <v>#REF!</v>
      </c>
      <c r="J1717" s="252" t="e">
        <f>H1717 * I1703</f>
        <v>#REF!</v>
      </c>
    </row>
    <row r="1718" spans="1:10">
      <c r="A1718" s="18" t="s">
        <v>1283</v>
      </c>
      <c r="B1718" s="31"/>
      <c r="C1718" s="41"/>
      <c r="D1718" s="18"/>
      <c r="E1718" s="42"/>
      <c r="F1718" s="42"/>
      <c r="G1718" s="43" t="s">
        <v>1284</v>
      </c>
      <c r="H1718" s="48">
        <f>SUM(H1715:H1717)</f>
        <v>3399.68</v>
      </c>
      <c r="I1718" s="45"/>
      <c r="J1718" s="49" t="e">
        <f>SUM(J1715:J1717)</f>
        <v>#REF!</v>
      </c>
    </row>
    <row r="1719" spans="1:10">
      <c r="A1719" s="18" t="s">
        <v>1285</v>
      </c>
      <c r="B1719" s="1"/>
      <c r="C1719" s="47" t="s">
        <v>1286</v>
      </c>
      <c r="D1719" s="18"/>
      <c r="E1719" s="42"/>
      <c r="F1719" s="42"/>
      <c r="G1719" s="43"/>
      <c r="H1719" s="44"/>
      <c r="I1719" s="45"/>
      <c r="J1719" s="46"/>
    </row>
    <row r="1720" spans="1:10">
      <c r="A1720" s="40"/>
      <c r="B1720" s="31"/>
      <c r="C1720" s="236"/>
      <c r="D1720" s="231"/>
      <c r="E1720" s="232"/>
      <c r="F1720" s="232"/>
      <c r="G1720" s="233"/>
      <c r="H1720" s="234"/>
      <c r="I1720" s="250"/>
      <c r="J1720" s="252"/>
    </row>
    <row r="1721" spans="1:10">
      <c r="A1721" s="54" t="s">
        <v>1287</v>
      </c>
      <c r="B1721" s="1"/>
      <c r="C1721" s="41"/>
      <c r="D1721" s="18"/>
      <c r="E1721" s="42"/>
      <c r="F1721" s="42"/>
      <c r="G1721" s="43" t="s">
        <v>1288</v>
      </c>
      <c r="H1721" s="234">
        <f>SUM(H1719:H1720)</f>
        <v>0</v>
      </c>
      <c r="I1721" s="45"/>
      <c r="J1721" s="252">
        <f>SUM(J1719:J1720)</f>
        <v>0</v>
      </c>
    </row>
    <row r="1722" spans="1:10">
      <c r="A1722" s="18"/>
      <c r="B1722" s="55"/>
      <c r="C1722" s="41"/>
      <c r="D1722" s="18"/>
      <c r="E1722" s="42"/>
      <c r="F1722" s="42"/>
      <c r="G1722" s="43"/>
      <c r="H1722" s="44"/>
      <c r="I1722" s="62"/>
      <c r="J1722" s="46"/>
    </row>
    <row r="1723" spans="1:10" ht="16" thickBot="1">
      <c r="A1723" s="18" t="s">
        <v>1289</v>
      </c>
      <c r="B1723" s="55"/>
      <c r="C1723" s="56"/>
      <c r="D1723" s="119"/>
      <c r="E1723" s="120"/>
      <c r="F1723" s="121" t="s">
        <v>1290</v>
      </c>
      <c r="G1723" s="122">
        <f>SUM(H1704:H1722)/2</f>
        <v>26086.87</v>
      </c>
      <c r="H1723" s="123" t="e">
        <f>IF($A$2="CD",IF($A$3=1,ROUND(SUM(H1704:H1722)/2,0),IF($A$3=3,ROUND(SUM(H1704:H1722)/2,-1),SUM(H1704:H1722)/2)),SUM(H1704:H1722)/2)</f>
        <v>#REF!</v>
      </c>
      <c r="I1723" s="57" t="e">
        <f>SUM(J1704:J1722)/2</f>
        <v>#REF!</v>
      </c>
      <c r="J1723" s="124" t="e">
        <f>IF($A$2="CD",IF($A$3=1,ROUND(SUM(J1704:J1722)/2,0),IF($A$3=3,ROUND(SUM(J1704:J1722)/2,-1),SUM(J1704:J1722)/2)),SUM(J1704:J1722)/2)</f>
        <v>#REF!</v>
      </c>
    </row>
    <row r="1724" spans="1:10" ht="16" thickTop="1">
      <c r="A1724" s="18" t="s">
        <v>1340</v>
      </c>
      <c r="B1724" s="55"/>
      <c r="C1724" s="65" t="s">
        <v>1341</v>
      </c>
      <c r="D1724" s="66"/>
      <c r="E1724" s="67"/>
      <c r="F1724" s="67"/>
      <c r="G1724" s="68"/>
      <c r="H1724" s="69"/>
      <c r="I1724" s="45"/>
      <c r="J1724" s="70"/>
    </row>
    <row r="1725" spans="1:10">
      <c r="A1725" s="40" t="s">
        <v>1342</v>
      </c>
      <c r="B1725" s="55"/>
      <c r="C1725" s="257" t="s">
        <v>1343</v>
      </c>
      <c r="D1725" s="258"/>
      <c r="E1725" s="259"/>
      <c r="F1725" s="241">
        <f>$F$3</f>
        <v>0</v>
      </c>
      <c r="G1725" s="260"/>
      <c r="H1725" s="261" t="e">
        <f>ROUND(H1723*F1725,2)</f>
        <v>#REF!</v>
      </c>
      <c r="I1725" s="45"/>
      <c r="J1725" s="252" t="e">
        <f>ROUND(J1723*F1725,2)</f>
        <v>#REF!</v>
      </c>
    </row>
    <row r="1726" spans="1:10">
      <c r="A1726" s="40" t="s">
        <v>1344</v>
      </c>
      <c r="B1726" s="55"/>
      <c r="C1726" s="257" t="s">
        <v>1345</v>
      </c>
      <c r="D1726" s="258"/>
      <c r="E1726" s="259"/>
      <c r="F1726" s="241">
        <f>$G$3</f>
        <v>0</v>
      </c>
      <c r="G1726" s="260"/>
      <c r="H1726" s="261" t="e">
        <f>ROUND(H1723*F1726,2)</f>
        <v>#REF!</v>
      </c>
      <c r="I1726" s="45"/>
      <c r="J1726" s="252" t="e">
        <f>ROUND(J1723*F1726,2)</f>
        <v>#REF!</v>
      </c>
    </row>
    <row r="1727" spans="1:10">
      <c r="A1727" s="40" t="s">
        <v>1346</v>
      </c>
      <c r="B1727" s="55"/>
      <c r="C1727" s="257" t="s">
        <v>1347</v>
      </c>
      <c r="D1727" s="258"/>
      <c r="E1727" s="259"/>
      <c r="F1727" s="241">
        <f>$H$3</f>
        <v>0</v>
      </c>
      <c r="G1727" s="260"/>
      <c r="H1727" s="261" t="e">
        <f>ROUND(H1723*F1727,2)</f>
        <v>#REF!</v>
      </c>
      <c r="I1727" s="45"/>
      <c r="J1727" s="252" t="e">
        <f>ROUND(J1723*F1727,2)</f>
        <v>#REF!</v>
      </c>
    </row>
    <row r="1728" spans="1:10">
      <c r="A1728" s="40" t="s">
        <v>1348</v>
      </c>
      <c r="B1728" s="55"/>
      <c r="C1728" s="257" t="s">
        <v>1349</v>
      </c>
      <c r="D1728" s="258"/>
      <c r="E1728" s="259"/>
      <c r="F1728" s="241" t="e">
        <f>$I$3</f>
        <v>#REF!</v>
      </c>
      <c r="G1728" s="260"/>
      <c r="H1728" s="261" t="e">
        <f>ROUND(H1727*F1728,2)</f>
        <v>#REF!</v>
      </c>
      <c r="I1728" s="45"/>
      <c r="J1728" s="252" t="e">
        <f>ROUND(J1727*F1728,2)</f>
        <v>#REF!</v>
      </c>
    </row>
    <row r="1729" spans="1:10">
      <c r="A1729" s="18" t="s">
        <v>1350</v>
      </c>
      <c r="B1729" s="55"/>
      <c r="C1729" s="47" t="s">
        <v>1351</v>
      </c>
      <c r="D1729" s="18"/>
      <c r="E1729" s="42"/>
      <c r="F1729" s="42"/>
      <c r="G1729" s="71"/>
      <c r="H1729" s="72" t="e">
        <f>SUM(H1725:H1728)</f>
        <v>#REF!</v>
      </c>
      <c r="I1729" s="62"/>
      <c r="J1729" s="73" t="e">
        <f>SUM(J1725:J1728)</f>
        <v>#REF!</v>
      </c>
    </row>
    <row r="1730" spans="1:10" ht="16" thickBot="1">
      <c r="A1730" s="18" t="s">
        <v>1352</v>
      </c>
      <c r="B1730" s="55"/>
      <c r="C1730" s="125"/>
      <c r="D1730" s="126"/>
      <c r="E1730" s="120"/>
      <c r="F1730" s="121" t="s">
        <v>1353</v>
      </c>
      <c r="G1730" s="127" t="e">
        <f>H1729+H1723</f>
        <v>#REF!</v>
      </c>
      <c r="H1730" s="123" t="e">
        <f>IF($A$3=2,ROUND((H1723+H1729),2),IF($A$3=3,ROUND((H1723+H1729),-1),ROUND((H1723+H1729),0)))</f>
        <v>#REF!</v>
      </c>
      <c r="I1730" s="57"/>
      <c r="J1730" s="124" t="e">
        <f>IF($A$3=2,ROUND((J1723+J1729),2),IF($A$3=3,ROUND((J1723+J1729),-1),ROUND((J1723+J1729),0)))</f>
        <v>#REF!</v>
      </c>
    </row>
    <row r="1731" spans="1:10" ht="16" thickTop="1">
      <c r="C1731" s="1"/>
      <c r="D1731" s="2"/>
      <c r="E1731" s="1"/>
      <c r="F1731" s="1"/>
      <c r="G1731" s="1"/>
      <c r="H1731" s="1"/>
      <c r="I1731" s="29"/>
      <c r="J1731" s="30"/>
    </row>
    <row r="1732" spans="1:10" ht="16" thickBot="1">
      <c r="C1732" s="1"/>
      <c r="D1732" s="2"/>
      <c r="E1732" s="1"/>
      <c r="F1732" s="1"/>
      <c r="G1732" s="1"/>
      <c r="H1732" s="1"/>
      <c r="I1732" s="29"/>
      <c r="J1732" s="30"/>
    </row>
    <row r="1733" spans="1:10" ht="16" thickTop="1">
      <c r="A1733" s="18" t="s">
        <v>1541</v>
      </c>
      <c r="B1733" s="29"/>
      <c r="C1733" s="812" t="s">
        <v>1542</v>
      </c>
      <c r="D1733" s="813"/>
      <c r="E1733" s="813"/>
      <c r="F1733" s="813"/>
      <c r="G1733" s="58"/>
      <c r="H1733" s="33" t="s">
        <v>1441</v>
      </c>
      <c r="I1733" s="34" t="s">
        <v>1251</v>
      </c>
      <c r="J1733" s="35" t="s">
        <v>4</v>
      </c>
    </row>
    <row r="1734" spans="1:10">
      <c r="A1734" s="18"/>
      <c r="B1734" s="29"/>
      <c r="C1734" s="814"/>
      <c r="D1734" s="815"/>
      <c r="E1734" s="815"/>
      <c r="F1734" s="815"/>
      <c r="G1734" s="59"/>
      <c r="H1734" s="37" t="e">
        <f>"ITEM:   "&amp;#REF!</f>
        <v>#REF!</v>
      </c>
      <c r="I1734" s="64" t="e">
        <f>#REF!</f>
        <v>#REF!</v>
      </c>
      <c r="J1734" s="39"/>
    </row>
    <row r="1735" spans="1:10">
      <c r="A1735" s="40" t="s">
        <v>1253</v>
      </c>
      <c r="B1735" s="29"/>
      <c r="C1735" s="236" t="s">
        <v>1</v>
      </c>
      <c r="D1735" s="231" t="s">
        <v>2</v>
      </c>
      <c r="E1735" s="232" t="s">
        <v>3</v>
      </c>
      <c r="F1735" s="262" t="s">
        <v>1254</v>
      </c>
      <c r="G1735" s="233" t="s">
        <v>1255</v>
      </c>
      <c r="H1735" s="234" t="s">
        <v>1256</v>
      </c>
      <c r="I1735" s="111"/>
      <c r="J1735" s="252" t="s">
        <v>1256</v>
      </c>
    </row>
    <row r="1736" spans="1:10">
      <c r="A1736" s="40"/>
      <c r="B1736" s="29"/>
      <c r="C1736" s="41"/>
      <c r="D1736" s="18"/>
      <c r="E1736" s="42"/>
      <c r="F1736" s="60"/>
      <c r="G1736" s="43"/>
      <c r="H1736" s="44"/>
      <c r="I1736" s="214"/>
      <c r="J1736" s="46"/>
    </row>
    <row r="1737" spans="1:10">
      <c r="A1737" s="40" t="s">
        <v>1257</v>
      </c>
      <c r="B1737" s="29"/>
      <c r="C1737" s="47" t="s">
        <v>1258</v>
      </c>
      <c r="D1737" s="18"/>
      <c r="E1737" s="42"/>
      <c r="F1737" s="60"/>
      <c r="G1737" s="43"/>
      <c r="H1737" s="44"/>
      <c r="I1737" s="110"/>
      <c r="J1737" s="46"/>
    </row>
    <row r="1738" spans="1:10">
      <c r="A1738" s="40">
        <v>101357</v>
      </c>
      <c r="B1738" s="29" t="s">
        <v>1297</v>
      </c>
      <c r="C1738" s="236" t="s">
        <v>1543</v>
      </c>
      <c r="D1738" s="231" t="s">
        <v>8</v>
      </c>
      <c r="E1738" s="232">
        <v>0.4</v>
      </c>
      <c r="F1738" s="262"/>
      <c r="G1738" s="233">
        <v>56500</v>
      </c>
      <c r="H1738" s="234">
        <f>TRUNC(E1738* (1 + F1738 / 100) * G1738,2)</f>
        <v>22600</v>
      </c>
      <c r="I1738" s="263" t="e">
        <f>I1734 * (E1738 * (1+F1738/100))</f>
        <v>#REF!</v>
      </c>
      <c r="J1738" s="252" t="e">
        <f>H1738 * I1734</f>
        <v>#REF!</v>
      </c>
    </row>
    <row r="1739" spans="1:10">
      <c r="A1739" s="40" t="s">
        <v>1544</v>
      </c>
      <c r="B1739" s="29" t="s">
        <v>1532</v>
      </c>
      <c r="C1739" s="236" t="s">
        <v>1321</v>
      </c>
      <c r="D1739" s="231" t="s">
        <v>8</v>
      </c>
      <c r="E1739" s="232">
        <v>0.6</v>
      </c>
      <c r="F1739" s="262"/>
      <c r="G1739" s="233" t="e">
        <f>H188</f>
        <v>#REF!</v>
      </c>
      <c r="H1739" s="234" t="e">
        <f>TRUNC(E1739* (1 + F1739 / 100) * G1739,2)</f>
        <v>#REF!</v>
      </c>
      <c r="I1739" s="263" t="e">
        <f>I1734 * (E1739 * (1+F1739/100))</f>
        <v>#REF!</v>
      </c>
      <c r="J1739" s="252" t="e">
        <f>H1739 * I1734</f>
        <v>#REF!</v>
      </c>
    </row>
    <row r="1740" spans="1:10">
      <c r="A1740" s="54" t="s">
        <v>1265</v>
      </c>
      <c r="B1740" s="29"/>
      <c r="C1740" s="41"/>
      <c r="D1740" s="18"/>
      <c r="E1740" s="42"/>
      <c r="F1740" s="60"/>
      <c r="G1740" s="43" t="s">
        <v>1266</v>
      </c>
      <c r="H1740" s="48" t="e">
        <f>SUM(H1737:H1739)</f>
        <v>#REF!</v>
      </c>
      <c r="I1740" s="85"/>
      <c r="J1740" s="49" t="e">
        <f>SUM(J1737:J1739)</f>
        <v>#REF!</v>
      </c>
    </row>
    <row r="1741" spans="1:10">
      <c r="A1741" s="40" t="s">
        <v>1267</v>
      </c>
      <c r="B1741" s="29"/>
      <c r="C1741" s="50" t="s">
        <v>1268</v>
      </c>
      <c r="D1741" s="18" t="s">
        <v>1269</v>
      </c>
      <c r="E1741" s="18" t="s">
        <v>1270</v>
      </c>
      <c r="F1741" s="18" t="s">
        <v>1271</v>
      </c>
      <c r="G1741" s="51" t="s">
        <v>1272</v>
      </c>
      <c r="H1741" s="52" t="s">
        <v>1273</v>
      </c>
      <c r="I1741" s="110"/>
      <c r="J1741" s="46"/>
    </row>
    <row r="1742" spans="1:10">
      <c r="A1742" s="40">
        <v>200011</v>
      </c>
      <c r="B1742" s="29" t="s">
        <v>1268</v>
      </c>
      <c r="C1742" s="236" t="s">
        <v>1363</v>
      </c>
      <c r="D1742" s="253">
        <v>178193</v>
      </c>
      <c r="E1742" s="254">
        <f>$O$1</f>
        <v>1.68</v>
      </c>
      <c r="F1742" s="255">
        <f>IF(D1742&lt;&gt;"",TRUNC(D1742*E1742,0),"")</f>
        <v>299364</v>
      </c>
      <c r="G1742" s="256">
        <v>3.2425000000000002</v>
      </c>
      <c r="H1742" s="234">
        <f>TRUNC(F1742/G1742,2)</f>
        <v>92325.05</v>
      </c>
      <c r="I1742" s="263" t="e">
        <f>I1734 / G1742</f>
        <v>#REF!</v>
      </c>
      <c r="J1742" s="252" t="e">
        <f>H1742 * I1734</f>
        <v>#REF!</v>
      </c>
    </row>
    <row r="1743" spans="1:10">
      <c r="A1743" s="54" t="s">
        <v>1276</v>
      </c>
      <c r="B1743" s="29"/>
      <c r="C1743" s="41"/>
      <c r="D1743" s="18"/>
      <c r="E1743" s="42"/>
      <c r="F1743" s="60"/>
      <c r="G1743" s="43" t="s">
        <v>1415</v>
      </c>
      <c r="H1743" s="48">
        <f>SUM(H1741:H1742)</f>
        <v>92325.05</v>
      </c>
      <c r="I1743" s="85"/>
      <c r="J1743" s="49" t="e">
        <f>SUM(J1741:J1742)</f>
        <v>#REF!</v>
      </c>
    </row>
    <row r="1744" spans="1:10">
      <c r="A1744" s="40" t="s">
        <v>1278</v>
      </c>
      <c r="B1744" s="29"/>
      <c r="C1744" s="53" t="s">
        <v>1279</v>
      </c>
      <c r="D1744" s="18"/>
      <c r="E1744" s="42"/>
      <c r="F1744" s="60"/>
      <c r="G1744" s="43"/>
      <c r="H1744" s="44"/>
      <c r="I1744" s="110"/>
      <c r="J1744" s="46"/>
    </row>
    <row r="1745" spans="1:10">
      <c r="A1745" s="40">
        <v>300026</v>
      </c>
      <c r="B1745" s="29" t="s">
        <v>1279</v>
      </c>
      <c r="C1745" s="230" t="s">
        <v>1281</v>
      </c>
      <c r="D1745" s="231" t="s">
        <v>1282</v>
      </c>
      <c r="E1745" s="237">
        <f>$O$2</f>
        <v>0.05</v>
      </c>
      <c r="F1745" s="262"/>
      <c r="G1745" s="233">
        <f>H1743</f>
        <v>92325.05</v>
      </c>
      <c r="H1745" s="234">
        <f>TRUNC(E1745* (1 + F1745 / 100) * G1745,2)</f>
        <v>4616.25</v>
      </c>
      <c r="I1745" s="263" t="e">
        <f>I1734 * H1745</f>
        <v>#REF!</v>
      </c>
      <c r="J1745" s="252" t="e">
        <f>H1745 * I1734</f>
        <v>#REF!</v>
      </c>
    </row>
    <row r="1746" spans="1:10">
      <c r="A1746" s="54" t="s">
        <v>1283</v>
      </c>
      <c r="B1746" s="29"/>
      <c r="C1746" s="41"/>
      <c r="D1746" s="18"/>
      <c r="E1746" s="42"/>
      <c r="F1746" s="60"/>
      <c r="G1746" s="43" t="s">
        <v>1284</v>
      </c>
      <c r="H1746" s="48">
        <f>SUM(H1744:H1745)</f>
        <v>4616.25</v>
      </c>
      <c r="I1746" s="85"/>
      <c r="J1746" s="49" t="e">
        <f>SUM(J1744:J1745)</f>
        <v>#REF!</v>
      </c>
    </row>
    <row r="1747" spans="1:10">
      <c r="A1747" s="18"/>
      <c r="B1747" s="88"/>
      <c r="C1747" s="41"/>
      <c r="D1747" s="18"/>
      <c r="E1747" s="42"/>
      <c r="F1747" s="60"/>
      <c r="G1747" s="43"/>
      <c r="H1747" s="44"/>
      <c r="I1747" s="110"/>
      <c r="J1747" s="46"/>
    </row>
    <row r="1748" spans="1:10" ht="16" thickBot="1">
      <c r="A1748" s="18" t="s">
        <v>1289</v>
      </c>
      <c r="B1748" s="88"/>
      <c r="C1748" s="56"/>
      <c r="D1748" s="119"/>
      <c r="E1748" s="120"/>
      <c r="F1748" s="121" t="s">
        <v>1290</v>
      </c>
      <c r="G1748" s="122" t="e">
        <f>SUM(H1735:H1747)/2</f>
        <v>#REF!</v>
      </c>
      <c r="H1748" s="123" t="e">
        <f>IF($A$2="CD",IF($A$3=1,ROUND(SUM(H1735:H1747)/2,0),IF($A$3=3,ROUND(SUM(H1735:H1747)/2,-1),SUM(H1735:H1747)/2)),SUM(H1735:H1747)/2)</f>
        <v>#REF!</v>
      </c>
      <c r="I1748" s="57" t="e">
        <f>SUM(J1735:J1747)/2</f>
        <v>#REF!</v>
      </c>
      <c r="J1748" s="124" t="e">
        <f>IF($A$2="CD",IF($A$3=1,ROUND(SUM(J1735:J1747)/2,0),IF($A$3=3,ROUND(SUM(J1735:J1747)/2,-1),SUM(J1735:J1747)/2)),SUM(J1735:J1747)/2)</f>
        <v>#REF!</v>
      </c>
    </row>
    <row r="1749" spans="1:10" ht="16" thickTop="1">
      <c r="A1749" s="18" t="s">
        <v>1340</v>
      </c>
      <c r="B1749" s="88"/>
      <c r="C1749" s="65" t="s">
        <v>1341</v>
      </c>
      <c r="D1749" s="66"/>
      <c r="E1749" s="67"/>
      <c r="F1749" s="112"/>
      <c r="G1749" s="68"/>
      <c r="H1749" s="69"/>
      <c r="I1749" s="45"/>
      <c r="J1749" s="70"/>
    </row>
    <row r="1750" spans="1:10">
      <c r="A1750" s="40" t="s">
        <v>1342</v>
      </c>
      <c r="B1750" s="88"/>
      <c r="C1750" s="257" t="s">
        <v>1343</v>
      </c>
      <c r="D1750" s="258"/>
      <c r="E1750" s="259"/>
      <c r="F1750" s="264">
        <f>$F$3</f>
        <v>0</v>
      </c>
      <c r="G1750" s="260"/>
      <c r="H1750" s="261" t="e">
        <f>ROUND(H1748*F1750,2)</f>
        <v>#REF!</v>
      </c>
      <c r="I1750" s="45"/>
      <c r="J1750" s="252" t="e">
        <f>ROUND(J1748*F1750,2)</f>
        <v>#REF!</v>
      </c>
    </row>
    <row r="1751" spans="1:10">
      <c r="A1751" s="40" t="s">
        <v>1344</v>
      </c>
      <c r="B1751" s="88"/>
      <c r="C1751" s="257" t="s">
        <v>1345</v>
      </c>
      <c r="D1751" s="258"/>
      <c r="E1751" s="259"/>
      <c r="F1751" s="264">
        <f>$G$3</f>
        <v>0</v>
      </c>
      <c r="G1751" s="260"/>
      <c r="H1751" s="261" t="e">
        <f>ROUND(H1748*F1751,2)</f>
        <v>#REF!</v>
      </c>
      <c r="I1751" s="45"/>
      <c r="J1751" s="252" t="e">
        <f>ROUND(J1748*F1751,2)</f>
        <v>#REF!</v>
      </c>
    </row>
    <row r="1752" spans="1:10">
      <c r="A1752" s="40" t="s">
        <v>1346</v>
      </c>
      <c r="B1752" s="88"/>
      <c r="C1752" s="257" t="s">
        <v>1347</v>
      </c>
      <c r="D1752" s="258"/>
      <c r="E1752" s="259"/>
      <c r="F1752" s="264">
        <f>$H$3</f>
        <v>0</v>
      </c>
      <c r="G1752" s="260"/>
      <c r="H1752" s="261" t="e">
        <f>ROUND(H1748*F1752,2)</f>
        <v>#REF!</v>
      </c>
      <c r="I1752" s="45"/>
      <c r="J1752" s="252" t="e">
        <f>ROUND(J1748*F1752,2)</f>
        <v>#REF!</v>
      </c>
    </row>
    <row r="1753" spans="1:10">
      <c r="A1753" s="40" t="s">
        <v>1348</v>
      </c>
      <c r="B1753" s="88"/>
      <c r="C1753" s="257" t="s">
        <v>1349</v>
      </c>
      <c r="D1753" s="258"/>
      <c r="E1753" s="259"/>
      <c r="F1753" s="264" t="e">
        <f>$I$3</f>
        <v>#REF!</v>
      </c>
      <c r="G1753" s="260"/>
      <c r="H1753" s="261" t="e">
        <f>ROUND(H1752*F1753,2)</f>
        <v>#REF!</v>
      </c>
      <c r="I1753" s="45"/>
      <c r="J1753" s="252" t="e">
        <f>ROUND(J1752*F1753,2)</f>
        <v>#REF!</v>
      </c>
    </row>
    <row r="1754" spans="1:10">
      <c r="A1754" s="18" t="s">
        <v>1350</v>
      </c>
      <c r="B1754" s="88"/>
      <c r="C1754" s="47" t="s">
        <v>1351</v>
      </c>
      <c r="D1754" s="18"/>
      <c r="E1754" s="42"/>
      <c r="F1754" s="60"/>
      <c r="G1754" s="71"/>
      <c r="H1754" s="72" t="e">
        <f>SUM(H1750:H1753)</f>
        <v>#REF!</v>
      </c>
      <c r="I1754" s="62"/>
      <c r="J1754" s="73" t="e">
        <f>SUM(J1750:J1753)</f>
        <v>#REF!</v>
      </c>
    </row>
    <row r="1755" spans="1:10" ht="16" thickBot="1">
      <c r="A1755" s="18" t="s">
        <v>1352</v>
      </c>
      <c r="B1755" s="88"/>
      <c r="C1755" s="125"/>
      <c r="D1755" s="126"/>
      <c r="E1755" s="120"/>
      <c r="F1755" s="121" t="s">
        <v>1353</v>
      </c>
      <c r="G1755" s="127" t="e">
        <f>H1754+H1748</f>
        <v>#REF!</v>
      </c>
      <c r="H1755" s="123" t="e">
        <f>IF($A$3=2,ROUND((H1748+H1754),2),IF($A$3=3,ROUND((H1748+H1754),-1),ROUND((H1748+H1754),0)))</f>
        <v>#REF!</v>
      </c>
      <c r="I1755" s="57"/>
      <c r="J1755" s="124" t="e">
        <f>IF($A$3=2,ROUND((J1748+J1754),2),IF($A$3=3,ROUND((J1748+J1754),-1),ROUND((J1748+J1754),0)))</f>
        <v>#REF!</v>
      </c>
    </row>
    <row r="1756" spans="1:10" ht="16" thickTop="1">
      <c r="C1756" s="1"/>
      <c r="D1756" s="2"/>
      <c r="E1756" s="1"/>
      <c r="F1756" s="1"/>
      <c r="G1756" s="1"/>
      <c r="H1756" s="1"/>
      <c r="I1756" s="29"/>
      <c r="J1756" s="30"/>
    </row>
    <row r="1757" spans="1:10">
      <c r="C1757" s="1"/>
      <c r="D1757" s="2"/>
      <c r="E1757" s="1"/>
      <c r="F1757" s="1"/>
      <c r="G1757" s="1"/>
      <c r="H1757" s="1"/>
      <c r="I1757" s="29"/>
      <c r="J1757" s="30"/>
    </row>
    <row r="1758" spans="1:10" ht="16" thickBot="1">
      <c r="C1758" s="1"/>
      <c r="D1758" s="2"/>
      <c r="E1758" s="1"/>
      <c r="F1758" s="1"/>
      <c r="G1758" s="1"/>
      <c r="H1758" s="1"/>
      <c r="I1758" s="29"/>
      <c r="J1758" s="30"/>
    </row>
    <row r="1759" spans="1:10" ht="16" thickTop="1">
      <c r="A1759" s="18" t="s">
        <v>1545</v>
      </c>
      <c r="B1759" s="31"/>
      <c r="C1759" s="812" t="s">
        <v>1546</v>
      </c>
      <c r="D1759" s="813"/>
      <c r="E1759" s="813"/>
      <c r="F1759" s="813"/>
      <c r="G1759" s="32"/>
      <c r="H1759" s="33" t="s">
        <v>1366</v>
      </c>
      <c r="I1759" s="34" t="s">
        <v>1251</v>
      </c>
      <c r="J1759" s="35" t="s">
        <v>4</v>
      </c>
    </row>
    <row r="1760" spans="1:10">
      <c r="A1760" s="18"/>
      <c r="B1760" s="31"/>
      <c r="C1760" s="814"/>
      <c r="D1760" s="815"/>
      <c r="E1760" s="815"/>
      <c r="F1760" s="815"/>
      <c r="G1760" s="36"/>
      <c r="H1760" s="37" t="e">
        <f>"ITEM:   "&amp;#REF!</f>
        <v>#REF!</v>
      </c>
      <c r="I1760" s="64" t="e">
        <f>#REF!</f>
        <v>#REF!</v>
      </c>
      <c r="J1760" s="39"/>
    </row>
    <row r="1761" spans="1:10">
      <c r="A1761" s="40" t="s">
        <v>1253</v>
      </c>
      <c r="B1761" s="31"/>
      <c r="C1761" s="236" t="s">
        <v>1</v>
      </c>
      <c r="D1761" s="231" t="s">
        <v>2</v>
      </c>
      <c r="E1761" s="232" t="s">
        <v>3</v>
      </c>
      <c r="F1761" s="232" t="s">
        <v>1254</v>
      </c>
      <c r="G1761" s="233" t="s">
        <v>1255</v>
      </c>
      <c r="H1761" s="234" t="s">
        <v>1256</v>
      </c>
      <c r="I1761" s="250"/>
      <c r="J1761" s="252" t="s">
        <v>1256</v>
      </c>
    </row>
    <row r="1762" spans="1:10">
      <c r="A1762" s="40"/>
      <c r="B1762" s="31"/>
      <c r="C1762" s="41"/>
      <c r="D1762" s="18"/>
      <c r="E1762" s="42"/>
      <c r="F1762" s="42"/>
      <c r="G1762" s="43"/>
      <c r="H1762" s="44"/>
      <c r="I1762" s="45"/>
      <c r="J1762" s="46"/>
    </row>
    <row r="1763" spans="1:10">
      <c r="A1763" s="40" t="s">
        <v>1267</v>
      </c>
      <c r="B1763" s="31"/>
      <c r="C1763" s="50" t="s">
        <v>1268</v>
      </c>
      <c r="D1763" s="18" t="s">
        <v>1269</v>
      </c>
      <c r="E1763" s="18" t="s">
        <v>1270</v>
      </c>
      <c r="F1763" s="18" t="s">
        <v>1271</v>
      </c>
      <c r="G1763" s="51" t="s">
        <v>1272</v>
      </c>
      <c r="H1763" s="52" t="s">
        <v>1273</v>
      </c>
      <c r="I1763" s="45"/>
      <c r="J1763" s="46"/>
    </row>
    <row r="1764" spans="1:10">
      <c r="A1764" s="40">
        <v>200006</v>
      </c>
      <c r="B1764" s="31" t="s">
        <v>1268</v>
      </c>
      <c r="C1764" s="236" t="s">
        <v>1339</v>
      </c>
      <c r="D1764" s="253">
        <v>41751</v>
      </c>
      <c r="E1764" s="254">
        <f>$O$1</f>
        <v>1.68</v>
      </c>
      <c r="F1764" s="255">
        <f>IF(D1764&lt;&gt;"",TRUNC(D1764*E1764,0),"")</f>
        <v>70141</v>
      </c>
      <c r="G1764" s="256">
        <v>5.3334000000000001</v>
      </c>
      <c r="H1764" s="234">
        <f>TRUNC(F1764/G1764,2)</f>
        <v>13151.27</v>
      </c>
      <c r="I1764" s="250" t="e">
        <f>I1760 / G1764</f>
        <v>#REF!</v>
      </c>
      <c r="J1764" s="252" t="e">
        <f>H1764 * I1760</f>
        <v>#REF!</v>
      </c>
    </row>
    <row r="1765" spans="1:10">
      <c r="A1765" s="18" t="s">
        <v>1276</v>
      </c>
      <c r="B1765" s="31"/>
      <c r="C1765" s="41"/>
      <c r="D1765" s="18"/>
      <c r="E1765" s="42"/>
      <c r="F1765" s="42"/>
      <c r="G1765" s="43" t="s">
        <v>1277</v>
      </c>
      <c r="H1765" s="48">
        <f>SUM(H1763:H1764)</f>
        <v>13151.27</v>
      </c>
      <c r="I1765" s="45"/>
      <c r="J1765" s="48" t="e">
        <f>SUM(J1763:J1764)</f>
        <v>#REF!</v>
      </c>
    </row>
    <row r="1766" spans="1:10">
      <c r="A1766" s="40" t="s">
        <v>1278</v>
      </c>
      <c r="B1766" s="31"/>
      <c r="C1766" s="53" t="s">
        <v>1279</v>
      </c>
      <c r="D1766" s="18"/>
      <c r="E1766" s="42"/>
      <c r="F1766" s="42"/>
      <c r="G1766" s="43"/>
      <c r="H1766" s="44"/>
      <c r="I1766" s="45"/>
      <c r="J1766" s="46"/>
    </row>
    <row r="1767" spans="1:10">
      <c r="A1767" s="40">
        <v>301008</v>
      </c>
      <c r="B1767" s="31" t="s">
        <v>1279</v>
      </c>
      <c r="C1767" s="236" t="s">
        <v>1280</v>
      </c>
      <c r="D1767" s="231" t="s">
        <v>629</v>
      </c>
      <c r="E1767" s="232">
        <v>0.125</v>
      </c>
      <c r="F1767" s="232"/>
      <c r="G1767" s="233">
        <v>50000</v>
      </c>
      <c r="H1767" s="234">
        <f>TRUNC(E1767* (1 + F1767 / 100) * G1767,2)</f>
        <v>6250</v>
      </c>
      <c r="I1767" s="250" t="e">
        <f>I1760 * (E1767 * (1+F1767/100))</f>
        <v>#REF!</v>
      </c>
      <c r="J1767" s="108" t="e">
        <f>H1767 * I1760</f>
        <v>#REF!</v>
      </c>
    </row>
    <row r="1768" spans="1:10">
      <c r="A1768" s="40">
        <v>300026</v>
      </c>
      <c r="B1768" s="31" t="s">
        <v>1279</v>
      </c>
      <c r="C1768" s="236" t="s">
        <v>1281</v>
      </c>
      <c r="D1768" s="231" t="s">
        <v>1282</v>
      </c>
      <c r="E1768" s="237">
        <f>$O$2</f>
        <v>0.05</v>
      </c>
      <c r="F1768" s="232"/>
      <c r="G1768" s="233">
        <f>H1765</f>
        <v>13151.27</v>
      </c>
      <c r="H1768" s="234">
        <f>TRUNC(E1768* (1 + F1768 / 100) * G1768,2)</f>
        <v>657.56</v>
      </c>
      <c r="I1768" s="250" t="e">
        <f>I1760 * H1768</f>
        <v>#REF!</v>
      </c>
      <c r="J1768" s="252" t="e">
        <f>H1768 * I1760</f>
        <v>#REF!</v>
      </c>
    </row>
    <row r="1769" spans="1:10">
      <c r="A1769" s="18" t="s">
        <v>1283</v>
      </c>
      <c r="B1769" s="31"/>
      <c r="C1769" s="41"/>
      <c r="D1769" s="18"/>
      <c r="E1769" s="42"/>
      <c r="F1769" s="42"/>
      <c r="G1769" s="43" t="s">
        <v>1284</v>
      </c>
      <c r="H1769" s="48">
        <f>SUM(H1766:H1768)</f>
        <v>6907.5599999999995</v>
      </c>
      <c r="I1769" s="45"/>
      <c r="J1769" s="49" t="e">
        <f>SUM(J1766:J1768)</f>
        <v>#REF!</v>
      </c>
    </row>
    <row r="1770" spans="1:10">
      <c r="A1770" s="18" t="s">
        <v>1285</v>
      </c>
      <c r="B1770" s="1"/>
      <c r="C1770" s="47" t="s">
        <v>1286</v>
      </c>
      <c r="D1770" s="18"/>
      <c r="E1770" s="42"/>
      <c r="F1770" s="42"/>
      <c r="G1770" s="43"/>
      <c r="H1770" s="44"/>
      <c r="I1770" s="45"/>
      <c r="J1770" s="46"/>
    </row>
    <row r="1771" spans="1:10">
      <c r="A1771" s="40"/>
      <c r="B1771" s="31"/>
      <c r="C1771" s="236"/>
      <c r="D1771" s="231"/>
      <c r="E1771" s="232"/>
      <c r="F1771" s="232"/>
      <c r="G1771" s="233"/>
      <c r="H1771" s="234"/>
      <c r="I1771" s="250"/>
      <c r="J1771" s="252"/>
    </row>
    <row r="1772" spans="1:10">
      <c r="A1772" s="54" t="s">
        <v>1287</v>
      </c>
      <c r="B1772" s="1"/>
      <c r="C1772" s="41"/>
      <c r="D1772" s="18"/>
      <c r="E1772" s="42"/>
      <c r="F1772" s="42"/>
      <c r="G1772" s="43" t="s">
        <v>1288</v>
      </c>
      <c r="H1772" s="234">
        <f>SUM(H1770:H1771)</f>
        <v>0</v>
      </c>
      <c r="I1772" s="45"/>
      <c r="J1772" s="252">
        <f>SUM(J1770:J1771)</f>
        <v>0</v>
      </c>
    </row>
    <row r="1773" spans="1:10">
      <c r="A1773" s="18"/>
      <c r="B1773" s="55"/>
      <c r="C1773" s="41"/>
      <c r="D1773" s="18"/>
      <c r="E1773" s="42"/>
      <c r="F1773" s="42"/>
      <c r="G1773" s="43"/>
      <c r="H1773" s="44"/>
      <c r="I1773" s="45"/>
      <c r="J1773" s="46"/>
    </row>
    <row r="1774" spans="1:10" ht="16" thickBot="1">
      <c r="A1774" s="18" t="s">
        <v>1289</v>
      </c>
      <c r="B1774" s="55"/>
      <c r="C1774" s="56"/>
      <c r="D1774" s="119"/>
      <c r="E1774" s="120"/>
      <c r="F1774" s="121" t="s">
        <v>1290</v>
      </c>
      <c r="G1774" s="122">
        <f>SUM(H1761:H1773)/2</f>
        <v>20058.829999999998</v>
      </c>
      <c r="H1774" s="123" t="e">
        <f>IF($A$2="CD",IF($A$3=1,ROUND(SUM(H1761:H1773)/2,0),IF($A$3=3,ROUND(SUM(H1761:H1773)/2,-1),SUM(H1761:H1773)/2)),SUM(H1761:H1773)/2)</f>
        <v>#REF!</v>
      </c>
      <c r="I1774" s="57" t="e">
        <f>SUM(J1761:J1773)/2</f>
        <v>#REF!</v>
      </c>
      <c r="J1774" s="124" t="e">
        <f>IF($A$2="CD",IF($A$3=1,ROUND(SUM(J1761:J1773)/2,0),IF($A$3=3,ROUND(SUM(J1761:J1773)/2,-1),SUM(J1761:J1773)/2)),SUM(J1761:J1773)/2)</f>
        <v>#REF!</v>
      </c>
    </row>
    <row r="1775" spans="1:10" ht="16" thickTop="1">
      <c r="A1775" s="18" t="s">
        <v>1340</v>
      </c>
      <c r="B1775" s="55"/>
      <c r="C1775" s="65" t="s">
        <v>1341</v>
      </c>
      <c r="D1775" s="66"/>
      <c r="E1775" s="67"/>
      <c r="F1775" s="67"/>
      <c r="G1775" s="68"/>
      <c r="H1775" s="69"/>
      <c r="I1775" s="45"/>
      <c r="J1775" s="70"/>
    </row>
    <row r="1776" spans="1:10">
      <c r="A1776" s="40" t="s">
        <v>1342</v>
      </c>
      <c r="B1776" s="55"/>
      <c r="C1776" s="257" t="s">
        <v>1343</v>
      </c>
      <c r="D1776" s="258"/>
      <c r="E1776" s="259"/>
      <c r="F1776" s="241">
        <f>$F$3</f>
        <v>0</v>
      </c>
      <c r="G1776" s="260"/>
      <c r="H1776" s="261" t="e">
        <f>ROUND(H1774*F1776,2)</f>
        <v>#REF!</v>
      </c>
      <c r="I1776" s="62"/>
      <c r="J1776" s="252" t="e">
        <f>ROUND(J1774*F1776,2)</f>
        <v>#REF!</v>
      </c>
    </row>
    <row r="1777" spans="1:10">
      <c r="A1777" s="40" t="s">
        <v>1344</v>
      </c>
      <c r="B1777" s="55"/>
      <c r="C1777" s="257" t="s">
        <v>1345</v>
      </c>
      <c r="D1777" s="258"/>
      <c r="E1777" s="259"/>
      <c r="F1777" s="241">
        <f>$G$3</f>
        <v>0</v>
      </c>
      <c r="G1777" s="260"/>
      <c r="H1777" s="261" t="e">
        <f>ROUND(H1774*F1777,2)</f>
        <v>#REF!</v>
      </c>
      <c r="I1777" s="45"/>
      <c r="J1777" s="252" t="e">
        <f>ROUND(J1774*F1777,2)</f>
        <v>#REF!</v>
      </c>
    </row>
    <row r="1778" spans="1:10">
      <c r="A1778" s="40" t="s">
        <v>1346</v>
      </c>
      <c r="B1778" s="55"/>
      <c r="C1778" s="257" t="s">
        <v>1347</v>
      </c>
      <c r="D1778" s="258"/>
      <c r="E1778" s="259"/>
      <c r="F1778" s="241">
        <f>$H$3</f>
        <v>0</v>
      </c>
      <c r="G1778" s="260"/>
      <c r="H1778" s="261" t="e">
        <f>ROUND(H1774*F1778,2)</f>
        <v>#REF!</v>
      </c>
      <c r="I1778" s="45"/>
      <c r="J1778" s="252" t="e">
        <f>ROUND(J1774*F1778,2)</f>
        <v>#REF!</v>
      </c>
    </row>
    <row r="1779" spans="1:10">
      <c r="A1779" s="40" t="s">
        <v>1348</v>
      </c>
      <c r="B1779" s="55"/>
      <c r="C1779" s="257" t="s">
        <v>1349</v>
      </c>
      <c r="D1779" s="258"/>
      <c r="E1779" s="259"/>
      <c r="F1779" s="241" t="e">
        <f>$I$3</f>
        <v>#REF!</v>
      </c>
      <c r="G1779" s="260"/>
      <c r="H1779" s="261" t="e">
        <f>ROUND(H1778*F1779,2)</f>
        <v>#REF!</v>
      </c>
      <c r="I1779" s="45"/>
      <c r="J1779" s="252" t="e">
        <f>ROUND(J1778*F1779,2)</f>
        <v>#REF!</v>
      </c>
    </row>
    <row r="1780" spans="1:10">
      <c r="A1780" s="18" t="s">
        <v>1350</v>
      </c>
      <c r="B1780" s="55"/>
      <c r="C1780" s="47" t="s">
        <v>1351</v>
      </c>
      <c r="D1780" s="18"/>
      <c r="E1780" s="42"/>
      <c r="F1780" s="42"/>
      <c r="G1780" s="71"/>
      <c r="H1780" s="72" t="e">
        <f>SUM(H1776:H1779)</f>
        <v>#REF!</v>
      </c>
      <c r="I1780" s="62"/>
      <c r="J1780" s="73" t="e">
        <f>SUM(J1776:J1779)</f>
        <v>#REF!</v>
      </c>
    </row>
    <row r="1781" spans="1:10" ht="16" thickBot="1">
      <c r="A1781" s="18" t="s">
        <v>1352</v>
      </c>
      <c r="B1781" s="55"/>
      <c r="C1781" s="125"/>
      <c r="D1781" s="126"/>
      <c r="E1781" s="120"/>
      <c r="F1781" s="121" t="s">
        <v>1353</v>
      </c>
      <c r="G1781" s="127" t="e">
        <f>H1780+H1774</f>
        <v>#REF!</v>
      </c>
      <c r="H1781" s="123" t="e">
        <f>IF($A$3=2,ROUND((H1774+H1780),2),IF($A$3=3,ROUND((H1774+H1780),-1),ROUND((H1774+H1780),0)))</f>
        <v>#REF!</v>
      </c>
      <c r="I1781" s="57"/>
      <c r="J1781" s="124" t="e">
        <f>IF($A$3=2,ROUND((J1774+J1780),2),IF($A$3=3,ROUND((J1774+J1780),-1),ROUND((J1774+J1780),0)))</f>
        <v>#REF!</v>
      </c>
    </row>
    <row r="1782" spans="1:10" ht="16" thickTop="1">
      <c r="C1782" s="1"/>
      <c r="D1782" s="2"/>
      <c r="E1782" s="1"/>
      <c r="F1782" s="1"/>
      <c r="G1782" s="1"/>
      <c r="H1782" s="1"/>
      <c r="I1782" s="29"/>
      <c r="J1782" s="30"/>
    </row>
    <row r="1783" spans="1:10" ht="16" thickBot="1">
      <c r="C1783" s="1"/>
      <c r="D1783" s="2"/>
      <c r="E1783" s="1"/>
      <c r="F1783" s="1"/>
      <c r="G1783" s="1"/>
      <c r="H1783" s="1"/>
      <c r="I1783" s="29"/>
      <c r="J1783" s="30"/>
    </row>
    <row r="1784" spans="1:10" ht="16" thickTop="1">
      <c r="A1784" s="18" t="s">
        <v>1547</v>
      </c>
      <c r="B1784" s="31"/>
      <c r="C1784" s="812" t="s">
        <v>1548</v>
      </c>
      <c r="D1784" s="813"/>
      <c r="E1784" s="813"/>
      <c r="F1784" s="813"/>
      <c r="G1784" s="32"/>
      <c r="H1784" s="33" t="s">
        <v>1425</v>
      </c>
      <c r="I1784" s="34" t="s">
        <v>1251</v>
      </c>
      <c r="J1784" s="35" t="s">
        <v>4</v>
      </c>
    </row>
    <row r="1785" spans="1:10">
      <c r="A1785" s="18"/>
      <c r="B1785" s="31"/>
      <c r="C1785" s="814"/>
      <c r="D1785" s="815"/>
      <c r="E1785" s="815"/>
      <c r="F1785" s="815"/>
      <c r="G1785" s="36"/>
      <c r="H1785" s="37" t="e">
        <f>"ITEM:   "&amp;#REF!</f>
        <v>#REF!</v>
      </c>
      <c r="I1785" s="64" t="e">
        <f>#REF!</f>
        <v>#REF!</v>
      </c>
      <c r="J1785" s="39"/>
    </row>
    <row r="1786" spans="1:10">
      <c r="A1786" s="40" t="s">
        <v>1253</v>
      </c>
      <c r="B1786" s="31"/>
      <c r="C1786" s="236" t="s">
        <v>1</v>
      </c>
      <c r="D1786" s="231" t="s">
        <v>2</v>
      </c>
      <c r="E1786" s="232" t="s">
        <v>3</v>
      </c>
      <c r="F1786" s="232" t="s">
        <v>1254</v>
      </c>
      <c r="G1786" s="233" t="s">
        <v>1255</v>
      </c>
      <c r="H1786" s="234" t="s">
        <v>1256</v>
      </c>
      <c r="I1786" s="250"/>
      <c r="J1786" s="252" t="s">
        <v>1256</v>
      </c>
    </row>
    <row r="1787" spans="1:10">
      <c r="A1787" s="40"/>
      <c r="B1787" s="31"/>
      <c r="C1787" s="41"/>
      <c r="D1787" s="18"/>
      <c r="E1787" s="42"/>
      <c r="F1787" s="42"/>
      <c r="G1787" s="43"/>
      <c r="H1787" s="44"/>
      <c r="I1787" s="45"/>
      <c r="J1787" s="46"/>
    </row>
    <row r="1788" spans="1:10">
      <c r="A1788" s="40" t="s">
        <v>1257</v>
      </c>
      <c r="B1788" s="31"/>
      <c r="C1788" s="47" t="s">
        <v>1258</v>
      </c>
      <c r="D1788" s="18"/>
      <c r="E1788" s="42"/>
      <c r="F1788" s="42"/>
      <c r="G1788" s="43"/>
      <c r="H1788" s="44"/>
      <c r="I1788" s="45"/>
      <c r="J1788" s="46"/>
    </row>
    <row r="1789" spans="1:10">
      <c r="A1789" s="40">
        <v>106015</v>
      </c>
      <c r="B1789" s="31" t="s">
        <v>1259</v>
      </c>
      <c r="C1789" s="236" t="s">
        <v>1260</v>
      </c>
      <c r="D1789" s="231" t="s">
        <v>2</v>
      </c>
      <c r="E1789" s="232">
        <v>0.08</v>
      </c>
      <c r="F1789" s="232"/>
      <c r="G1789" s="233">
        <v>70746</v>
      </c>
      <c r="H1789" s="234">
        <f>TRUNC(E1789* (1 + F1789 / 100) * G1789,2)</f>
        <v>5659.68</v>
      </c>
      <c r="I1789" s="250" t="e">
        <f>I1785 * (E1789 * (1+F1789/100))</f>
        <v>#REF!</v>
      </c>
      <c r="J1789" s="252" t="e">
        <f>H1789 * I1785</f>
        <v>#REF!</v>
      </c>
    </row>
    <row r="1790" spans="1:10">
      <c r="A1790" s="40">
        <v>101017</v>
      </c>
      <c r="B1790" s="31" t="s">
        <v>1261</v>
      </c>
      <c r="C1790" s="236" t="s">
        <v>1528</v>
      </c>
      <c r="D1790" s="231" t="s">
        <v>1304</v>
      </c>
      <c r="E1790" s="232">
        <v>1.2</v>
      </c>
      <c r="F1790" s="232"/>
      <c r="G1790" s="233">
        <v>5827</v>
      </c>
      <c r="H1790" s="234">
        <f>TRUNC(E1790* (1 + F1790 / 100) * G1790,2)</f>
        <v>6992.4</v>
      </c>
      <c r="I1790" s="250" t="e">
        <f>I1785 * (E1790 * (1+F1790/100))</f>
        <v>#REF!</v>
      </c>
      <c r="J1790" s="252" t="e">
        <f>H1790 * I1785</f>
        <v>#REF!</v>
      </c>
    </row>
    <row r="1791" spans="1:10">
      <c r="A1791" s="40">
        <v>105024</v>
      </c>
      <c r="B1791" s="31" t="s">
        <v>1263</v>
      </c>
      <c r="C1791" s="223" t="s">
        <v>1264</v>
      </c>
      <c r="D1791" s="265" t="s">
        <v>2</v>
      </c>
      <c r="E1791" s="266">
        <v>6.0000000000000001E-3</v>
      </c>
      <c r="F1791" s="266"/>
      <c r="G1791" s="267">
        <v>340233</v>
      </c>
      <c r="H1791" s="228">
        <f>TRUNC(E1791* (1 + F1791 / 100) * G1791,2)</f>
        <v>2041.39</v>
      </c>
      <c r="I1791" s="268" t="e">
        <f>I1785 * (E1791 * (1+F1791/100))</f>
        <v>#REF!</v>
      </c>
      <c r="J1791" s="269" t="e">
        <f>H1791 * I1785</f>
        <v>#REF!</v>
      </c>
    </row>
    <row r="1792" spans="1:10">
      <c r="A1792" s="18" t="s">
        <v>1265</v>
      </c>
      <c r="B1792" s="31"/>
      <c r="C1792" s="41"/>
      <c r="D1792" s="18"/>
      <c r="E1792" s="42"/>
      <c r="F1792" s="42"/>
      <c r="G1792" s="43" t="s">
        <v>1266</v>
      </c>
      <c r="H1792" s="48">
        <f>SUM(H1788:H1791)</f>
        <v>14693.47</v>
      </c>
      <c r="I1792" s="45"/>
      <c r="J1792" s="49" t="e">
        <f>SUM(J1788:J1791)</f>
        <v>#REF!</v>
      </c>
    </row>
    <row r="1793" spans="1:10">
      <c r="A1793" s="40" t="s">
        <v>1267</v>
      </c>
      <c r="B1793" s="31"/>
      <c r="C1793" s="50" t="s">
        <v>1268</v>
      </c>
      <c r="D1793" s="18" t="s">
        <v>1269</v>
      </c>
      <c r="E1793" s="18" t="s">
        <v>1270</v>
      </c>
      <c r="F1793" s="18" t="s">
        <v>1271</v>
      </c>
      <c r="G1793" s="51" t="s">
        <v>1272</v>
      </c>
      <c r="H1793" s="52" t="s">
        <v>1273</v>
      </c>
      <c r="I1793" s="45"/>
      <c r="J1793" s="46"/>
    </row>
    <row r="1794" spans="1:10">
      <c r="A1794" s="40">
        <v>200007</v>
      </c>
      <c r="B1794" s="31" t="s">
        <v>1268</v>
      </c>
      <c r="C1794" s="236" t="s">
        <v>1274</v>
      </c>
      <c r="D1794" s="253">
        <v>109195</v>
      </c>
      <c r="E1794" s="254">
        <f>$O$1</f>
        <v>1.68</v>
      </c>
      <c r="F1794" s="255">
        <f>IF(D1794&lt;&gt;"",TRUNC(D1794*E1794,0),"")</f>
        <v>183447</v>
      </c>
      <c r="G1794" s="256">
        <v>42.1053</v>
      </c>
      <c r="H1794" s="234">
        <f>TRUNC(F1794/G1794,2)</f>
        <v>4356.8599999999997</v>
      </c>
      <c r="I1794" s="268" t="e">
        <f>I1785 / G1794</f>
        <v>#REF!</v>
      </c>
      <c r="J1794" s="149" t="e">
        <f>H1794 * I1785</f>
        <v>#REF!</v>
      </c>
    </row>
    <row r="1795" spans="1:10">
      <c r="A1795" s="40">
        <v>200017</v>
      </c>
      <c r="B1795" s="31" t="s">
        <v>1268</v>
      </c>
      <c r="C1795" s="223" t="s">
        <v>1275</v>
      </c>
      <c r="D1795" s="224">
        <v>108240</v>
      </c>
      <c r="E1795" s="225">
        <f>$O$1</f>
        <v>1.68</v>
      </c>
      <c r="F1795" s="226">
        <f>IF(D1795&lt;&gt;"",TRUNC(D1795*E1795,0),"")</f>
        <v>181843</v>
      </c>
      <c r="G1795" s="227">
        <v>50</v>
      </c>
      <c r="H1795" s="228">
        <f>TRUNC(F1795/G1795,2)</f>
        <v>3636.86</v>
      </c>
      <c r="I1795" s="268" t="e">
        <f>I1785 / G1795</f>
        <v>#REF!</v>
      </c>
      <c r="J1795" s="270" t="e">
        <f>H1795 * I1785</f>
        <v>#REF!</v>
      </c>
    </row>
    <row r="1796" spans="1:10">
      <c r="A1796" s="18" t="s">
        <v>1276</v>
      </c>
      <c r="B1796" s="31"/>
      <c r="C1796" s="41"/>
      <c r="D1796" s="18"/>
      <c r="E1796" s="42"/>
      <c r="F1796" s="42"/>
      <c r="G1796" s="43" t="s">
        <v>1277</v>
      </c>
      <c r="H1796" s="48">
        <f>SUM(H1793:H1795)</f>
        <v>7993.7199999999993</v>
      </c>
      <c r="I1796" s="45"/>
      <c r="J1796" s="49" t="e">
        <f>SUM(J1793:J1795)</f>
        <v>#REF!</v>
      </c>
    </row>
    <row r="1797" spans="1:10">
      <c r="A1797" s="40" t="s">
        <v>1278</v>
      </c>
      <c r="B1797" s="31"/>
      <c r="C1797" s="53" t="s">
        <v>1279</v>
      </c>
      <c r="D1797" s="18"/>
      <c r="E1797" s="42"/>
      <c r="F1797" s="42"/>
      <c r="G1797" s="43"/>
      <c r="H1797" s="44"/>
      <c r="I1797" s="45"/>
      <c r="J1797" s="46"/>
    </row>
    <row r="1798" spans="1:10">
      <c r="A1798" s="40">
        <v>301008</v>
      </c>
      <c r="B1798" s="31" t="s">
        <v>1279</v>
      </c>
      <c r="C1798" s="230" t="s">
        <v>1280</v>
      </c>
      <c r="D1798" s="231" t="s">
        <v>629</v>
      </c>
      <c r="E1798" s="232">
        <v>0.06</v>
      </c>
      <c r="F1798" s="232"/>
      <c r="G1798" s="233">
        <v>50000</v>
      </c>
      <c r="H1798" s="234">
        <f>TRUNC(E1798* (1 + F1798 / 100) * G1798,2)</f>
        <v>3000</v>
      </c>
      <c r="I1798" s="268" t="e">
        <f>I1785 * (E1798 * (1+F1798/100))</f>
        <v>#REF!</v>
      </c>
      <c r="J1798" s="271" t="e">
        <f>H1798 * I1785</f>
        <v>#REF!</v>
      </c>
    </row>
    <row r="1799" spans="1:10">
      <c r="A1799" s="40">
        <v>300026</v>
      </c>
      <c r="B1799" s="31" t="s">
        <v>1279</v>
      </c>
      <c r="C1799" s="236" t="s">
        <v>1281</v>
      </c>
      <c r="D1799" s="231" t="s">
        <v>1282</v>
      </c>
      <c r="E1799" s="237">
        <f>$O$2</f>
        <v>0.05</v>
      </c>
      <c r="F1799" s="232"/>
      <c r="G1799" s="233">
        <f>H1796</f>
        <v>7993.7199999999993</v>
      </c>
      <c r="H1799" s="234">
        <f>TRUNC(E1799* (1 + F1799 / 100) * G1799,2)</f>
        <v>399.68</v>
      </c>
      <c r="I1799" s="268" t="e">
        <f>I1785 * H1799</f>
        <v>#REF!</v>
      </c>
      <c r="J1799" s="271" t="e">
        <f>H1799 * I1785</f>
        <v>#REF!</v>
      </c>
    </row>
    <row r="1800" spans="1:10">
      <c r="A1800" s="18" t="s">
        <v>1283</v>
      </c>
      <c r="B1800" s="31"/>
      <c r="C1800" s="41"/>
      <c r="D1800" s="18"/>
      <c r="E1800" s="42"/>
      <c r="F1800" s="42"/>
      <c r="G1800" s="43" t="s">
        <v>1284</v>
      </c>
      <c r="H1800" s="48">
        <f>SUM(H1797:H1799)</f>
        <v>3399.68</v>
      </c>
      <c r="I1800" s="45"/>
      <c r="J1800" s="49" t="e">
        <f>SUM(J1797:J1799)</f>
        <v>#REF!</v>
      </c>
    </row>
    <row r="1801" spans="1:10">
      <c r="A1801" s="18" t="s">
        <v>1285</v>
      </c>
      <c r="B1801" s="1"/>
      <c r="C1801" s="47" t="s">
        <v>1286</v>
      </c>
      <c r="D1801" s="18"/>
      <c r="E1801" s="42"/>
      <c r="F1801" s="42"/>
      <c r="G1801" s="43"/>
      <c r="H1801" s="44"/>
      <c r="I1801" s="45"/>
      <c r="J1801" s="46"/>
    </row>
    <row r="1802" spans="1:10">
      <c r="A1802" s="40"/>
      <c r="B1802" s="31"/>
      <c r="C1802" s="236"/>
      <c r="D1802" s="231"/>
      <c r="E1802" s="232"/>
      <c r="F1802" s="232"/>
      <c r="G1802" s="233"/>
      <c r="H1802" s="234"/>
      <c r="I1802" s="268"/>
      <c r="J1802" s="271"/>
    </row>
    <row r="1803" spans="1:10">
      <c r="A1803" s="54" t="s">
        <v>1287</v>
      </c>
      <c r="B1803" s="1"/>
      <c r="C1803" s="41"/>
      <c r="D1803" s="18"/>
      <c r="E1803" s="42"/>
      <c r="F1803" s="42"/>
      <c r="G1803" s="43" t="s">
        <v>1288</v>
      </c>
      <c r="H1803" s="234">
        <f>SUM(H1801:H1802)</f>
        <v>0</v>
      </c>
      <c r="I1803" s="45"/>
      <c r="J1803" s="271">
        <f>SUM(J1801:J1802)</f>
        <v>0</v>
      </c>
    </row>
    <row r="1804" spans="1:10">
      <c r="A1804" s="18"/>
      <c r="B1804" s="55"/>
      <c r="C1804" s="41"/>
      <c r="D1804" s="18"/>
      <c r="E1804" s="42"/>
      <c r="F1804" s="42"/>
      <c r="G1804" s="43"/>
      <c r="H1804" s="44"/>
      <c r="I1804" s="62"/>
      <c r="J1804" s="46"/>
    </row>
    <row r="1805" spans="1:10" ht="16" thickBot="1">
      <c r="A1805" s="18" t="s">
        <v>1289</v>
      </c>
      <c r="B1805" s="55"/>
      <c r="C1805" s="56"/>
      <c r="D1805" s="119"/>
      <c r="E1805" s="120"/>
      <c r="F1805" s="121" t="s">
        <v>1290</v>
      </c>
      <c r="G1805" s="122">
        <f>SUM(H1786:H1804)/2</f>
        <v>26086.87</v>
      </c>
      <c r="H1805" s="123" t="e">
        <f>IF($A$2="CD",IF($A$3=1,ROUND(SUM(H1786:H1804)/2,0),IF($A$3=3,ROUND(SUM(H1786:H1804)/2,-1),SUM(H1786:H1804)/2)),SUM(H1786:H1804)/2)</f>
        <v>#REF!</v>
      </c>
      <c r="I1805" s="57" t="e">
        <f>SUM(J1786:J1804)/2</f>
        <v>#REF!</v>
      </c>
      <c r="J1805" s="124" t="e">
        <f>IF($A$2="CD",IF($A$3=1,ROUND(SUM(J1786:J1804)/2,0),IF($A$3=3,ROUND(SUM(J1786:J1804)/2,-1),SUM(J1786:J1804)/2)),SUM(J1786:J1804)/2)</f>
        <v>#REF!</v>
      </c>
    </row>
    <row r="1806" spans="1:10" ht="16" thickTop="1">
      <c r="A1806" s="18" t="s">
        <v>1340</v>
      </c>
      <c r="B1806" s="55"/>
      <c r="C1806" s="65" t="s">
        <v>1341</v>
      </c>
      <c r="D1806" s="66"/>
      <c r="E1806" s="67"/>
      <c r="F1806" s="67"/>
      <c r="G1806" s="68"/>
      <c r="H1806" s="69"/>
      <c r="I1806" s="45"/>
      <c r="J1806" s="70"/>
    </row>
    <row r="1807" spans="1:10">
      <c r="A1807" s="40" t="s">
        <v>1342</v>
      </c>
      <c r="B1807" s="55"/>
      <c r="C1807" s="272" t="s">
        <v>1343</v>
      </c>
      <c r="D1807" s="273"/>
      <c r="E1807" s="274"/>
      <c r="F1807" s="241">
        <f>$F$3</f>
        <v>0</v>
      </c>
      <c r="G1807" s="275"/>
      <c r="H1807" s="276" t="e">
        <f>ROUND(H1805*F1807,2)</f>
        <v>#REF!</v>
      </c>
      <c r="I1807" s="45"/>
      <c r="J1807" s="271" t="e">
        <f>ROUND(J1805*F1807,2)</f>
        <v>#REF!</v>
      </c>
    </row>
    <row r="1808" spans="1:10">
      <c r="A1808" s="40" t="s">
        <v>1344</v>
      </c>
      <c r="B1808" s="55"/>
      <c r="C1808" s="272" t="s">
        <v>1345</v>
      </c>
      <c r="D1808" s="273"/>
      <c r="E1808" s="274"/>
      <c r="F1808" s="241">
        <f>$G$3</f>
        <v>0</v>
      </c>
      <c r="G1808" s="275"/>
      <c r="H1808" s="276" t="e">
        <f>ROUND(H1805*F1808,2)</f>
        <v>#REF!</v>
      </c>
      <c r="I1808" s="45"/>
      <c r="J1808" s="271" t="e">
        <f>ROUND(J1805*F1808,2)</f>
        <v>#REF!</v>
      </c>
    </row>
    <row r="1809" spans="1:10">
      <c r="A1809" s="40" t="s">
        <v>1346</v>
      </c>
      <c r="B1809" s="55"/>
      <c r="C1809" s="272" t="s">
        <v>1347</v>
      </c>
      <c r="D1809" s="273"/>
      <c r="E1809" s="274"/>
      <c r="F1809" s="241">
        <f>$H$3</f>
        <v>0</v>
      </c>
      <c r="G1809" s="275"/>
      <c r="H1809" s="276" t="e">
        <f>ROUND(H1805*F1809,2)</f>
        <v>#REF!</v>
      </c>
      <c r="I1809" s="45"/>
      <c r="J1809" s="271" t="e">
        <f>ROUND(J1805*F1809,2)</f>
        <v>#REF!</v>
      </c>
    </row>
    <row r="1810" spans="1:10">
      <c r="A1810" s="40" t="s">
        <v>1348</v>
      </c>
      <c r="B1810" s="55"/>
      <c r="C1810" s="272" t="s">
        <v>1349</v>
      </c>
      <c r="D1810" s="273"/>
      <c r="E1810" s="274"/>
      <c r="F1810" s="241" t="e">
        <f>$I$3</f>
        <v>#REF!</v>
      </c>
      <c r="G1810" s="275"/>
      <c r="H1810" s="276" t="e">
        <f>ROUND(H1809*F1810,2)</f>
        <v>#REF!</v>
      </c>
      <c r="I1810" s="45"/>
      <c r="J1810" s="271" t="e">
        <f>ROUND(J1809*F1810,2)</f>
        <v>#REF!</v>
      </c>
    </row>
    <row r="1811" spans="1:10">
      <c r="A1811" s="18" t="s">
        <v>1350</v>
      </c>
      <c r="B1811" s="55"/>
      <c r="C1811" s="47" t="s">
        <v>1351</v>
      </c>
      <c r="D1811" s="18"/>
      <c r="E1811" s="42"/>
      <c r="F1811" s="42"/>
      <c r="G1811" s="71"/>
      <c r="H1811" s="72" t="e">
        <f>SUM(H1807:H1810)</f>
        <v>#REF!</v>
      </c>
      <c r="I1811" s="62"/>
      <c r="J1811" s="73" t="e">
        <f>SUM(J1807:J1810)</f>
        <v>#REF!</v>
      </c>
    </row>
    <row r="1812" spans="1:10" ht="16" thickBot="1">
      <c r="A1812" s="18" t="s">
        <v>1352</v>
      </c>
      <c r="B1812" s="55"/>
      <c r="C1812" s="125"/>
      <c r="D1812" s="126"/>
      <c r="E1812" s="120"/>
      <c r="F1812" s="121" t="s">
        <v>1353</v>
      </c>
      <c r="G1812" s="127" t="e">
        <f>H1811+H1805</f>
        <v>#REF!</v>
      </c>
      <c r="H1812" s="123" t="e">
        <f>IF($A$3=2,ROUND((H1805+H1811),2),IF($A$3=3,ROUND((H1805+H1811),-1),ROUND((H1805+H1811),0)))</f>
        <v>#REF!</v>
      </c>
      <c r="I1812" s="57"/>
      <c r="J1812" s="124" t="e">
        <f>IF($A$3=2,ROUND((J1805+J1811),2),IF($A$3=3,ROUND((J1805+J1811),-1),ROUND((J1805+J1811),0)))</f>
        <v>#REF!</v>
      </c>
    </row>
    <row r="1813" spans="1:10" ht="16" thickTop="1">
      <c r="C1813" s="1"/>
      <c r="D1813" s="2"/>
      <c r="E1813" s="1"/>
      <c r="F1813" s="1"/>
      <c r="G1813" s="1"/>
      <c r="H1813" s="1"/>
      <c r="I1813" s="29"/>
      <c r="J1813" s="30"/>
    </row>
    <row r="1814" spans="1:10" ht="16" thickBot="1">
      <c r="C1814" s="1"/>
      <c r="D1814" s="2"/>
      <c r="E1814" s="1"/>
      <c r="F1814" s="1"/>
      <c r="G1814" s="1"/>
      <c r="H1814" s="1"/>
      <c r="I1814" s="29"/>
      <c r="J1814" s="30"/>
    </row>
    <row r="1815" spans="1:10" ht="16" thickTop="1">
      <c r="A1815" s="18" t="s">
        <v>1549</v>
      </c>
      <c r="B1815" s="31"/>
      <c r="C1815" s="812" t="s">
        <v>1550</v>
      </c>
      <c r="D1815" s="813"/>
      <c r="E1815" s="813"/>
      <c r="F1815" s="813"/>
      <c r="G1815" s="58"/>
      <c r="H1815" s="33" t="s">
        <v>1373</v>
      </c>
      <c r="I1815" s="34" t="s">
        <v>1251</v>
      </c>
      <c r="J1815" s="35" t="s">
        <v>4</v>
      </c>
    </row>
    <row r="1816" spans="1:10">
      <c r="A1816" s="18"/>
      <c r="B1816" s="31"/>
      <c r="C1816" s="814"/>
      <c r="D1816" s="815"/>
      <c r="E1816" s="815"/>
      <c r="F1816" s="815"/>
      <c r="G1816" s="59"/>
      <c r="H1816" s="37" t="e">
        <f>"ITEM:   "&amp;#REF!</f>
        <v>#REF!</v>
      </c>
      <c r="I1816" s="64">
        <v>0</v>
      </c>
      <c r="J1816" s="39"/>
    </row>
    <row r="1817" spans="1:10">
      <c r="A1817" s="40" t="s">
        <v>1253</v>
      </c>
      <c r="B1817" s="31"/>
      <c r="C1817" s="236" t="s">
        <v>1</v>
      </c>
      <c r="D1817" s="231" t="s">
        <v>2</v>
      </c>
      <c r="E1817" s="232" t="s">
        <v>3</v>
      </c>
      <c r="F1817" s="262" t="s">
        <v>1254</v>
      </c>
      <c r="G1817" s="233" t="s">
        <v>1255</v>
      </c>
      <c r="H1817" s="234" t="s">
        <v>1256</v>
      </c>
      <c r="I1817" s="268"/>
      <c r="J1817" s="271" t="s">
        <v>1256</v>
      </c>
    </row>
    <row r="1818" spans="1:10">
      <c r="A1818" s="40"/>
      <c r="B1818" s="31"/>
      <c r="C1818" s="41"/>
      <c r="D1818" s="18"/>
      <c r="E1818" s="42"/>
      <c r="F1818" s="60"/>
      <c r="G1818" s="43"/>
      <c r="H1818" s="44"/>
      <c r="I1818" s="45"/>
      <c r="J1818" s="46"/>
    </row>
    <row r="1819" spans="1:10">
      <c r="A1819" s="40" t="s">
        <v>1257</v>
      </c>
      <c r="B1819" s="31"/>
      <c r="C1819" s="47" t="s">
        <v>1258</v>
      </c>
      <c r="D1819" s="18"/>
      <c r="E1819" s="42"/>
      <c r="F1819" s="60"/>
      <c r="G1819" s="43"/>
      <c r="H1819" s="44"/>
      <c r="I1819" s="45"/>
      <c r="J1819" s="46"/>
    </row>
    <row r="1820" spans="1:10">
      <c r="A1820" s="40">
        <v>117006</v>
      </c>
      <c r="B1820" s="31"/>
      <c r="C1820" s="277" t="s">
        <v>1551</v>
      </c>
      <c r="D1820" s="278" t="s">
        <v>1304</v>
      </c>
      <c r="E1820" s="279">
        <v>0.6</v>
      </c>
      <c r="F1820" s="280"/>
      <c r="G1820" s="233">
        <v>58623</v>
      </c>
      <c r="H1820" s="234">
        <f>TRUNC(E1820* (1 + F1820 / 100) * G1820,2)</f>
        <v>35173.800000000003</v>
      </c>
      <c r="I1820" s="268">
        <f>I1816 * (E1820 * (1+F1820/100))</f>
        <v>0</v>
      </c>
      <c r="J1820" s="271">
        <f>H1820 * I1816</f>
        <v>0</v>
      </c>
    </row>
    <row r="1821" spans="1:10">
      <c r="A1821" s="54" t="s">
        <v>1265</v>
      </c>
      <c r="B1821" s="31"/>
      <c r="C1821" s="41"/>
      <c r="D1821" s="18"/>
      <c r="E1821" s="42"/>
      <c r="F1821" s="60"/>
      <c r="G1821" s="43" t="s">
        <v>1266</v>
      </c>
      <c r="H1821" s="48">
        <f>SUM(H1819:H1820)</f>
        <v>35173.800000000003</v>
      </c>
      <c r="I1821" s="45"/>
      <c r="J1821" s="49">
        <f>SUM(J1819:J1820)</f>
        <v>0</v>
      </c>
    </row>
    <row r="1822" spans="1:10">
      <c r="A1822" s="40" t="s">
        <v>1267</v>
      </c>
      <c r="B1822" s="31"/>
      <c r="C1822" s="50" t="s">
        <v>1268</v>
      </c>
      <c r="D1822" s="18" t="s">
        <v>1269</v>
      </c>
      <c r="E1822" s="18" t="s">
        <v>1270</v>
      </c>
      <c r="F1822" s="18" t="s">
        <v>1271</v>
      </c>
      <c r="G1822" s="51" t="s">
        <v>1272</v>
      </c>
      <c r="H1822" s="52" t="s">
        <v>1273</v>
      </c>
      <c r="I1822" s="45"/>
      <c r="J1822" s="46"/>
    </row>
    <row r="1823" spans="1:10">
      <c r="A1823" s="40">
        <v>200006</v>
      </c>
      <c r="B1823" s="31" t="s">
        <v>1268</v>
      </c>
      <c r="C1823" s="236" t="s">
        <v>1339</v>
      </c>
      <c r="D1823" s="224">
        <v>41751</v>
      </c>
      <c r="E1823" s="225">
        <f>$O$1</f>
        <v>1.68</v>
      </c>
      <c r="F1823" s="226">
        <f>IF(D1823&lt;&gt;"",TRUNC(D1823*E1823,0),"")</f>
        <v>70141</v>
      </c>
      <c r="G1823" s="227">
        <v>36.348300000000002</v>
      </c>
      <c r="H1823" s="234">
        <f>TRUNC(F1823/G1823,2)</f>
        <v>1929.69</v>
      </c>
      <c r="I1823" s="268">
        <f>I1816 / G1823</f>
        <v>0</v>
      </c>
      <c r="J1823" s="271">
        <f>H1823 * I1816</f>
        <v>0</v>
      </c>
    </row>
    <row r="1824" spans="1:10">
      <c r="A1824" s="54" t="s">
        <v>1276</v>
      </c>
      <c r="B1824" s="31"/>
      <c r="C1824" s="41"/>
      <c r="D1824" s="18"/>
      <c r="E1824" s="42"/>
      <c r="F1824" s="60"/>
      <c r="G1824" s="43" t="s">
        <v>1277</v>
      </c>
      <c r="H1824" s="48">
        <f>SUM(H1822:H1823)</f>
        <v>1929.69</v>
      </c>
      <c r="I1824" s="45"/>
      <c r="J1824" s="49">
        <f>SUM(J1822:J1823)</f>
        <v>0</v>
      </c>
    </row>
    <row r="1825" spans="1:10">
      <c r="A1825" s="40" t="s">
        <v>1278</v>
      </c>
      <c r="B1825" s="31"/>
      <c r="C1825" s="53" t="s">
        <v>1279</v>
      </c>
      <c r="D1825" s="18"/>
      <c r="E1825" s="42"/>
      <c r="F1825" s="60"/>
      <c r="G1825" s="43"/>
      <c r="H1825" s="44"/>
      <c r="I1825" s="45"/>
      <c r="J1825" s="46"/>
    </row>
    <row r="1826" spans="1:10">
      <c r="A1826" s="40">
        <v>300026</v>
      </c>
      <c r="B1826" s="31" t="s">
        <v>1279</v>
      </c>
      <c r="C1826" s="236" t="s">
        <v>1281</v>
      </c>
      <c r="D1826" s="231" t="s">
        <v>1282</v>
      </c>
      <c r="E1826" s="237">
        <f>$O$2</f>
        <v>0.05</v>
      </c>
      <c r="F1826" s="262"/>
      <c r="G1826" s="233">
        <f>H1824</f>
        <v>1929.69</v>
      </c>
      <c r="H1826" s="234">
        <f>TRUNC(E1826* (1 + F1826 / 100) * G1826,2)</f>
        <v>96.48</v>
      </c>
      <c r="I1826" s="268">
        <f>I1816 * H1826</f>
        <v>0</v>
      </c>
      <c r="J1826" s="271">
        <f>H1826 * I1816</f>
        <v>0</v>
      </c>
    </row>
    <row r="1827" spans="1:10">
      <c r="A1827" s="54" t="s">
        <v>1283</v>
      </c>
      <c r="B1827" s="31"/>
      <c r="C1827" s="41"/>
      <c r="D1827" s="18"/>
      <c r="E1827" s="42"/>
      <c r="F1827" s="60"/>
      <c r="G1827" s="43" t="s">
        <v>1284</v>
      </c>
      <c r="H1827" s="48">
        <f>SUM(H1825:H1826)</f>
        <v>96.48</v>
      </c>
      <c r="I1827" s="45"/>
      <c r="J1827" s="49">
        <f>SUM(J1825:J1826)</f>
        <v>0</v>
      </c>
    </row>
    <row r="1828" spans="1:10">
      <c r="A1828" s="18" t="s">
        <v>1285</v>
      </c>
      <c r="B1828" s="61"/>
      <c r="C1828" s="47" t="s">
        <v>1286</v>
      </c>
      <c r="D1828" s="18"/>
      <c r="E1828" s="42"/>
      <c r="F1828" s="60"/>
      <c r="G1828" s="43"/>
      <c r="H1828" s="44"/>
      <c r="I1828" s="45"/>
      <c r="J1828" s="46"/>
    </row>
    <row r="1829" spans="1:10">
      <c r="A1829" s="40"/>
      <c r="B1829" s="31"/>
      <c r="C1829" s="236"/>
      <c r="D1829" s="231"/>
      <c r="E1829" s="232"/>
      <c r="F1829" s="262"/>
      <c r="G1829" s="233"/>
      <c r="H1829" s="234"/>
      <c r="I1829" s="268"/>
      <c r="J1829" s="271"/>
    </row>
    <row r="1830" spans="1:10">
      <c r="A1830" s="54" t="s">
        <v>1287</v>
      </c>
      <c r="B1830" s="61"/>
      <c r="C1830" s="41"/>
      <c r="D1830" s="18"/>
      <c r="E1830" s="42"/>
      <c r="F1830" s="60"/>
      <c r="G1830" s="43" t="s">
        <v>1288</v>
      </c>
      <c r="H1830" s="234">
        <f>SUM(H1828:H1829)</f>
        <v>0</v>
      </c>
      <c r="I1830" s="45"/>
      <c r="J1830" s="271">
        <f>SUM(J1828:J1829)</f>
        <v>0</v>
      </c>
    </row>
    <row r="1831" spans="1:10">
      <c r="A1831" s="18"/>
      <c r="B1831" s="55"/>
      <c r="C1831" s="41"/>
      <c r="D1831" s="18"/>
      <c r="E1831" s="42"/>
      <c r="F1831" s="60"/>
      <c r="G1831" s="43"/>
      <c r="H1831" s="44"/>
      <c r="I1831" s="45"/>
      <c r="J1831" s="46"/>
    </row>
    <row r="1832" spans="1:10" ht="16" thickBot="1">
      <c r="A1832" s="18" t="s">
        <v>1289</v>
      </c>
      <c r="B1832" s="55"/>
      <c r="C1832" s="56"/>
      <c r="D1832" s="119"/>
      <c r="E1832" s="120"/>
      <c r="F1832" s="121" t="s">
        <v>1290</v>
      </c>
      <c r="G1832" s="122">
        <f>SUM(H1817:H1831)/2</f>
        <v>37199.97</v>
      </c>
      <c r="H1832" s="123" t="e">
        <f>IF($A$2="CD",IF($A$3=1,ROUND(SUM(H1817:H1831)/2,0),IF($A$3=3,ROUND(SUM(H1817:H1831)/2,-1),SUM(H1817:H1831)/2)),SUM(H1817:H1831)/2)</f>
        <v>#REF!</v>
      </c>
      <c r="I1832" s="57">
        <f>SUM(J1817:J1831)/2</f>
        <v>0</v>
      </c>
      <c r="J1832" s="124" t="e">
        <f>IF($A$2="CD",IF($A$3=1,ROUND(SUM(J1817:J1831)/2,0),IF($A$3=3,ROUND(SUM(J1817:J1831)/2,-1),SUM(J1817:J1831)/2)),SUM(J1817:J1831)/2)</f>
        <v>#REF!</v>
      </c>
    </row>
    <row r="1833" spans="1:10" ht="16" thickTop="1">
      <c r="A1833" s="18" t="s">
        <v>1340</v>
      </c>
      <c r="B1833" s="55"/>
      <c r="C1833" s="65" t="s">
        <v>1341</v>
      </c>
      <c r="D1833" s="66"/>
      <c r="E1833" s="67"/>
      <c r="F1833" s="112"/>
      <c r="G1833" s="68"/>
      <c r="H1833" s="69"/>
      <c r="I1833" s="45"/>
      <c r="J1833" s="70"/>
    </row>
    <row r="1834" spans="1:10">
      <c r="A1834" s="40" t="s">
        <v>1342</v>
      </c>
      <c r="B1834" s="55"/>
      <c r="C1834" s="272" t="s">
        <v>1343</v>
      </c>
      <c r="D1834" s="273"/>
      <c r="E1834" s="274"/>
      <c r="F1834" s="281">
        <f>$F$3</f>
        <v>0</v>
      </c>
      <c r="G1834" s="275"/>
      <c r="H1834" s="276" t="e">
        <f>ROUND(H1832*F1834,2)</f>
        <v>#REF!</v>
      </c>
      <c r="I1834" s="45"/>
      <c r="J1834" s="271" t="e">
        <f>ROUND(J1832*F1834,2)</f>
        <v>#REF!</v>
      </c>
    </row>
    <row r="1835" spans="1:10">
      <c r="A1835" s="40" t="s">
        <v>1344</v>
      </c>
      <c r="B1835" s="55"/>
      <c r="C1835" s="272" t="s">
        <v>1345</v>
      </c>
      <c r="D1835" s="273"/>
      <c r="E1835" s="274"/>
      <c r="F1835" s="281">
        <f>$G$3</f>
        <v>0</v>
      </c>
      <c r="G1835" s="275"/>
      <c r="H1835" s="276" t="e">
        <f>ROUND(H1832*F1835,2)</f>
        <v>#REF!</v>
      </c>
      <c r="I1835" s="45"/>
      <c r="J1835" s="271" t="e">
        <f>ROUND(J1832*F1835,2)</f>
        <v>#REF!</v>
      </c>
    </row>
    <row r="1836" spans="1:10">
      <c r="A1836" s="40" t="s">
        <v>1346</v>
      </c>
      <c r="B1836" s="55"/>
      <c r="C1836" s="272" t="s">
        <v>1347</v>
      </c>
      <c r="D1836" s="273"/>
      <c r="E1836" s="274"/>
      <c r="F1836" s="281">
        <f>$H$3</f>
        <v>0</v>
      </c>
      <c r="G1836" s="275"/>
      <c r="H1836" s="276" t="e">
        <f>ROUND(H1832*F1836,2)</f>
        <v>#REF!</v>
      </c>
      <c r="I1836" s="45"/>
      <c r="J1836" s="271" t="e">
        <f>ROUND(J1832*F1836,2)</f>
        <v>#REF!</v>
      </c>
    </row>
    <row r="1837" spans="1:10">
      <c r="A1837" s="40" t="s">
        <v>1348</v>
      </c>
      <c r="B1837" s="55"/>
      <c r="C1837" s="272" t="s">
        <v>1349</v>
      </c>
      <c r="D1837" s="273"/>
      <c r="E1837" s="274"/>
      <c r="F1837" s="281" t="e">
        <f>$I$3</f>
        <v>#REF!</v>
      </c>
      <c r="G1837" s="275"/>
      <c r="H1837" s="276" t="e">
        <f>ROUND(H1836*F1837,2)</f>
        <v>#REF!</v>
      </c>
      <c r="I1837" s="45"/>
      <c r="J1837" s="271" t="e">
        <f>ROUND(J1836*F1837,2)</f>
        <v>#REF!</v>
      </c>
    </row>
    <row r="1838" spans="1:10">
      <c r="A1838" s="18" t="s">
        <v>1350</v>
      </c>
      <c r="B1838" s="55"/>
      <c r="C1838" s="47" t="s">
        <v>1351</v>
      </c>
      <c r="D1838" s="18"/>
      <c r="E1838" s="42"/>
      <c r="F1838" s="60"/>
      <c r="G1838" s="71"/>
      <c r="H1838" s="72" t="e">
        <f>SUM(H1834:H1837)</f>
        <v>#REF!</v>
      </c>
      <c r="I1838" s="62"/>
      <c r="J1838" s="73" t="e">
        <f>SUM(J1834:J1837)</f>
        <v>#REF!</v>
      </c>
    </row>
    <row r="1839" spans="1:10" ht="16" thickBot="1">
      <c r="A1839" s="18" t="s">
        <v>1352</v>
      </c>
      <c r="B1839" s="55"/>
      <c r="C1839" s="125"/>
      <c r="D1839" s="126"/>
      <c r="E1839" s="120"/>
      <c r="F1839" s="121" t="s">
        <v>1353</v>
      </c>
      <c r="G1839" s="127" t="e">
        <f>H1838+H1832</f>
        <v>#REF!</v>
      </c>
      <c r="H1839" s="123" t="e">
        <f>IF($A$3=2,ROUND((H1832+H1838),2),IF($A$3=3,ROUND((H1832+H1838),-1),ROUND((H1832+H1838),0)))</f>
        <v>#REF!</v>
      </c>
      <c r="I1839" s="57"/>
      <c r="J1839" s="124" t="e">
        <f>IF($A$3=2,ROUND((J1832+J1838),2),IF($A$3=3,ROUND((J1832+J1838),-1),ROUND((J1832+J1838),0)))</f>
        <v>#REF!</v>
      </c>
    </row>
    <row r="1840" spans="1:10" ht="16" thickTop="1">
      <c r="C1840" s="1"/>
      <c r="D1840" s="2"/>
      <c r="E1840" s="1"/>
      <c r="F1840" s="1"/>
      <c r="G1840" s="1"/>
      <c r="H1840" s="1"/>
      <c r="I1840" s="29"/>
      <c r="J1840" s="30"/>
    </row>
    <row r="1841" spans="1:10">
      <c r="C1841" s="1"/>
      <c r="D1841" s="2"/>
      <c r="E1841" s="1"/>
      <c r="F1841" s="1"/>
      <c r="G1841" s="1"/>
      <c r="H1841" s="1"/>
      <c r="I1841" s="29"/>
      <c r="J1841" s="30"/>
    </row>
    <row r="1842" spans="1:10" ht="16" thickBot="1">
      <c r="C1842" s="1"/>
      <c r="D1842" s="2"/>
      <c r="E1842" s="1"/>
      <c r="F1842" s="1"/>
      <c r="G1842" s="1"/>
      <c r="H1842" s="1"/>
      <c r="I1842" s="29"/>
      <c r="J1842" s="30"/>
    </row>
    <row r="1843" spans="1:10" ht="16" thickTop="1">
      <c r="A1843" s="18" t="s">
        <v>1552</v>
      </c>
      <c r="B1843" s="31"/>
      <c r="C1843" s="812" t="s">
        <v>84</v>
      </c>
      <c r="D1843" s="813"/>
      <c r="E1843" s="813"/>
      <c r="F1843" s="813"/>
      <c r="G1843" s="32"/>
      <c r="H1843" s="33" t="s">
        <v>1514</v>
      </c>
      <c r="I1843" s="34" t="s">
        <v>1251</v>
      </c>
      <c r="J1843" s="35" t="s">
        <v>4</v>
      </c>
    </row>
    <row r="1844" spans="1:10">
      <c r="A1844" s="18"/>
      <c r="B1844" s="31"/>
      <c r="C1844" s="814"/>
      <c r="D1844" s="815"/>
      <c r="E1844" s="815"/>
      <c r="F1844" s="815"/>
      <c r="G1844" s="36"/>
      <c r="H1844" s="37" t="e">
        <f>"ITEM:   "&amp;#REF!</f>
        <v>#REF!</v>
      </c>
      <c r="I1844" s="64" t="e">
        <f>#REF!</f>
        <v>#REF!</v>
      </c>
      <c r="J1844" s="39"/>
    </row>
    <row r="1845" spans="1:10">
      <c r="A1845" s="40" t="s">
        <v>1253</v>
      </c>
      <c r="B1845" s="31"/>
      <c r="C1845" s="236" t="s">
        <v>1</v>
      </c>
      <c r="D1845" s="231" t="s">
        <v>2</v>
      </c>
      <c r="E1845" s="232" t="s">
        <v>3</v>
      </c>
      <c r="F1845" s="232" t="s">
        <v>1254</v>
      </c>
      <c r="G1845" s="233" t="s">
        <v>1255</v>
      </c>
      <c r="H1845" s="234" t="s">
        <v>1256</v>
      </c>
      <c r="I1845" s="268"/>
      <c r="J1845" s="271" t="s">
        <v>1256</v>
      </c>
    </row>
    <row r="1846" spans="1:10">
      <c r="A1846" s="40"/>
      <c r="B1846" s="31"/>
      <c r="C1846" s="41"/>
      <c r="D1846" s="18"/>
      <c r="E1846" s="42"/>
      <c r="F1846" s="42"/>
      <c r="G1846" s="43"/>
      <c r="H1846" s="44"/>
      <c r="I1846" s="45"/>
      <c r="J1846" s="46"/>
    </row>
    <row r="1847" spans="1:10">
      <c r="A1847" s="40" t="s">
        <v>1257</v>
      </c>
      <c r="B1847" s="31"/>
      <c r="C1847" s="47" t="s">
        <v>1258</v>
      </c>
      <c r="D1847" s="18"/>
      <c r="E1847" s="42"/>
      <c r="F1847" s="42"/>
      <c r="G1847" s="43"/>
      <c r="H1847" s="44"/>
      <c r="I1847" s="45"/>
      <c r="J1847" s="46"/>
    </row>
    <row r="1848" spans="1:10">
      <c r="A1848" s="40">
        <v>101605</v>
      </c>
      <c r="B1848" s="31" t="s">
        <v>1331</v>
      </c>
      <c r="C1848" s="236" t="s">
        <v>1515</v>
      </c>
      <c r="D1848" s="231" t="s">
        <v>2</v>
      </c>
      <c r="E1848" s="232">
        <v>0.04</v>
      </c>
      <c r="F1848" s="232">
        <v>0</v>
      </c>
      <c r="G1848" s="233">
        <v>8200</v>
      </c>
      <c r="H1848" s="234">
        <f>TRUNC(E1848* (1 + F1848 / 100) * G1848,2)</f>
        <v>328</v>
      </c>
      <c r="I1848" s="268" t="e">
        <f>I1844 * (E1848 * (1+F1848/100))</f>
        <v>#REF!</v>
      </c>
      <c r="J1848" s="271" t="e">
        <f>H1848 * I1844</f>
        <v>#REF!</v>
      </c>
    </row>
    <row r="1849" spans="1:10">
      <c r="A1849" s="40">
        <v>100076</v>
      </c>
      <c r="B1849" s="31" t="s">
        <v>1261</v>
      </c>
      <c r="C1849" s="236" t="s">
        <v>1516</v>
      </c>
      <c r="D1849" s="231" t="s">
        <v>1304</v>
      </c>
      <c r="E1849" s="232">
        <v>0.03</v>
      </c>
      <c r="F1849" s="232">
        <v>3</v>
      </c>
      <c r="G1849" s="233">
        <v>7153</v>
      </c>
      <c r="H1849" s="234">
        <f>TRUNC(E1849* (1 + F1849 / 100) * G1849,2)</f>
        <v>221.02</v>
      </c>
      <c r="I1849" s="268" t="e">
        <f>I1844 * (E1849 * (1+F1849/100))</f>
        <v>#REF!</v>
      </c>
      <c r="J1849" s="271" t="e">
        <f>H1849 * I1844</f>
        <v>#REF!</v>
      </c>
    </row>
    <row r="1850" spans="1:10">
      <c r="A1850" s="40">
        <v>101008</v>
      </c>
      <c r="B1850" s="31" t="s">
        <v>1261</v>
      </c>
      <c r="C1850" s="236" t="s">
        <v>1517</v>
      </c>
      <c r="D1850" s="231" t="s">
        <v>1304</v>
      </c>
      <c r="E1850" s="232">
        <v>1</v>
      </c>
      <c r="F1850" s="232">
        <v>3</v>
      </c>
      <c r="G1850" s="233">
        <v>5827</v>
      </c>
      <c r="H1850" s="234">
        <f>TRUNC(E1850* (1 + F1850 / 100) * G1850,2)</f>
        <v>6001.81</v>
      </c>
      <c r="I1850" s="268" t="e">
        <f>I1844 * (E1850 * (1+F1850/100))</f>
        <v>#REF!</v>
      </c>
      <c r="J1850" s="271" t="e">
        <f>H1850 * I1844</f>
        <v>#REF!</v>
      </c>
    </row>
    <row r="1851" spans="1:10">
      <c r="A1851" s="18" t="s">
        <v>1265</v>
      </c>
      <c r="B1851" s="31"/>
      <c r="C1851" s="41"/>
      <c r="D1851" s="18"/>
      <c r="E1851" s="42"/>
      <c r="F1851" s="42"/>
      <c r="G1851" s="43" t="s">
        <v>1266</v>
      </c>
      <c r="H1851" s="48">
        <f>SUM(H1847:H1850)</f>
        <v>6550.83</v>
      </c>
      <c r="I1851" s="45"/>
      <c r="J1851" s="49" t="e">
        <f>SUM(J1847:J1850)</f>
        <v>#REF!</v>
      </c>
    </row>
    <row r="1852" spans="1:10">
      <c r="A1852" s="40" t="s">
        <v>1267</v>
      </c>
      <c r="B1852" s="31"/>
      <c r="C1852" s="50" t="s">
        <v>1268</v>
      </c>
      <c r="D1852" s="18" t="s">
        <v>1269</v>
      </c>
      <c r="E1852" s="18" t="s">
        <v>1270</v>
      </c>
      <c r="F1852" s="18" t="s">
        <v>1271</v>
      </c>
      <c r="G1852" s="51" t="s">
        <v>1272</v>
      </c>
      <c r="H1852" s="52" t="s">
        <v>1273</v>
      </c>
      <c r="I1852" s="45"/>
      <c r="J1852" s="46"/>
    </row>
    <row r="1853" spans="1:10">
      <c r="A1853" s="40">
        <v>200006</v>
      </c>
      <c r="B1853" s="31" t="s">
        <v>1268</v>
      </c>
      <c r="C1853" s="236" t="s">
        <v>1339</v>
      </c>
      <c r="D1853" s="224">
        <v>41751</v>
      </c>
      <c r="E1853" s="225">
        <f>$O$1</f>
        <v>1.68</v>
      </c>
      <c r="F1853" s="226">
        <f>IF(D1853&lt;&gt;"",TRUNC(D1853*E1853,0),"")</f>
        <v>70141</v>
      </c>
      <c r="G1853" s="227">
        <v>63.764499999999998</v>
      </c>
      <c r="H1853" s="234">
        <f>TRUNC(F1853/G1853,2)</f>
        <v>1100</v>
      </c>
      <c r="I1853" s="268" t="e">
        <f>I1844 / G1853</f>
        <v>#REF!</v>
      </c>
      <c r="J1853" s="271" t="e">
        <f>H1853 * I1844</f>
        <v>#REF!</v>
      </c>
    </row>
    <row r="1854" spans="1:10">
      <c r="A1854" s="18" t="s">
        <v>1276</v>
      </c>
      <c r="B1854" s="31"/>
      <c r="C1854" s="41"/>
      <c r="D1854" s="18"/>
      <c r="E1854" s="42"/>
      <c r="F1854" s="42"/>
      <c r="G1854" s="43" t="s">
        <v>1277</v>
      </c>
      <c r="H1854" s="48">
        <f>SUM(H1852:H1853)</f>
        <v>1100</v>
      </c>
      <c r="I1854" s="45"/>
      <c r="J1854" s="49" t="e">
        <f>SUM(J1852:J1853)</f>
        <v>#REF!</v>
      </c>
    </row>
    <row r="1855" spans="1:10">
      <c r="A1855" s="18" t="s">
        <v>1278</v>
      </c>
      <c r="C1855" s="47" t="s">
        <v>1279</v>
      </c>
      <c r="D1855" s="18"/>
      <c r="E1855" s="42"/>
      <c r="F1855" s="42"/>
      <c r="G1855" s="96"/>
      <c r="H1855" s="97"/>
      <c r="I1855" s="45"/>
      <c r="J1855" s="46"/>
    </row>
    <row r="1856" spans="1:10">
      <c r="A1856" s="18">
        <v>300026</v>
      </c>
      <c r="B1856" t="s">
        <v>1279</v>
      </c>
      <c r="C1856" s="236" t="s">
        <v>1281</v>
      </c>
      <c r="D1856" s="231" t="s">
        <v>1282</v>
      </c>
      <c r="E1856" s="237">
        <f>$O$2</f>
        <v>0.05</v>
      </c>
      <c r="F1856" s="232"/>
      <c r="G1856" s="282">
        <f>H1854</f>
        <v>1100</v>
      </c>
      <c r="H1856" s="283">
        <f>TRUNC(E1856 * (1 + F1856 / 100) * G1856,2)</f>
        <v>55</v>
      </c>
      <c r="I1856" s="268" t="e">
        <f>I1844 * H1856</f>
        <v>#REF!</v>
      </c>
      <c r="J1856" s="46" t="e">
        <f>H1856 * I1844</f>
        <v>#REF!</v>
      </c>
    </row>
    <row r="1857" spans="1:10">
      <c r="A1857" s="40"/>
      <c r="B1857" s="31"/>
      <c r="C1857" s="284"/>
      <c r="D1857" s="278"/>
      <c r="E1857" s="285"/>
      <c r="F1857" s="279"/>
      <c r="G1857" s="233"/>
      <c r="H1857" s="234"/>
      <c r="I1857" s="268"/>
      <c r="J1857" s="271"/>
    </row>
    <row r="1858" spans="1:10">
      <c r="A1858" s="54" t="s">
        <v>1283</v>
      </c>
      <c r="C1858" s="41"/>
      <c r="D1858" s="18"/>
      <c r="E1858" s="42"/>
      <c r="F1858" s="42"/>
      <c r="G1858" s="96" t="s">
        <v>1284</v>
      </c>
      <c r="H1858" s="286">
        <f>SUM(H1855:H1857)</f>
        <v>55</v>
      </c>
      <c r="I1858" s="45"/>
      <c r="J1858" s="286" t="e">
        <f>SUM(J1855:J1857)</f>
        <v>#REF!</v>
      </c>
    </row>
    <row r="1859" spans="1:10">
      <c r="A1859" s="18" t="s">
        <v>1285</v>
      </c>
      <c r="B1859" s="1"/>
      <c r="C1859" s="47" t="s">
        <v>1286</v>
      </c>
      <c r="D1859" s="18"/>
      <c r="E1859" s="42"/>
      <c r="F1859" s="42"/>
      <c r="G1859" s="43"/>
      <c r="H1859" s="44"/>
      <c r="I1859" s="45"/>
      <c r="J1859" s="46"/>
    </row>
    <row r="1860" spans="1:10">
      <c r="A1860" s="40"/>
      <c r="B1860" s="31"/>
      <c r="C1860" s="236"/>
      <c r="D1860" s="231"/>
      <c r="E1860" s="232"/>
      <c r="F1860" s="232"/>
      <c r="G1860" s="233"/>
      <c r="H1860" s="234"/>
      <c r="I1860" s="268"/>
      <c r="J1860" s="271"/>
    </row>
    <row r="1861" spans="1:10">
      <c r="A1861" s="54" t="s">
        <v>1287</v>
      </c>
      <c r="B1861" s="1"/>
      <c r="C1861" s="41"/>
      <c r="D1861" s="18"/>
      <c r="E1861" s="42"/>
      <c r="F1861" s="42"/>
      <c r="G1861" s="43" t="s">
        <v>1288</v>
      </c>
      <c r="H1861" s="234">
        <f>SUM(H1859:H1860)</f>
        <v>0</v>
      </c>
      <c r="I1861" s="45"/>
      <c r="J1861" s="271">
        <f>SUM(J1859:J1860)</f>
        <v>0</v>
      </c>
    </row>
    <row r="1862" spans="1:10">
      <c r="A1862" s="18"/>
      <c r="B1862" s="55"/>
      <c r="C1862" s="41"/>
      <c r="D1862" s="18"/>
      <c r="E1862" s="42"/>
      <c r="F1862" s="42"/>
      <c r="G1862" s="43"/>
      <c r="H1862" s="44"/>
      <c r="I1862" s="45"/>
      <c r="J1862" s="46"/>
    </row>
    <row r="1863" spans="1:10" ht="16" thickBot="1">
      <c r="A1863" s="18" t="s">
        <v>1289</v>
      </c>
      <c r="B1863" s="55"/>
      <c r="C1863" s="56"/>
      <c r="D1863" s="119"/>
      <c r="E1863" s="120"/>
      <c r="F1863" s="121" t="s">
        <v>1290</v>
      </c>
      <c r="G1863" s="122">
        <f>SUM(H1845:H1862)/2</f>
        <v>7705.83</v>
      </c>
      <c r="H1863" s="123" t="e">
        <f>IF($A$2="CD",IF($A$3=1,ROUND(SUM(H1845:H1862)/2,0),SUM(H1845:H1862)/2),SUM(H1845:H1862)/2)</f>
        <v>#REF!</v>
      </c>
      <c r="I1863" s="57" t="e">
        <f>SUM(J1845:J1862)/2</f>
        <v>#REF!</v>
      </c>
      <c r="J1863" s="124" t="e">
        <f>IF($A$2="CD",IF($A$3=1,ROUND(SUM(J1845:J1862)/2,0),IF($A$3=3,ROUND(SUM(J1845:J1862)/2,-1),SUM(J1845:J1862)/2)),SUM(J1845:J1862)/2)</f>
        <v>#REF!</v>
      </c>
    </row>
    <row r="1864" spans="1:10" ht="16" thickTop="1">
      <c r="A1864" s="18" t="s">
        <v>1340</v>
      </c>
      <c r="B1864" s="55"/>
      <c r="C1864" s="65" t="s">
        <v>1341</v>
      </c>
      <c r="D1864" s="66"/>
      <c r="E1864" s="67"/>
      <c r="F1864" s="67"/>
      <c r="G1864" s="68"/>
      <c r="H1864" s="69"/>
      <c r="I1864" s="45"/>
      <c r="J1864" s="70"/>
    </row>
    <row r="1865" spans="1:10">
      <c r="A1865" s="40" t="s">
        <v>1342</v>
      </c>
      <c r="B1865" s="55"/>
      <c r="C1865" s="272" t="s">
        <v>1343</v>
      </c>
      <c r="D1865" s="273"/>
      <c r="E1865" s="274"/>
      <c r="F1865" s="241">
        <f>$F$3</f>
        <v>0</v>
      </c>
      <c r="G1865" s="275"/>
      <c r="H1865" s="276" t="e">
        <f>ROUND(H1863*F1865,2)</f>
        <v>#REF!</v>
      </c>
      <c r="I1865" s="45"/>
      <c r="J1865" s="271" t="e">
        <f>ROUND(J1863*F1865,2)</f>
        <v>#REF!</v>
      </c>
    </row>
    <row r="1866" spans="1:10">
      <c r="A1866" s="40" t="s">
        <v>1344</v>
      </c>
      <c r="B1866" s="55"/>
      <c r="C1866" s="272" t="s">
        <v>1345</v>
      </c>
      <c r="D1866" s="273"/>
      <c r="E1866" s="274"/>
      <c r="F1866" s="241">
        <f>$G$3</f>
        <v>0</v>
      </c>
      <c r="G1866" s="275"/>
      <c r="H1866" s="276" t="e">
        <f>ROUND(H1863*F1866,2)</f>
        <v>#REF!</v>
      </c>
      <c r="I1866" s="45"/>
      <c r="J1866" s="271" t="e">
        <f>ROUND(J1863*F1866,2)</f>
        <v>#REF!</v>
      </c>
    </row>
    <row r="1867" spans="1:10">
      <c r="A1867" s="40" t="s">
        <v>1346</v>
      </c>
      <c r="B1867" s="55"/>
      <c r="C1867" s="272" t="s">
        <v>1347</v>
      </c>
      <c r="D1867" s="273"/>
      <c r="E1867" s="274"/>
      <c r="F1867" s="241">
        <f>$H$3</f>
        <v>0</v>
      </c>
      <c r="G1867" s="275"/>
      <c r="H1867" s="276" t="e">
        <f>ROUND(H1863*F1867,2)</f>
        <v>#REF!</v>
      </c>
      <c r="I1867" s="45"/>
      <c r="J1867" s="271" t="e">
        <f>ROUND(J1863*F1867,2)</f>
        <v>#REF!</v>
      </c>
    </row>
    <row r="1868" spans="1:10">
      <c r="A1868" s="40" t="s">
        <v>1348</v>
      </c>
      <c r="B1868" s="55"/>
      <c r="C1868" s="272" t="s">
        <v>1349</v>
      </c>
      <c r="D1868" s="273"/>
      <c r="E1868" s="274"/>
      <c r="F1868" s="241" t="e">
        <f>$I$3</f>
        <v>#REF!</v>
      </c>
      <c r="G1868" s="275"/>
      <c r="H1868" s="276" t="e">
        <f>ROUND(H1867*F1868,2)</f>
        <v>#REF!</v>
      </c>
      <c r="I1868" s="45"/>
      <c r="J1868" s="271" t="e">
        <f>ROUND(J1867*F1868,2)</f>
        <v>#REF!</v>
      </c>
    </row>
    <row r="1869" spans="1:10">
      <c r="A1869" s="18" t="s">
        <v>1350</v>
      </c>
      <c r="B1869" s="55"/>
      <c r="C1869" s="47" t="s">
        <v>1351</v>
      </c>
      <c r="D1869" s="18"/>
      <c r="E1869" s="42"/>
      <c r="F1869" s="42"/>
      <c r="G1869" s="71"/>
      <c r="H1869" s="72" t="e">
        <f>SUM(H1865:H1868)</f>
        <v>#REF!</v>
      </c>
      <c r="I1869" s="62"/>
      <c r="J1869" s="73" t="e">
        <f>SUM(J1865:J1868)</f>
        <v>#REF!</v>
      </c>
    </row>
    <row r="1870" spans="1:10" ht="16" thickBot="1">
      <c r="A1870" s="18" t="s">
        <v>1352</v>
      </c>
      <c r="B1870" s="55"/>
      <c r="C1870" s="125"/>
      <c r="D1870" s="126"/>
      <c r="E1870" s="120"/>
      <c r="F1870" s="121" t="s">
        <v>1353</v>
      </c>
      <c r="G1870" s="127" t="e">
        <f>H1869+H1863</f>
        <v>#REF!</v>
      </c>
      <c r="H1870" s="123" t="e">
        <f>IF($A$3=2,ROUND((H1863+H1869),2),IF($A$3=3,ROUND((H1863+H1869),-1),ROUND((H1863+H1869),0)))</f>
        <v>#REF!</v>
      </c>
      <c r="I1870" s="57"/>
      <c r="J1870" s="124" t="e">
        <f>IF($A$3=2,ROUND((J1863+J1869),2),IF($A$3=3,ROUND((J1863+J1869),-1),ROUND((J1863+J1869),0)))</f>
        <v>#REF!</v>
      </c>
    </row>
    <row r="1871" spans="1:10" ht="16" thickTop="1">
      <c r="C1871" s="1"/>
      <c r="D1871" s="2"/>
      <c r="E1871" s="1"/>
      <c r="F1871" s="1"/>
      <c r="G1871" s="1"/>
      <c r="H1871" s="1"/>
      <c r="I1871" s="29"/>
      <c r="J1871" s="30"/>
    </row>
    <row r="1872" spans="1:10">
      <c r="C1872" s="1"/>
      <c r="D1872" s="2"/>
      <c r="E1872" s="1"/>
      <c r="F1872" s="1"/>
      <c r="G1872" s="1"/>
      <c r="H1872" s="1"/>
      <c r="I1872" s="29"/>
      <c r="J1872" s="30"/>
    </row>
    <row r="1873" spans="1:10" ht="16" thickBot="1">
      <c r="C1873" s="1"/>
      <c r="D1873" s="2"/>
      <c r="E1873" s="1"/>
      <c r="F1873" s="1"/>
      <c r="G1873" s="1"/>
      <c r="H1873" s="1"/>
      <c r="I1873" s="29"/>
      <c r="J1873" s="30"/>
    </row>
    <row r="1874" spans="1:10" ht="16" thickTop="1">
      <c r="A1874" s="18" t="s">
        <v>1553</v>
      </c>
      <c r="B1874" s="31"/>
      <c r="C1874" s="812" t="s">
        <v>1554</v>
      </c>
      <c r="D1874" s="813"/>
      <c r="E1874" s="813"/>
      <c r="F1874" s="813"/>
      <c r="G1874" s="32"/>
      <c r="H1874" s="33" t="s">
        <v>1366</v>
      </c>
      <c r="I1874" s="34" t="s">
        <v>1251</v>
      </c>
      <c r="J1874" s="35" t="s">
        <v>4</v>
      </c>
    </row>
    <row r="1875" spans="1:10">
      <c r="A1875" s="18"/>
      <c r="B1875" s="31"/>
      <c r="C1875" s="814"/>
      <c r="D1875" s="815"/>
      <c r="E1875" s="815"/>
      <c r="F1875" s="815"/>
      <c r="G1875" s="36"/>
      <c r="H1875" s="37" t="e">
        <f>"ITEM:   "&amp;#REF!</f>
        <v>#REF!</v>
      </c>
      <c r="I1875" s="64" t="e">
        <f>#REF!</f>
        <v>#REF!</v>
      </c>
      <c r="J1875" s="39"/>
    </row>
    <row r="1876" spans="1:10">
      <c r="A1876" s="40" t="s">
        <v>1253</v>
      </c>
      <c r="B1876" s="31"/>
      <c r="C1876" s="236" t="s">
        <v>1</v>
      </c>
      <c r="D1876" s="231" t="s">
        <v>2</v>
      </c>
      <c r="E1876" s="232" t="s">
        <v>3</v>
      </c>
      <c r="F1876" s="232" t="s">
        <v>1254</v>
      </c>
      <c r="G1876" s="233" t="s">
        <v>1255</v>
      </c>
      <c r="H1876" s="234" t="s">
        <v>1256</v>
      </c>
      <c r="I1876" s="268"/>
      <c r="J1876" s="271" t="s">
        <v>1256</v>
      </c>
    </row>
    <row r="1877" spans="1:10">
      <c r="A1877" s="40"/>
      <c r="B1877" s="31"/>
      <c r="C1877" s="41"/>
      <c r="D1877" s="18"/>
      <c r="E1877" s="42"/>
      <c r="F1877" s="42"/>
      <c r="G1877" s="43"/>
      <c r="H1877" s="44"/>
      <c r="I1877" s="45"/>
      <c r="J1877" s="46"/>
    </row>
    <row r="1878" spans="1:10">
      <c r="A1878" s="40" t="s">
        <v>1267</v>
      </c>
      <c r="B1878" s="31"/>
      <c r="C1878" s="50" t="s">
        <v>1268</v>
      </c>
      <c r="D1878" s="18" t="s">
        <v>1269</v>
      </c>
      <c r="E1878" s="18" t="s">
        <v>1270</v>
      </c>
      <c r="F1878" s="18" t="s">
        <v>1271</v>
      </c>
      <c r="G1878" s="51" t="s">
        <v>1272</v>
      </c>
      <c r="H1878" s="52" t="s">
        <v>1273</v>
      </c>
      <c r="I1878" s="45"/>
      <c r="J1878" s="46"/>
    </row>
    <row r="1879" spans="1:10">
      <c r="A1879" s="40">
        <v>200006</v>
      </c>
      <c r="B1879" s="31" t="s">
        <v>1268</v>
      </c>
      <c r="C1879" s="236" t="s">
        <v>1339</v>
      </c>
      <c r="D1879" s="224">
        <v>41751</v>
      </c>
      <c r="E1879" s="225">
        <f>$O$1</f>
        <v>1.68</v>
      </c>
      <c r="F1879" s="226">
        <f>IF(D1879&lt;&gt;"",TRUNC(D1879*E1879,0),"")</f>
        <v>70141</v>
      </c>
      <c r="G1879" s="227">
        <v>5.3334000000000001</v>
      </c>
      <c r="H1879" s="234">
        <f>TRUNC(F1879/G1879,2)</f>
        <v>13151.27</v>
      </c>
      <c r="I1879" s="268" t="e">
        <f>I1875 / G1879</f>
        <v>#REF!</v>
      </c>
      <c r="J1879" s="271" t="e">
        <f>H1879 * I1875</f>
        <v>#REF!</v>
      </c>
    </row>
    <row r="1880" spans="1:10">
      <c r="A1880" s="18" t="s">
        <v>1276</v>
      </c>
      <c r="B1880" s="31"/>
      <c r="C1880" s="41"/>
      <c r="D1880" s="18"/>
      <c r="E1880" s="42"/>
      <c r="F1880" s="42"/>
      <c r="G1880" s="43" t="s">
        <v>1277</v>
      </c>
      <c r="H1880" s="48">
        <f>SUM(H1878:H1879)</f>
        <v>13151.27</v>
      </c>
      <c r="I1880" s="45"/>
      <c r="J1880" s="48" t="e">
        <f>SUM(J1878:J1879)</f>
        <v>#REF!</v>
      </c>
    </row>
    <row r="1881" spans="1:10">
      <c r="A1881" s="40" t="s">
        <v>1278</v>
      </c>
      <c r="B1881" s="31"/>
      <c r="C1881" s="53" t="s">
        <v>1279</v>
      </c>
      <c r="D1881" s="18"/>
      <c r="E1881" s="42"/>
      <c r="F1881" s="42"/>
      <c r="G1881" s="43"/>
      <c r="H1881" s="44"/>
      <c r="I1881" s="45"/>
      <c r="J1881" s="46"/>
    </row>
    <row r="1882" spans="1:10">
      <c r="A1882" s="40">
        <v>301008</v>
      </c>
      <c r="B1882" s="31" t="s">
        <v>1279</v>
      </c>
      <c r="C1882" s="236" t="s">
        <v>1280</v>
      </c>
      <c r="D1882" s="231" t="s">
        <v>629</v>
      </c>
      <c r="E1882" s="232">
        <v>0.125</v>
      </c>
      <c r="F1882" s="232"/>
      <c r="G1882" s="233">
        <v>50000</v>
      </c>
      <c r="H1882" s="234">
        <f>TRUNC(E1882* (1 + F1882 / 100) * G1882,2)</f>
        <v>6250</v>
      </c>
      <c r="I1882" s="268" t="e">
        <f>I1875 * (E1882 * (1+F1882/100))</f>
        <v>#REF!</v>
      </c>
      <c r="J1882" s="108" t="e">
        <f>H1882 * I1875</f>
        <v>#REF!</v>
      </c>
    </row>
    <row r="1883" spans="1:10">
      <c r="A1883" s="40">
        <v>300026</v>
      </c>
      <c r="B1883" s="31" t="s">
        <v>1279</v>
      </c>
      <c r="C1883" s="236" t="s">
        <v>1281</v>
      </c>
      <c r="D1883" s="231" t="s">
        <v>1282</v>
      </c>
      <c r="E1883" s="237">
        <f>$O$2</f>
        <v>0.05</v>
      </c>
      <c r="F1883" s="232"/>
      <c r="G1883" s="233">
        <f>H1880</f>
        <v>13151.27</v>
      </c>
      <c r="H1883" s="234">
        <f>TRUNC(E1883* (1 + F1883 / 100) * G1883,2)</f>
        <v>657.56</v>
      </c>
      <c r="I1883" s="268" t="e">
        <f>I1875 * H1883</f>
        <v>#REF!</v>
      </c>
      <c r="J1883" s="271" t="e">
        <f>H1883 * I1875</f>
        <v>#REF!</v>
      </c>
    </row>
    <row r="1884" spans="1:10">
      <c r="A1884" s="18" t="s">
        <v>1283</v>
      </c>
      <c r="B1884" s="31"/>
      <c r="C1884" s="41"/>
      <c r="D1884" s="18"/>
      <c r="E1884" s="42"/>
      <c r="F1884" s="42"/>
      <c r="G1884" s="43" t="s">
        <v>1284</v>
      </c>
      <c r="H1884" s="48">
        <f>SUM(H1881:H1883)</f>
        <v>6907.5599999999995</v>
      </c>
      <c r="I1884" s="45"/>
      <c r="J1884" s="49" t="e">
        <f>SUM(J1881:J1883)</f>
        <v>#REF!</v>
      </c>
    </row>
    <row r="1885" spans="1:10">
      <c r="A1885" s="18" t="s">
        <v>1285</v>
      </c>
      <c r="B1885" s="1"/>
      <c r="C1885" s="47" t="s">
        <v>1286</v>
      </c>
      <c r="D1885" s="18"/>
      <c r="E1885" s="42"/>
      <c r="F1885" s="42"/>
      <c r="G1885" s="43"/>
      <c r="H1885" s="44"/>
      <c r="I1885" s="45"/>
      <c r="J1885" s="46"/>
    </row>
    <row r="1886" spans="1:10">
      <c r="A1886" s="40"/>
      <c r="B1886" s="31"/>
      <c r="C1886" s="236"/>
      <c r="D1886" s="231"/>
      <c r="E1886" s="232"/>
      <c r="F1886" s="232"/>
      <c r="G1886" s="233"/>
      <c r="H1886" s="234"/>
      <c r="I1886" s="268"/>
      <c r="J1886" s="271"/>
    </row>
    <row r="1887" spans="1:10">
      <c r="A1887" s="54" t="s">
        <v>1287</v>
      </c>
      <c r="B1887" s="1"/>
      <c r="C1887" s="41"/>
      <c r="D1887" s="18"/>
      <c r="E1887" s="42"/>
      <c r="F1887" s="42"/>
      <c r="G1887" s="43" t="s">
        <v>1288</v>
      </c>
      <c r="H1887" s="234">
        <f>SUM(H1885:H1886)</f>
        <v>0</v>
      </c>
      <c r="I1887" s="45"/>
      <c r="J1887" s="271">
        <f>SUM(J1885:J1886)</f>
        <v>0</v>
      </c>
    </row>
    <row r="1888" spans="1:10">
      <c r="A1888" s="18"/>
      <c r="B1888" s="55"/>
      <c r="C1888" s="41"/>
      <c r="D1888" s="18"/>
      <c r="E1888" s="42"/>
      <c r="F1888" s="42"/>
      <c r="G1888" s="43"/>
      <c r="H1888" s="44"/>
      <c r="I1888" s="45"/>
      <c r="J1888" s="46"/>
    </row>
    <row r="1889" spans="1:10" ht="16" thickBot="1">
      <c r="A1889" s="18" t="s">
        <v>1289</v>
      </c>
      <c r="B1889" s="55"/>
      <c r="C1889" s="56"/>
      <c r="D1889" s="119"/>
      <c r="E1889" s="120"/>
      <c r="F1889" s="121" t="s">
        <v>1290</v>
      </c>
      <c r="G1889" s="122">
        <f>SUM(H1876:H1888)/2</f>
        <v>20058.829999999998</v>
      </c>
      <c r="H1889" s="123" t="e">
        <f>IF($A$2="CD",IF($A$3=1,ROUND(SUM(H1876:H1888)/2,0),IF($A$3=3,ROUND(SUM(H1876:H1888)/2,-1),SUM(H1876:H1888)/2)),SUM(H1876:H1888)/2)</f>
        <v>#REF!</v>
      </c>
      <c r="I1889" s="57" t="e">
        <f>SUM(J1876:J1888)/2</f>
        <v>#REF!</v>
      </c>
      <c r="J1889" s="124" t="e">
        <f>IF($A$2="CD",IF($A$3=1,ROUND(SUM(J1876:J1888)/2,0),IF($A$3=3,ROUND(SUM(J1876:J1888)/2,-1),SUM(J1876:J1888)/2)),SUM(J1876:J1888)/2)</f>
        <v>#REF!</v>
      </c>
    </row>
    <row r="1890" spans="1:10" ht="16" thickTop="1">
      <c r="A1890" s="18" t="s">
        <v>1340</v>
      </c>
      <c r="B1890" s="55"/>
      <c r="C1890" s="65" t="s">
        <v>1341</v>
      </c>
      <c r="D1890" s="66"/>
      <c r="E1890" s="67"/>
      <c r="F1890" s="67"/>
      <c r="G1890" s="68"/>
      <c r="H1890" s="69"/>
      <c r="I1890" s="45"/>
      <c r="J1890" s="70"/>
    </row>
    <row r="1891" spans="1:10">
      <c r="A1891" s="40" t="s">
        <v>1342</v>
      </c>
      <c r="B1891" s="55"/>
      <c r="C1891" s="272" t="s">
        <v>1343</v>
      </c>
      <c r="D1891" s="273"/>
      <c r="E1891" s="274"/>
      <c r="F1891" s="241">
        <f>$F$3</f>
        <v>0</v>
      </c>
      <c r="G1891" s="275"/>
      <c r="H1891" s="276" t="e">
        <f>ROUND(H1889*F1891,2)</f>
        <v>#REF!</v>
      </c>
      <c r="I1891" s="62"/>
      <c r="J1891" s="271" t="e">
        <f>ROUND(J1889*F1891,2)</f>
        <v>#REF!</v>
      </c>
    </row>
    <row r="1892" spans="1:10">
      <c r="A1892" s="40" t="s">
        <v>1344</v>
      </c>
      <c r="B1892" s="55"/>
      <c r="C1892" s="272" t="s">
        <v>1345</v>
      </c>
      <c r="D1892" s="273"/>
      <c r="E1892" s="274"/>
      <c r="F1892" s="241">
        <f>$G$3</f>
        <v>0</v>
      </c>
      <c r="G1892" s="275"/>
      <c r="H1892" s="276" t="e">
        <f>ROUND(H1889*F1892,2)</f>
        <v>#REF!</v>
      </c>
      <c r="I1892" s="45"/>
      <c r="J1892" s="271" t="e">
        <f>ROUND(J1889*F1892,2)</f>
        <v>#REF!</v>
      </c>
    </row>
    <row r="1893" spans="1:10">
      <c r="A1893" s="40" t="s">
        <v>1346</v>
      </c>
      <c r="B1893" s="55"/>
      <c r="C1893" s="272" t="s">
        <v>1347</v>
      </c>
      <c r="D1893" s="273"/>
      <c r="E1893" s="274"/>
      <c r="F1893" s="241">
        <f>$H$3</f>
        <v>0</v>
      </c>
      <c r="G1893" s="275"/>
      <c r="H1893" s="276" t="e">
        <f>ROUND(H1889*F1893,2)</f>
        <v>#REF!</v>
      </c>
      <c r="I1893" s="45"/>
      <c r="J1893" s="271" t="e">
        <f>ROUND(J1889*F1893,2)</f>
        <v>#REF!</v>
      </c>
    </row>
    <row r="1894" spans="1:10">
      <c r="A1894" s="40" t="s">
        <v>1348</v>
      </c>
      <c r="B1894" s="55"/>
      <c r="C1894" s="272" t="s">
        <v>1349</v>
      </c>
      <c r="D1894" s="273"/>
      <c r="E1894" s="274"/>
      <c r="F1894" s="241" t="e">
        <f>$I$3</f>
        <v>#REF!</v>
      </c>
      <c r="G1894" s="275"/>
      <c r="H1894" s="276" t="e">
        <f>ROUND(H1893*F1894,2)</f>
        <v>#REF!</v>
      </c>
      <c r="I1894" s="45"/>
      <c r="J1894" s="271" t="e">
        <f>ROUND(J1893*F1894,2)</f>
        <v>#REF!</v>
      </c>
    </row>
    <row r="1895" spans="1:10">
      <c r="A1895" s="18" t="s">
        <v>1350</v>
      </c>
      <c r="B1895" s="55"/>
      <c r="C1895" s="47" t="s">
        <v>1351</v>
      </c>
      <c r="D1895" s="18"/>
      <c r="E1895" s="42"/>
      <c r="F1895" s="42"/>
      <c r="G1895" s="71"/>
      <c r="H1895" s="72" t="e">
        <f>SUM(H1891:H1894)</f>
        <v>#REF!</v>
      </c>
      <c r="I1895" s="62"/>
      <c r="J1895" s="73" t="e">
        <f>SUM(J1891:J1894)</f>
        <v>#REF!</v>
      </c>
    </row>
    <row r="1896" spans="1:10" ht="16" thickBot="1">
      <c r="A1896" s="18" t="s">
        <v>1352</v>
      </c>
      <c r="B1896" s="55"/>
      <c r="C1896" s="125"/>
      <c r="D1896" s="126"/>
      <c r="E1896" s="120"/>
      <c r="F1896" s="121" t="s">
        <v>1353</v>
      </c>
      <c r="G1896" s="127" t="e">
        <f>H1895+H1889</f>
        <v>#REF!</v>
      </c>
      <c r="H1896" s="123" t="e">
        <f>IF($A$3=2,ROUND((H1889+H1895),2),IF($A$3=3,ROUND((H1889+H1895),-1),ROUND((H1889+H1895),0)))</f>
        <v>#REF!</v>
      </c>
      <c r="I1896" s="57"/>
      <c r="J1896" s="124" t="e">
        <f>IF($A$3=2,ROUND((J1889+J1895),2),IF($A$3=3,ROUND((J1889+J1895),-1),ROUND((J1889+J1895),0)))</f>
        <v>#REF!</v>
      </c>
    </row>
    <row r="1897" spans="1:10" ht="16" thickTop="1">
      <c r="C1897" s="1"/>
      <c r="D1897" s="2"/>
      <c r="E1897" s="1"/>
      <c r="F1897" s="1"/>
      <c r="G1897" s="1"/>
      <c r="H1897" s="1"/>
      <c r="I1897" s="29"/>
      <c r="J1897" s="30"/>
    </row>
    <row r="1898" spans="1:10" ht="16" thickBot="1">
      <c r="C1898" s="1"/>
      <c r="D1898" s="2"/>
      <c r="E1898" s="1"/>
      <c r="F1898" s="1"/>
      <c r="G1898" s="1"/>
      <c r="H1898" s="1"/>
      <c r="I1898" s="29"/>
      <c r="J1898" s="30"/>
    </row>
    <row r="1899" spans="1:10" ht="16" thickTop="1">
      <c r="A1899" s="18" t="s">
        <v>1555</v>
      </c>
      <c r="B1899" s="31"/>
      <c r="C1899" s="812" t="s">
        <v>1556</v>
      </c>
      <c r="D1899" s="813"/>
      <c r="E1899" s="813"/>
      <c r="F1899" s="813"/>
      <c r="G1899" s="32"/>
      <c r="H1899" s="33" t="s">
        <v>1441</v>
      </c>
      <c r="I1899" s="34" t="s">
        <v>1251</v>
      </c>
      <c r="J1899" s="35" t="s">
        <v>4</v>
      </c>
    </row>
    <row r="1900" spans="1:10">
      <c r="A1900" s="18"/>
      <c r="B1900" s="31"/>
      <c r="C1900" s="814"/>
      <c r="D1900" s="815"/>
      <c r="E1900" s="815"/>
      <c r="F1900" s="815"/>
      <c r="G1900" s="36"/>
      <c r="H1900" s="37" t="e">
        <f>"ITEM:   "&amp;#REF!</f>
        <v>#REF!</v>
      </c>
      <c r="I1900" s="64" t="e">
        <f>#REF!</f>
        <v>#REF!</v>
      </c>
      <c r="J1900" s="39"/>
    </row>
    <row r="1901" spans="1:10">
      <c r="A1901" s="40" t="s">
        <v>1253</v>
      </c>
      <c r="B1901" s="31"/>
      <c r="C1901" s="236" t="s">
        <v>1</v>
      </c>
      <c r="D1901" s="231" t="s">
        <v>2</v>
      </c>
      <c r="E1901" s="232" t="s">
        <v>3</v>
      </c>
      <c r="F1901" s="232" t="s">
        <v>1254</v>
      </c>
      <c r="G1901" s="233" t="s">
        <v>1255</v>
      </c>
      <c r="H1901" s="234" t="s">
        <v>1256</v>
      </c>
      <c r="I1901" s="268"/>
      <c r="J1901" s="271" t="s">
        <v>1256</v>
      </c>
    </row>
    <row r="1902" spans="1:10">
      <c r="A1902" s="40"/>
      <c r="B1902" s="31"/>
      <c r="C1902" s="41"/>
      <c r="D1902" s="18"/>
      <c r="E1902" s="42"/>
      <c r="F1902" s="42"/>
      <c r="G1902" s="43"/>
      <c r="H1902" s="44"/>
      <c r="I1902" s="45"/>
      <c r="J1902" s="46"/>
    </row>
    <row r="1903" spans="1:10">
      <c r="A1903" s="40" t="s">
        <v>1257</v>
      </c>
      <c r="B1903" s="31"/>
      <c r="C1903" s="47" t="s">
        <v>1258</v>
      </c>
      <c r="D1903" s="18"/>
      <c r="E1903" s="42"/>
      <c r="F1903" s="42"/>
      <c r="G1903" s="43"/>
      <c r="H1903" s="44"/>
      <c r="I1903" s="45"/>
      <c r="J1903" s="46"/>
    </row>
    <row r="1904" spans="1:10">
      <c r="A1904" s="40">
        <v>100111</v>
      </c>
      <c r="B1904" s="31" t="s">
        <v>1259</v>
      </c>
      <c r="C1904" s="236" t="s">
        <v>1557</v>
      </c>
      <c r="D1904" s="231" t="s">
        <v>1304</v>
      </c>
      <c r="E1904" s="232">
        <v>2</v>
      </c>
      <c r="F1904" s="232"/>
      <c r="G1904" s="233">
        <v>5870</v>
      </c>
      <c r="H1904" s="234">
        <f t="shared" ref="H1904:H1911" si="7">TRUNC(E1904* (1 + F1904 / 100) * G1904,2)</f>
        <v>11740</v>
      </c>
      <c r="I1904" s="268" t="e">
        <f>I1900 * (E1904 * (1+F1904/100))</f>
        <v>#REF!</v>
      </c>
      <c r="J1904" s="271" t="e">
        <f>H1904 * I1900</f>
        <v>#REF!</v>
      </c>
    </row>
    <row r="1905" spans="1:10">
      <c r="A1905" s="40">
        <v>103048</v>
      </c>
      <c r="B1905" s="31" t="s">
        <v>1263</v>
      </c>
      <c r="C1905" s="236" t="s">
        <v>1558</v>
      </c>
      <c r="D1905" s="231" t="s">
        <v>1304</v>
      </c>
      <c r="E1905" s="232">
        <v>2</v>
      </c>
      <c r="F1905" s="232"/>
      <c r="G1905" s="233">
        <v>14800</v>
      </c>
      <c r="H1905" s="234">
        <f t="shared" si="7"/>
        <v>29600</v>
      </c>
      <c r="I1905" s="268" t="e">
        <f>I1900 * (E1905 * (1+F1905/100))</f>
        <v>#REF!</v>
      </c>
      <c r="J1905" s="271" t="e">
        <f>H1905 * I1900</f>
        <v>#REF!</v>
      </c>
    </row>
    <row r="1906" spans="1:10">
      <c r="A1906" s="40">
        <v>103050</v>
      </c>
      <c r="B1906" s="31" t="s">
        <v>1259</v>
      </c>
      <c r="C1906" s="236" t="s">
        <v>1559</v>
      </c>
      <c r="D1906" s="231" t="s">
        <v>1304</v>
      </c>
      <c r="E1906" s="232">
        <v>0.2</v>
      </c>
      <c r="F1906" s="232"/>
      <c r="G1906" s="233">
        <v>6000</v>
      </c>
      <c r="H1906" s="234">
        <f t="shared" si="7"/>
        <v>1200</v>
      </c>
      <c r="I1906" s="268" t="e">
        <f>I1900 * (E1906 * (1+F1906/100))</f>
        <v>#REF!</v>
      </c>
      <c r="J1906" s="271" t="e">
        <f>H1906 * I1900</f>
        <v>#REF!</v>
      </c>
    </row>
    <row r="1907" spans="1:10">
      <c r="A1907" s="40">
        <v>100806</v>
      </c>
      <c r="B1907" s="31" t="s">
        <v>1336</v>
      </c>
      <c r="C1907" s="236" t="s">
        <v>1522</v>
      </c>
      <c r="D1907" s="231" t="s">
        <v>2</v>
      </c>
      <c r="E1907" s="232">
        <v>5.67</v>
      </c>
      <c r="F1907" s="232"/>
      <c r="G1907" s="233">
        <v>15102</v>
      </c>
      <c r="H1907" s="234">
        <f t="shared" si="7"/>
        <v>85628.34</v>
      </c>
      <c r="I1907" s="268" t="e">
        <f>I1900 * (E1907 * (1+F1907/100))</f>
        <v>#REF!</v>
      </c>
      <c r="J1907" s="271" t="e">
        <f>H1907 * I1900</f>
        <v>#REF!</v>
      </c>
    </row>
    <row r="1908" spans="1:10">
      <c r="A1908" s="40">
        <v>101509</v>
      </c>
      <c r="B1908" s="31" t="s">
        <v>1261</v>
      </c>
      <c r="C1908" s="236" t="s">
        <v>1334</v>
      </c>
      <c r="D1908" s="231" t="s">
        <v>1335</v>
      </c>
      <c r="E1908" s="232">
        <v>8</v>
      </c>
      <c r="F1908" s="232"/>
      <c r="G1908" s="233">
        <v>3900</v>
      </c>
      <c r="H1908" s="234">
        <f t="shared" si="7"/>
        <v>31200</v>
      </c>
      <c r="I1908" s="268" t="e">
        <f>I1900 * (E1908 * (1+F1908/100))</f>
        <v>#REF!</v>
      </c>
      <c r="J1908" s="271" t="e">
        <f>H1908 * I1900</f>
        <v>#REF!</v>
      </c>
    </row>
    <row r="1909" spans="1:10">
      <c r="A1909" s="40">
        <v>101717</v>
      </c>
      <c r="B1909" s="31" t="s">
        <v>1336</v>
      </c>
      <c r="C1909" s="236" t="s">
        <v>1337</v>
      </c>
      <c r="D1909" s="231" t="s">
        <v>2</v>
      </c>
      <c r="E1909" s="232">
        <v>5</v>
      </c>
      <c r="F1909" s="232"/>
      <c r="G1909" s="233">
        <v>13007</v>
      </c>
      <c r="H1909" s="234">
        <f t="shared" si="7"/>
        <v>65035</v>
      </c>
      <c r="I1909" s="268" t="e">
        <f>I1900 * (E1909 * (1+F1909/100))</f>
        <v>#REF!</v>
      </c>
      <c r="J1909" s="271" t="e">
        <f>H1909 * I1900</f>
        <v>#REF!</v>
      </c>
    </row>
    <row r="1910" spans="1:10">
      <c r="A1910" s="40">
        <v>102387</v>
      </c>
      <c r="B1910" s="31" t="s">
        <v>1336</v>
      </c>
      <c r="C1910" s="236" t="s">
        <v>1537</v>
      </c>
      <c r="D1910" s="231" t="s">
        <v>2</v>
      </c>
      <c r="E1910" s="232">
        <v>4.33</v>
      </c>
      <c r="F1910" s="232"/>
      <c r="G1910" s="233">
        <v>3200</v>
      </c>
      <c r="H1910" s="234">
        <f t="shared" si="7"/>
        <v>13856</v>
      </c>
      <c r="I1910" s="268" t="e">
        <f>I1900 * (E1910 * (1+F1910/100))</f>
        <v>#REF!</v>
      </c>
      <c r="J1910" s="271" t="e">
        <f>H1910 * I1900</f>
        <v>#REF!</v>
      </c>
    </row>
    <row r="1911" spans="1:10">
      <c r="A1911" s="18" t="s">
        <v>1531</v>
      </c>
      <c r="B1911" s="31" t="s">
        <v>1532</v>
      </c>
      <c r="C1911" s="236" t="s">
        <v>1533</v>
      </c>
      <c r="D1911" s="231" t="s">
        <v>8</v>
      </c>
      <c r="E1911" s="232">
        <v>1.05</v>
      </c>
      <c r="F1911" s="232"/>
      <c r="G1911" s="233" t="e">
        <f>H217</f>
        <v>#REF!</v>
      </c>
      <c r="H1911" s="234" t="e">
        <f t="shared" si="7"/>
        <v>#REF!</v>
      </c>
      <c r="I1911" s="268" t="e">
        <f>I1900 * (E1911 * (1+F1911/100))</f>
        <v>#REF!</v>
      </c>
      <c r="J1911" s="271" t="e">
        <f>H1911 * I1900</f>
        <v>#REF!</v>
      </c>
    </row>
    <row r="1912" spans="1:10">
      <c r="A1912" s="18" t="s">
        <v>1265</v>
      </c>
      <c r="B1912" s="31"/>
      <c r="C1912" s="41"/>
      <c r="D1912" s="18"/>
      <c r="E1912" s="42"/>
      <c r="F1912" s="42"/>
      <c r="G1912" s="43" t="s">
        <v>1266</v>
      </c>
      <c r="H1912" s="48" t="e">
        <f>SUM(H1903:H1911)</f>
        <v>#REF!</v>
      </c>
      <c r="I1912" s="45"/>
      <c r="J1912" s="49" t="e">
        <f>SUM(J1903:J1911)</f>
        <v>#REF!</v>
      </c>
    </row>
    <row r="1913" spans="1:10">
      <c r="A1913" s="40" t="s">
        <v>1267</v>
      </c>
      <c r="B1913" s="31"/>
      <c r="C1913" s="50" t="s">
        <v>1268</v>
      </c>
      <c r="D1913" s="18" t="s">
        <v>1269</v>
      </c>
      <c r="E1913" s="18" t="s">
        <v>1270</v>
      </c>
      <c r="F1913" s="18" t="s">
        <v>1271</v>
      </c>
      <c r="G1913" s="51" t="s">
        <v>1272</v>
      </c>
      <c r="H1913" s="52" t="s">
        <v>1273</v>
      </c>
      <c r="I1913" s="62"/>
      <c r="J1913" s="46"/>
    </row>
    <row r="1914" spans="1:10">
      <c r="A1914" s="40">
        <v>200011</v>
      </c>
      <c r="B1914" s="31" t="s">
        <v>1268</v>
      </c>
      <c r="C1914" s="236" t="s">
        <v>1363</v>
      </c>
      <c r="D1914" s="224">
        <v>178193</v>
      </c>
      <c r="E1914" s="225">
        <f>$O$1</f>
        <v>1.68</v>
      </c>
      <c r="F1914" s="226">
        <f>IF(D1914&lt;&gt;"",TRUNC(D1914*E1914,0),"")</f>
        <v>299364</v>
      </c>
      <c r="G1914" s="227">
        <v>1.0527</v>
      </c>
      <c r="H1914" s="234">
        <f>TRUNC(F1914/G1914,2)</f>
        <v>284377.31</v>
      </c>
      <c r="I1914" s="268" t="e">
        <f>I1900 / G1914</f>
        <v>#REF!</v>
      </c>
      <c r="J1914" s="271" t="e">
        <f>H1914 * I1900</f>
        <v>#REF!</v>
      </c>
    </row>
    <row r="1915" spans="1:10">
      <c r="A1915" s="18" t="s">
        <v>1276</v>
      </c>
      <c r="B1915" s="31"/>
      <c r="C1915" s="41"/>
      <c r="D1915" s="18"/>
      <c r="E1915" s="42"/>
      <c r="F1915" s="42"/>
      <c r="G1915" s="43" t="s">
        <v>1277</v>
      </c>
      <c r="H1915" s="48">
        <f>SUM(H1913:H1914)</f>
        <v>284377.31</v>
      </c>
      <c r="I1915" s="45"/>
      <c r="J1915" s="49" t="e">
        <f>SUM(J1913:J1914)</f>
        <v>#REF!</v>
      </c>
    </row>
    <row r="1916" spans="1:10">
      <c r="A1916" s="40" t="s">
        <v>1278</v>
      </c>
      <c r="B1916" s="31"/>
      <c r="C1916" s="53" t="s">
        <v>1279</v>
      </c>
      <c r="D1916" s="18"/>
      <c r="E1916" s="42"/>
      <c r="F1916" s="42"/>
      <c r="G1916" s="43"/>
      <c r="H1916" s="44"/>
      <c r="I1916" s="45"/>
      <c r="J1916" s="46"/>
    </row>
    <row r="1917" spans="1:10">
      <c r="A1917" s="40">
        <v>350011</v>
      </c>
      <c r="B1917" s="31" t="s">
        <v>1279</v>
      </c>
      <c r="C1917" s="230" t="s">
        <v>1560</v>
      </c>
      <c r="D1917" s="231" t="s">
        <v>1390</v>
      </c>
      <c r="E1917" s="232">
        <v>21</v>
      </c>
      <c r="F1917" s="232"/>
      <c r="G1917" s="233">
        <v>3500</v>
      </c>
      <c r="H1917" s="234">
        <f>TRUNC(E1917* (1 + F1917 / 100) * G1917,2)</f>
        <v>73500</v>
      </c>
      <c r="I1917" s="268" t="e">
        <f>I1900 * (E1917 * (1+F1917/100))</f>
        <v>#REF!</v>
      </c>
      <c r="J1917" s="271" t="e">
        <f>H1917 * I1900</f>
        <v>#REF!</v>
      </c>
    </row>
    <row r="1918" spans="1:10">
      <c r="A1918" s="40">
        <v>300055</v>
      </c>
      <c r="B1918" s="31" t="s">
        <v>1279</v>
      </c>
      <c r="C1918" s="236" t="s">
        <v>1538</v>
      </c>
      <c r="D1918" s="231" t="s">
        <v>629</v>
      </c>
      <c r="E1918" s="232">
        <v>0.1</v>
      </c>
      <c r="F1918" s="232"/>
      <c r="G1918" s="233">
        <v>28000</v>
      </c>
      <c r="H1918" s="234">
        <f>TRUNC(E1918* (1 + F1918 / 100) * G1918,2)</f>
        <v>2800</v>
      </c>
      <c r="I1918" s="268" t="e">
        <f>I1900 * (E1918 * (1+F1918/100))</f>
        <v>#REF!</v>
      </c>
      <c r="J1918" s="271" t="e">
        <f>H1918 * I1900</f>
        <v>#REF!</v>
      </c>
    </row>
    <row r="1919" spans="1:10">
      <c r="A1919" s="40">
        <v>300026</v>
      </c>
      <c r="B1919" s="31" t="s">
        <v>1279</v>
      </c>
      <c r="C1919" s="236" t="s">
        <v>1281</v>
      </c>
      <c r="D1919" s="231" t="s">
        <v>1282</v>
      </c>
      <c r="E1919" s="237">
        <f>$O$2</f>
        <v>0.05</v>
      </c>
      <c r="F1919" s="232"/>
      <c r="G1919" s="233">
        <f>H1915</f>
        <v>284377.31</v>
      </c>
      <c r="H1919" s="234">
        <f>TRUNC(E1919* (1 + F1919 / 100) * G1919,2)</f>
        <v>14218.86</v>
      </c>
      <c r="I1919" s="268" t="e">
        <f>I1900 * H1919</f>
        <v>#REF!</v>
      </c>
      <c r="J1919" s="271" t="e">
        <f>H1919 * I1900</f>
        <v>#REF!</v>
      </c>
    </row>
    <row r="1920" spans="1:10">
      <c r="A1920" s="40">
        <v>300051</v>
      </c>
      <c r="B1920" s="31" t="s">
        <v>1279</v>
      </c>
      <c r="C1920" s="236" t="s">
        <v>1384</v>
      </c>
      <c r="D1920" s="231" t="s">
        <v>629</v>
      </c>
      <c r="E1920" s="232">
        <v>24</v>
      </c>
      <c r="F1920" s="232"/>
      <c r="G1920" s="233">
        <v>131</v>
      </c>
      <c r="H1920" s="234">
        <f>TRUNC(E1920* (1 + F1920 / 100) * G1920,2)</f>
        <v>3144</v>
      </c>
      <c r="I1920" s="268" t="e">
        <f>I1900 * (E1920 * (1+F1920/100))</f>
        <v>#REF!</v>
      </c>
      <c r="J1920" s="271" t="e">
        <f>H1920 * I1900</f>
        <v>#REF!</v>
      </c>
    </row>
    <row r="1921" spans="1:10">
      <c r="A1921" s="40">
        <v>300002</v>
      </c>
      <c r="B1921" s="31" t="s">
        <v>1279</v>
      </c>
      <c r="C1921" s="236" t="s">
        <v>1561</v>
      </c>
      <c r="D1921" s="231" t="s">
        <v>1390</v>
      </c>
      <c r="E1921" s="232">
        <v>4</v>
      </c>
      <c r="F1921" s="232"/>
      <c r="G1921" s="233">
        <v>15990</v>
      </c>
      <c r="H1921" s="234">
        <f>TRUNC(E1921* (1 + F1921 / 100) * G1921,2)</f>
        <v>63960</v>
      </c>
      <c r="I1921" s="268" t="e">
        <f>I1900 * (E1921 * (1+F1921/100))</f>
        <v>#REF!</v>
      </c>
      <c r="J1921" s="271" t="e">
        <f>H1921 * I1900</f>
        <v>#REF!</v>
      </c>
    </row>
    <row r="1922" spans="1:10">
      <c r="A1922" s="18" t="s">
        <v>1283</v>
      </c>
      <c r="B1922" s="31"/>
      <c r="C1922" s="41"/>
      <c r="D1922" s="18"/>
      <c r="E1922" s="42"/>
      <c r="F1922" s="42"/>
      <c r="G1922" s="43" t="s">
        <v>1284</v>
      </c>
      <c r="H1922" s="48">
        <f>SUM(H1916:H1921)</f>
        <v>157622.85999999999</v>
      </c>
      <c r="I1922" s="45"/>
      <c r="J1922" s="49" t="e">
        <f>SUM(J1916:J1921)</f>
        <v>#REF!</v>
      </c>
    </row>
    <row r="1923" spans="1:10">
      <c r="A1923" s="18" t="s">
        <v>1285</v>
      </c>
      <c r="B1923" s="1"/>
      <c r="C1923" s="47" t="s">
        <v>1286</v>
      </c>
      <c r="D1923" s="18"/>
      <c r="E1923" s="42"/>
      <c r="F1923" s="42"/>
      <c r="G1923" s="43"/>
      <c r="H1923" s="44"/>
      <c r="I1923" s="45"/>
      <c r="J1923" s="46"/>
    </row>
    <row r="1924" spans="1:10">
      <c r="A1924" s="40"/>
      <c r="B1924" s="31"/>
      <c r="C1924" s="236"/>
      <c r="D1924" s="231"/>
      <c r="E1924" s="232"/>
      <c r="F1924" s="232"/>
      <c r="G1924" s="233"/>
      <c r="H1924" s="234"/>
      <c r="I1924" s="268"/>
      <c r="J1924" s="271"/>
    </row>
    <row r="1925" spans="1:10">
      <c r="A1925" s="54" t="s">
        <v>1287</v>
      </c>
      <c r="B1925" s="1"/>
      <c r="C1925" s="41"/>
      <c r="D1925" s="18"/>
      <c r="E1925" s="42"/>
      <c r="F1925" s="42"/>
      <c r="G1925" s="43" t="s">
        <v>1288</v>
      </c>
      <c r="H1925" s="234">
        <f>SUM(H1923:H1924)</f>
        <v>0</v>
      </c>
      <c r="I1925" s="45"/>
      <c r="J1925" s="271">
        <f>SUM(J1923:J1924)</f>
        <v>0</v>
      </c>
    </row>
    <row r="1926" spans="1:10">
      <c r="A1926" s="18"/>
      <c r="B1926" s="55"/>
      <c r="C1926" s="41"/>
      <c r="D1926" s="18"/>
      <c r="E1926" s="42"/>
      <c r="F1926" s="42"/>
      <c r="G1926" s="43"/>
      <c r="H1926" s="44"/>
      <c r="I1926" s="45"/>
      <c r="J1926" s="46"/>
    </row>
    <row r="1927" spans="1:10" ht="16" thickBot="1">
      <c r="A1927" s="18" t="s">
        <v>1289</v>
      </c>
      <c r="B1927" s="55"/>
      <c r="C1927" s="56"/>
      <c r="D1927" s="119"/>
      <c r="E1927" s="120"/>
      <c r="F1927" s="121" t="s">
        <v>1290</v>
      </c>
      <c r="G1927" s="122" t="e">
        <f>SUM(H1901:H1926)/2</f>
        <v>#REF!</v>
      </c>
      <c r="H1927" s="123" t="e">
        <f>IF($A$2="CD",IF($A$3=1,ROUND(SUM(H1901:H1926)/2,0),IF($A$3=3,ROUND(SUM(H1901:H1926)/2,-1),SUM(H1901:H1926)/2)),SUM(H1901:H1926)/2)</f>
        <v>#REF!</v>
      </c>
      <c r="I1927" s="57" t="e">
        <f>SUM(J1901:J1926)/2</f>
        <v>#REF!</v>
      </c>
      <c r="J1927" s="124" t="e">
        <f>IF($A$2="CD",IF($A$3=1,ROUND(SUM(J1901:J1926)/2,0),IF($A$3=3,ROUND(SUM(J1901:J1926)/2,-1),SUM(J1901:J1926)/2)),SUM(J1901:J1926)/2)</f>
        <v>#REF!</v>
      </c>
    </row>
    <row r="1928" spans="1:10" ht="16" thickTop="1">
      <c r="A1928" s="18" t="s">
        <v>1340</v>
      </c>
      <c r="B1928" s="55"/>
      <c r="C1928" s="65" t="s">
        <v>1341</v>
      </c>
      <c r="D1928" s="66"/>
      <c r="E1928" s="67"/>
      <c r="F1928" s="67"/>
      <c r="G1928" s="68"/>
      <c r="H1928" s="69"/>
      <c r="I1928" s="45"/>
      <c r="J1928" s="70"/>
    </row>
    <row r="1929" spans="1:10">
      <c r="A1929" s="40" t="s">
        <v>1342</v>
      </c>
      <c r="B1929" s="55"/>
      <c r="C1929" s="272" t="s">
        <v>1343</v>
      </c>
      <c r="D1929" s="273"/>
      <c r="E1929" s="274"/>
      <c r="F1929" s="241">
        <f>$F$3</f>
        <v>0</v>
      </c>
      <c r="G1929" s="275"/>
      <c r="H1929" s="276" t="e">
        <f>ROUND(H1927*F1929,2)</f>
        <v>#REF!</v>
      </c>
      <c r="I1929" s="45"/>
      <c r="J1929" s="271" t="e">
        <f>ROUND(J1927*F1929,2)</f>
        <v>#REF!</v>
      </c>
    </row>
    <row r="1930" spans="1:10">
      <c r="A1930" s="40" t="s">
        <v>1344</v>
      </c>
      <c r="B1930" s="55"/>
      <c r="C1930" s="272" t="s">
        <v>1345</v>
      </c>
      <c r="D1930" s="273"/>
      <c r="E1930" s="274"/>
      <c r="F1930" s="241">
        <f>$G$3</f>
        <v>0</v>
      </c>
      <c r="G1930" s="275"/>
      <c r="H1930" s="276" t="e">
        <f>ROUND(H1927*F1930,2)</f>
        <v>#REF!</v>
      </c>
      <c r="I1930" s="45"/>
      <c r="J1930" s="271" t="e">
        <f>ROUND(J1927*F1930,2)</f>
        <v>#REF!</v>
      </c>
    </row>
    <row r="1931" spans="1:10">
      <c r="A1931" s="40" t="s">
        <v>1346</v>
      </c>
      <c r="B1931" s="55"/>
      <c r="C1931" s="272" t="s">
        <v>1347</v>
      </c>
      <c r="D1931" s="273"/>
      <c r="E1931" s="274"/>
      <c r="F1931" s="241">
        <f>$H$3</f>
        <v>0</v>
      </c>
      <c r="G1931" s="275"/>
      <c r="H1931" s="276" t="e">
        <f>ROUND(H1927*F1931,2)</f>
        <v>#REF!</v>
      </c>
      <c r="I1931" s="45"/>
      <c r="J1931" s="271" t="e">
        <f>ROUND(J1927*F1931,2)</f>
        <v>#REF!</v>
      </c>
    </row>
    <row r="1932" spans="1:10">
      <c r="A1932" s="40" t="s">
        <v>1348</v>
      </c>
      <c r="B1932" s="55"/>
      <c r="C1932" s="272" t="s">
        <v>1349</v>
      </c>
      <c r="D1932" s="273"/>
      <c r="E1932" s="274"/>
      <c r="F1932" s="241" t="e">
        <f>$I$3</f>
        <v>#REF!</v>
      </c>
      <c r="G1932" s="275"/>
      <c r="H1932" s="276" t="e">
        <f>ROUND(H1931*F1932,2)</f>
        <v>#REF!</v>
      </c>
      <c r="I1932" s="45"/>
      <c r="J1932" s="271" t="e">
        <f>ROUND(J1931*F1932,2)</f>
        <v>#REF!</v>
      </c>
    </row>
    <row r="1933" spans="1:10">
      <c r="A1933" s="18" t="s">
        <v>1350</v>
      </c>
      <c r="B1933" s="55"/>
      <c r="C1933" s="47" t="s">
        <v>1351</v>
      </c>
      <c r="D1933" s="18"/>
      <c r="E1933" s="42"/>
      <c r="F1933" s="42"/>
      <c r="G1933" s="71"/>
      <c r="H1933" s="72" t="e">
        <f>SUM(H1929:H1932)</f>
        <v>#REF!</v>
      </c>
      <c r="I1933" s="62"/>
      <c r="J1933" s="73" t="e">
        <f>SUM(J1929:J1932)</f>
        <v>#REF!</v>
      </c>
    </row>
    <row r="1934" spans="1:10" ht="16" thickBot="1">
      <c r="A1934" s="18" t="s">
        <v>1352</v>
      </c>
      <c r="B1934" s="55"/>
      <c r="C1934" s="125"/>
      <c r="D1934" s="126"/>
      <c r="E1934" s="120"/>
      <c r="F1934" s="121" t="s">
        <v>1353</v>
      </c>
      <c r="G1934" s="127" t="e">
        <f>H1933+H1927</f>
        <v>#REF!</v>
      </c>
      <c r="H1934" s="123" t="e">
        <f>IF($A$3=2,ROUND((H1927+H1933),2),IF($A$3=3,ROUND((H1927+H1933),-1),ROUND((H1927+H1933),0)))</f>
        <v>#REF!</v>
      </c>
      <c r="I1934" s="57"/>
      <c r="J1934" s="124" t="e">
        <f>IF($A$3=2,ROUND((J1927+J1933),2),IF($A$3=3,ROUND((J1927+J1933),-1),ROUND((J1927+J1933),0)))</f>
        <v>#REF!</v>
      </c>
    </row>
    <row r="1935" spans="1:10" ht="16" thickTop="1">
      <c r="C1935" s="1"/>
      <c r="D1935" s="2"/>
      <c r="E1935" s="1"/>
      <c r="F1935" s="1"/>
      <c r="G1935" s="1"/>
      <c r="H1935" s="1"/>
      <c r="I1935" s="29"/>
      <c r="J1935" s="30"/>
    </row>
    <row r="1936" spans="1:10">
      <c r="C1936" s="1"/>
      <c r="D1936" s="2"/>
      <c r="E1936" s="1"/>
      <c r="F1936" s="1"/>
      <c r="G1936" s="1"/>
      <c r="H1936" s="1"/>
      <c r="I1936" s="29"/>
      <c r="J1936" s="30"/>
    </row>
    <row r="1937" spans="1:10" ht="16" thickBot="1">
      <c r="C1937" s="1"/>
      <c r="D1937" s="2"/>
      <c r="E1937" s="1"/>
      <c r="F1937" s="1"/>
      <c r="G1937" s="1"/>
      <c r="H1937" s="1"/>
      <c r="I1937" s="29"/>
      <c r="J1937" s="30"/>
    </row>
    <row r="1938" spans="1:10" ht="16" thickTop="1">
      <c r="A1938" s="18" t="s">
        <v>1562</v>
      </c>
      <c r="B1938" s="31"/>
      <c r="C1938" s="812" t="s">
        <v>1563</v>
      </c>
      <c r="D1938" s="813"/>
      <c r="E1938" s="813"/>
      <c r="F1938" s="813"/>
      <c r="G1938" s="32"/>
      <c r="H1938" s="33" t="s">
        <v>1425</v>
      </c>
      <c r="I1938" s="34" t="s">
        <v>1251</v>
      </c>
      <c r="J1938" s="35" t="s">
        <v>4</v>
      </c>
    </row>
    <row r="1939" spans="1:10">
      <c r="A1939" s="18"/>
      <c r="B1939" s="31"/>
      <c r="C1939" s="814"/>
      <c r="D1939" s="815"/>
      <c r="E1939" s="815"/>
      <c r="F1939" s="815"/>
      <c r="G1939" s="36"/>
      <c r="H1939" s="37" t="e">
        <f>"ITEM:   "&amp;#REF!</f>
        <v>#REF!</v>
      </c>
      <c r="I1939" s="64" t="e">
        <f>#REF!</f>
        <v>#REF!</v>
      </c>
      <c r="J1939" s="39"/>
    </row>
    <row r="1940" spans="1:10">
      <c r="A1940" s="40" t="s">
        <v>1253</v>
      </c>
      <c r="B1940" s="31"/>
      <c r="C1940" s="236" t="s">
        <v>1</v>
      </c>
      <c r="D1940" s="231" t="s">
        <v>2</v>
      </c>
      <c r="E1940" s="232" t="s">
        <v>3</v>
      </c>
      <c r="F1940" s="232" t="s">
        <v>1254</v>
      </c>
      <c r="G1940" s="233" t="s">
        <v>1255</v>
      </c>
      <c r="H1940" s="234" t="s">
        <v>1256</v>
      </c>
      <c r="I1940" s="268"/>
      <c r="J1940" s="271" t="s">
        <v>1256</v>
      </c>
    </row>
    <row r="1941" spans="1:10">
      <c r="A1941" s="40"/>
      <c r="B1941" s="31"/>
      <c r="C1941" s="41"/>
      <c r="D1941" s="18"/>
      <c r="E1941" s="42"/>
      <c r="F1941" s="42"/>
      <c r="G1941" s="43"/>
      <c r="H1941" s="44"/>
      <c r="I1941" s="45"/>
      <c r="J1941" s="46"/>
    </row>
    <row r="1942" spans="1:10">
      <c r="A1942" s="40" t="s">
        <v>1257</v>
      </c>
      <c r="B1942" s="31"/>
      <c r="C1942" s="47" t="s">
        <v>1258</v>
      </c>
      <c r="D1942" s="18"/>
      <c r="E1942" s="42"/>
      <c r="F1942" s="42"/>
      <c r="G1942" s="43"/>
      <c r="H1942" s="44"/>
      <c r="I1942" s="45"/>
      <c r="J1942" s="46"/>
    </row>
    <row r="1943" spans="1:10">
      <c r="A1943" s="40">
        <v>106015</v>
      </c>
      <c r="B1943" s="31" t="s">
        <v>1259</v>
      </c>
      <c r="C1943" s="236" t="s">
        <v>1260</v>
      </c>
      <c r="D1943" s="231" t="s">
        <v>2</v>
      </c>
      <c r="E1943" s="232">
        <v>0.08</v>
      </c>
      <c r="F1943" s="232"/>
      <c r="G1943" s="233">
        <v>70746</v>
      </c>
      <c r="H1943" s="234">
        <f>TRUNC(E1943* (1 + F1943 / 100) * G1943,2)</f>
        <v>5659.68</v>
      </c>
      <c r="I1943" s="268" t="e">
        <f>I1939 * (E1943 * (1+F1943/100))</f>
        <v>#REF!</v>
      </c>
      <c r="J1943" s="271" t="e">
        <f>H1943 * I1939</f>
        <v>#REF!</v>
      </c>
    </row>
    <row r="1944" spans="1:10">
      <c r="A1944" s="40">
        <v>101017</v>
      </c>
      <c r="B1944" s="31" t="s">
        <v>1261</v>
      </c>
      <c r="C1944" s="236" t="s">
        <v>1528</v>
      </c>
      <c r="D1944" s="231" t="s">
        <v>1304</v>
      </c>
      <c r="E1944" s="232">
        <v>1.2</v>
      </c>
      <c r="F1944" s="232"/>
      <c r="G1944" s="233">
        <v>5827</v>
      </c>
      <c r="H1944" s="234">
        <f>TRUNC(E1944* (1 + F1944 / 100) * G1944,2)</f>
        <v>6992.4</v>
      </c>
      <c r="I1944" s="268" t="e">
        <f>I1939 * (E1944 * (1+F1944/100))</f>
        <v>#REF!</v>
      </c>
      <c r="J1944" s="271" t="e">
        <f>H1944 * I1939</f>
        <v>#REF!</v>
      </c>
    </row>
    <row r="1945" spans="1:10">
      <c r="A1945" s="40">
        <v>105024</v>
      </c>
      <c r="B1945" s="31" t="s">
        <v>1263</v>
      </c>
      <c r="C1945" s="287" t="s">
        <v>1264</v>
      </c>
      <c r="D1945" s="288" t="s">
        <v>2</v>
      </c>
      <c r="E1945" s="289">
        <v>6.0000000000000001E-3</v>
      </c>
      <c r="F1945" s="289"/>
      <c r="G1945" s="290">
        <v>340233</v>
      </c>
      <c r="H1945" s="291">
        <f>TRUNC(E1945* (1 + F1945 / 100) * G1945,2)</f>
        <v>2041.39</v>
      </c>
      <c r="I1945" s="268" t="e">
        <f>I1939 * (E1945 * (1+F1945/100))</f>
        <v>#REF!</v>
      </c>
      <c r="J1945" s="270" t="e">
        <f>H1945 * I1939</f>
        <v>#REF!</v>
      </c>
    </row>
    <row r="1946" spans="1:10">
      <c r="A1946" s="18" t="s">
        <v>1265</v>
      </c>
      <c r="B1946" s="31"/>
      <c r="C1946" s="41"/>
      <c r="D1946" s="18"/>
      <c r="E1946" s="42"/>
      <c r="F1946" s="42"/>
      <c r="G1946" s="43" t="s">
        <v>1266</v>
      </c>
      <c r="H1946" s="48">
        <f>SUM(H1942:H1945)</f>
        <v>14693.47</v>
      </c>
      <c r="I1946" s="45"/>
      <c r="J1946" s="49" t="e">
        <f>SUM(J1942:J1945)</f>
        <v>#REF!</v>
      </c>
    </row>
    <row r="1947" spans="1:10">
      <c r="A1947" s="40" t="s">
        <v>1267</v>
      </c>
      <c r="B1947" s="31"/>
      <c r="C1947" s="50" t="s">
        <v>1268</v>
      </c>
      <c r="D1947" s="18" t="s">
        <v>1269</v>
      </c>
      <c r="E1947" s="18" t="s">
        <v>1270</v>
      </c>
      <c r="F1947" s="18" t="s">
        <v>1271</v>
      </c>
      <c r="G1947" s="51" t="s">
        <v>1272</v>
      </c>
      <c r="H1947" s="52" t="s">
        <v>1273</v>
      </c>
      <c r="I1947" s="45"/>
      <c r="J1947" s="46"/>
    </row>
    <row r="1948" spans="1:10">
      <c r="A1948" s="40">
        <v>200007</v>
      </c>
      <c r="B1948" s="31" t="s">
        <v>1268</v>
      </c>
      <c r="C1948" s="236" t="s">
        <v>1274</v>
      </c>
      <c r="D1948" s="224">
        <v>109195</v>
      </c>
      <c r="E1948" s="225">
        <f>$O$1</f>
        <v>1.68</v>
      </c>
      <c r="F1948" s="226">
        <f>IF(D1948&lt;&gt;"",TRUNC(D1948*E1948,0),"")</f>
        <v>183447</v>
      </c>
      <c r="G1948" s="227">
        <v>42.1053</v>
      </c>
      <c r="H1948" s="234">
        <f>TRUNC(F1948/G1948,2)</f>
        <v>4356.8599999999997</v>
      </c>
      <c r="I1948" s="268" t="e">
        <f>I1939 / G1948</f>
        <v>#REF!</v>
      </c>
      <c r="J1948" s="271" t="e">
        <f>H1948 * I1939</f>
        <v>#REF!</v>
      </c>
    </row>
    <row r="1949" spans="1:10">
      <c r="A1949" s="40">
        <v>200017</v>
      </c>
      <c r="B1949" s="31" t="s">
        <v>1268</v>
      </c>
      <c r="C1949" s="287" t="s">
        <v>1275</v>
      </c>
      <c r="D1949" s="292">
        <v>108240</v>
      </c>
      <c r="E1949" s="293">
        <f>$O$1</f>
        <v>1.68</v>
      </c>
      <c r="F1949" s="294">
        <f>IF(D1949&lt;&gt;"",TRUNC(D1949*E1949,0),"")</f>
        <v>181843</v>
      </c>
      <c r="G1949" s="295">
        <v>50</v>
      </c>
      <c r="H1949" s="291">
        <f>TRUNC(F1949/G1949,2)</f>
        <v>3636.86</v>
      </c>
      <c r="I1949" s="268" t="e">
        <f>I1939 / G1949</f>
        <v>#REF!</v>
      </c>
      <c r="J1949" s="270" t="e">
        <f>H1949 * I1939</f>
        <v>#REF!</v>
      </c>
    </row>
    <row r="1950" spans="1:10">
      <c r="A1950" s="18" t="s">
        <v>1276</v>
      </c>
      <c r="B1950" s="31"/>
      <c r="C1950" s="41"/>
      <c r="D1950" s="18"/>
      <c r="E1950" s="42"/>
      <c r="F1950" s="42"/>
      <c r="G1950" s="43" t="s">
        <v>1277</v>
      </c>
      <c r="H1950" s="48">
        <f>SUM(H1947:H1949)</f>
        <v>7993.7199999999993</v>
      </c>
      <c r="I1950" s="45"/>
      <c r="J1950" s="49" t="e">
        <f>SUM(J1947:J1949)</f>
        <v>#REF!</v>
      </c>
    </row>
    <row r="1951" spans="1:10">
      <c r="A1951" s="40" t="s">
        <v>1278</v>
      </c>
      <c r="B1951" s="31"/>
      <c r="C1951" s="53" t="s">
        <v>1279</v>
      </c>
      <c r="D1951" s="18"/>
      <c r="E1951" s="42"/>
      <c r="F1951" s="42"/>
      <c r="G1951" s="43"/>
      <c r="H1951" s="44"/>
      <c r="I1951" s="45"/>
      <c r="J1951" s="46"/>
    </row>
    <row r="1952" spans="1:10">
      <c r="A1952" s="40">
        <v>301008</v>
      </c>
      <c r="B1952" s="31" t="s">
        <v>1279</v>
      </c>
      <c r="C1952" s="230" t="s">
        <v>1280</v>
      </c>
      <c r="D1952" s="231" t="s">
        <v>629</v>
      </c>
      <c r="E1952" s="232">
        <v>0.06</v>
      </c>
      <c r="F1952" s="232"/>
      <c r="G1952" s="233">
        <v>50000</v>
      </c>
      <c r="H1952" s="234">
        <f>TRUNC(E1952* (1 + F1952 / 100) * G1952,2)</f>
        <v>3000</v>
      </c>
      <c r="I1952" s="268" t="e">
        <f>I1939 * (E1952 * (1+F1952/100))</f>
        <v>#REF!</v>
      </c>
      <c r="J1952" s="271" t="e">
        <f>H1952 * I1939</f>
        <v>#REF!</v>
      </c>
    </row>
    <row r="1953" spans="1:10">
      <c r="A1953" s="40">
        <v>300026</v>
      </c>
      <c r="B1953" s="31" t="s">
        <v>1279</v>
      </c>
      <c r="C1953" s="236" t="s">
        <v>1281</v>
      </c>
      <c r="D1953" s="231" t="s">
        <v>1282</v>
      </c>
      <c r="E1953" s="237">
        <f>$O$2</f>
        <v>0.05</v>
      </c>
      <c r="F1953" s="232"/>
      <c r="G1953" s="233">
        <f>H1950</f>
        <v>7993.7199999999993</v>
      </c>
      <c r="H1953" s="234">
        <f>TRUNC(E1953* (1 + F1953 / 100) * G1953,2)</f>
        <v>399.68</v>
      </c>
      <c r="I1953" s="268" t="e">
        <f>I1939 * H1953</f>
        <v>#REF!</v>
      </c>
      <c r="J1953" s="271" t="e">
        <f>H1953 * I1939</f>
        <v>#REF!</v>
      </c>
    </row>
    <row r="1954" spans="1:10">
      <c r="A1954" s="18" t="s">
        <v>1283</v>
      </c>
      <c r="B1954" s="31"/>
      <c r="C1954" s="41"/>
      <c r="D1954" s="18"/>
      <c r="E1954" s="42"/>
      <c r="F1954" s="42"/>
      <c r="G1954" s="43" t="s">
        <v>1284</v>
      </c>
      <c r="H1954" s="48">
        <f>SUM(H1951:H1953)</f>
        <v>3399.68</v>
      </c>
      <c r="I1954" s="45"/>
      <c r="J1954" s="49" t="e">
        <f>SUM(J1951:J1953)</f>
        <v>#REF!</v>
      </c>
    </row>
    <row r="1955" spans="1:10">
      <c r="A1955" s="18" t="s">
        <v>1285</v>
      </c>
      <c r="B1955" s="1"/>
      <c r="C1955" s="47" t="s">
        <v>1286</v>
      </c>
      <c r="D1955" s="18"/>
      <c r="E1955" s="42"/>
      <c r="F1955" s="42"/>
      <c r="G1955" s="43"/>
      <c r="H1955" s="44"/>
      <c r="I1955" s="45"/>
      <c r="J1955" s="46"/>
    </row>
    <row r="1956" spans="1:10">
      <c r="A1956" s="40"/>
      <c r="B1956" s="31"/>
      <c r="C1956" s="236"/>
      <c r="D1956" s="231"/>
      <c r="E1956" s="232"/>
      <c r="F1956" s="232"/>
      <c r="G1956" s="233"/>
      <c r="H1956" s="234"/>
      <c r="I1956" s="268"/>
      <c r="J1956" s="271"/>
    </row>
    <row r="1957" spans="1:10">
      <c r="A1957" s="54" t="s">
        <v>1287</v>
      </c>
      <c r="B1957" s="1"/>
      <c r="C1957" s="41"/>
      <c r="D1957" s="18"/>
      <c r="E1957" s="42"/>
      <c r="F1957" s="42"/>
      <c r="G1957" s="43" t="s">
        <v>1288</v>
      </c>
      <c r="H1957" s="234">
        <f>SUM(H1955:H1956)</f>
        <v>0</v>
      </c>
      <c r="I1957" s="45"/>
      <c r="J1957" s="271">
        <f>SUM(J1955:J1956)</f>
        <v>0</v>
      </c>
    </row>
    <row r="1958" spans="1:10">
      <c r="A1958" s="18"/>
      <c r="B1958" s="55"/>
      <c r="C1958" s="41"/>
      <c r="D1958" s="18"/>
      <c r="E1958" s="42"/>
      <c r="F1958" s="42"/>
      <c r="G1958" s="43"/>
      <c r="H1958" s="44"/>
      <c r="I1958" s="62"/>
      <c r="J1958" s="46"/>
    </row>
    <row r="1959" spans="1:10" ht="16" thickBot="1">
      <c r="A1959" s="18" t="s">
        <v>1289</v>
      </c>
      <c r="B1959" s="55"/>
      <c r="C1959" s="56"/>
      <c r="D1959" s="119"/>
      <c r="E1959" s="120"/>
      <c r="F1959" s="121" t="s">
        <v>1290</v>
      </c>
      <c r="G1959" s="122">
        <f>SUM(H1940:H1958)/2</f>
        <v>26086.87</v>
      </c>
      <c r="H1959" s="123" t="e">
        <f>IF($A$2="CD",IF($A$3=1,ROUND(SUM(H1940:H1958)/2,0),IF($A$3=3,ROUND(SUM(H1940:H1958)/2,-1),SUM(H1940:H1958)/2)),SUM(H1940:H1958)/2)</f>
        <v>#REF!</v>
      </c>
      <c r="I1959" s="57" t="e">
        <f>SUM(J1940:J1958)/2</f>
        <v>#REF!</v>
      </c>
      <c r="J1959" s="124" t="e">
        <f>IF($A$2="CD",IF($A$3=1,ROUND(SUM(J1940:J1958)/2,0),IF($A$3=3,ROUND(SUM(J1940:J1958)/2,-1),SUM(J1940:J1958)/2)),SUM(J1940:J1958)/2)</f>
        <v>#REF!</v>
      </c>
    </row>
    <row r="1960" spans="1:10" ht="16" thickTop="1">
      <c r="A1960" s="18" t="s">
        <v>1340</v>
      </c>
      <c r="B1960" s="55"/>
      <c r="C1960" s="65" t="s">
        <v>1341</v>
      </c>
      <c r="D1960" s="66"/>
      <c r="E1960" s="67"/>
      <c r="F1960" s="67"/>
      <c r="G1960" s="68"/>
      <c r="H1960" s="69"/>
      <c r="I1960" s="45"/>
      <c r="J1960" s="70"/>
    </row>
    <row r="1961" spans="1:10">
      <c r="A1961" s="40" t="s">
        <v>1342</v>
      </c>
      <c r="B1961" s="55"/>
      <c r="C1961" s="272" t="s">
        <v>1343</v>
      </c>
      <c r="D1961" s="273"/>
      <c r="E1961" s="274"/>
      <c r="F1961" s="241">
        <f>$F$3</f>
        <v>0</v>
      </c>
      <c r="G1961" s="275"/>
      <c r="H1961" s="276" t="e">
        <f>ROUND(H1959*F1961,2)</f>
        <v>#REF!</v>
      </c>
      <c r="I1961" s="45"/>
      <c r="J1961" s="271" t="e">
        <f>ROUND(J1959*F1961,2)</f>
        <v>#REF!</v>
      </c>
    </row>
    <row r="1962" spans="1:10">
      <c r="A1962" s="40" t="s">
        <v>1344</v>
      </c>
      <c r="B1962" s="55"/>
      <c r="C1962" s="272" t="s">
        <v>1345</v>
      </c>
      <c r="D1962" s="273"/>
      <c r="E1962" s="274"/>
      <c r="F1962" s="241">
        <f>$G$3</f>
        <v>0</v>
      </c>
      <c r="G1962" s="275"/>
      <c r="H1962" s="276" t="e">
        <f>ROUND(H1959*F1962,2)</f>
        <v>#REF!</v>
      </c>
      <c r="I1962" s="45"/>
      <c r="J1962" s="271" t="e">
        <f>ROUND(J1959*F1962,2)</f>
        <v>#REF!</v>
      </c>
    </row>
    <row r="1963" spans="1:10">
      <c r="A1963" s="40" t="s">
        <v>1346</v>
      </c>
      <c r="B1963" s="55"/>
      <c r="C1963" s="272" t="s">
        <v>1347</v>
      </c>
      <c r="D1963" s="273"/>
      <c r="E1963" s="274"/>
      <c r="F1963" s="241">
        <f>$H$3</f>
        <v>0</v>
      </c>
      <c r="G1963" s="275"/>
      <c r="H1963" s="276" t="e">
        <f>ROUND(H1959*F1963,2)</f>
        <v>#REF!</v>
      </c>
      <c r="I1963" s="45"/>
      <c r="J1963" s="271" t="e">
        <f>ROUND(J1959*F1963,2)</f>
        <v>#REF!</v>
      </c>
    </row>
    <row r="1964" spans="1:10">
      <c r="A1964" s="40" t="s">
        <v>1348</v>
      </c>
      <c r="B1964" s="55"/>
      <c r="C1964" s="272" t="s">
        <v>1349</v>
      </c>
      <c r="D1964" s="273"/>
      <c r="E1964" s="274"/>
      <c r="F1964" s="241" t="e">
        <f>$I$3</f>
        <v>#REF!</v>
      </c>
      <c r="G1964" s="275"/>
      <c r="H1964" s="276" t="e">
        <f>ROUND(H1963*F1964,2)</f>
        <v>#REF!</v>
      </c>
      <c r="I1964" s="45"/>
      <c r="J1964" s="271" t="e">
        <f>ROUND(J1963*F1964,2)</f>
        <v>#REF!</v>
      </c>
    </row>
    <row r="1965" spans="1:10">
      <c r="A1965" s="18" t="s">
        <v>1350</v>
      </c>
      <c r="B1965" s="55"/>
      <c r="C1965" s="47" t="s">
        <v>1351</v>
      </c>
      <c r="D1965" s="18"/>
      <c r="E1965" s="42"/>
      <c r="F1965" s="42"/>
      <c r="G1965" s="71"/>
      <c r="H1965" s="72" t="e">
        <f>SUM(H1961:H1964)</f>
        <v>#REF!</v>
      </c>
      <c r="I1965" s="62"/>
      <c r="J1965" s="73" t="e">
        <f>SUM(J1961:J1964)</f>
        <v>#REF!</v>
      </c>
    </row>
    <row r="1966" spans="1:10" ht="16" thickBot="1">
      <c r="A1966" s="18" t="s">
        <v>1352</v>
      </c>
      <c r="B1966" s="55"/>
      <c r="C1966" s="125"/>
      <c r="D1966" s="126"/>
      <c r="E1966" s="120"/>
      <c r="F1966" s="121" t="s">
        <v>1353</v>
      </c>
      <c r="G1966" s="127" t="e">
        <f>H1965+H1959</f>
        <v>#REF!</v>
      </c>
      <c r="H1966" s="123" t="e">
        <f>IF($A$3=2,ROUND((H1959+H1965),2),IF($A$3=3,ROUND((H1959+H1965),-1),ROUND((H1959+H1965),0)))</f>
        <v>#REF!</v>
      </c>
      <c r="I1966" s="57"/>
      <c r="J1966" s="124" t="e">
        <f>IF($A$3=2,ROUND((J1959+J1965),2),IF($A$3=3,ROUND((J1959+J1965),-1),ROUND((J1959+J1965),0)))</f>
        <v>#REF!</v>
      </c>
    </row>
    <row r="1967" spans="1:10" ht="16" thickTop="1">
      <c r="C1967" s="1"/>
      <c r="D1967" s="2"/>
      <c r="E1967" s="1"/>
      <c r="F1967" s="1"/>
      <c r="G1967" s="1"/>
      <c r="H1967" s="1"/>
      <c r="I1967" s="29"/>
      <c r="J1967" s="30"/>
    </row>
    <row r="1968" spans="1:10">
      <c r="C1968" s="1"/>
      <c r="D1968" s="2"/>
      <c r="E1968" s="1"/>
      <c r="F1968" s="1"/>
      <c r="G1968" s="1"/>
      <c r="H1968" s="1"/>
      <c r="I1968" s="29"/>
      <c r="J1968" s="30"/>
    </row>
    <row r="1969" spans="1:10" ht="16" thickBot="1">
      <c r="C1969" s="1"/>
      <c r="D1969" s="2"/>
      <c r="E1969" s="1"/>
      <c r="F1969" s="1"/>
      <c r="G1969" s="1"/>
      <c r="H1969" s="1"/>
      <c r="I1969" s="29"/>
      <c r="J1969" s="30"/>
    </row>
    <row r="1970" spans="1:10" ht="16" thickTop="1">
      <c r="A1970" s="18" t="s">
        <v>1564</v>
      </c>
      <c r="B1970" s="31"/>
      <c r="C1970" s="812" t="s">
        <v>1565</v>
      </c>
      <c r="D1970" s="813"/>
      <c r="E1970" s="813"/>
      <c r="F1970" s="813"/>
      <c r="G1970" s="32"/>
      <c r="H1970" s="33" t="s">
        <v>1366</v>
      </c>
      <c r="I1970" s="34" t="s">
        <v>1251</v>
      </c>
      <c r="J1970" s="35" t="s">
        <v>4</v>
      </c>
    </row>
    <row r="1971" spans="1:10">
      <c r="A1971" s="18"/>
      <c r="B1971" s="31"/>
      <c r="C1971" s="814"/>
      <c r="D1971" s="815"/>
      <c r="E1971" s="815"/>
      <c r="F1971" s="815"/>
      <c r="G1971" s="36"/>
      <c r="H1971" s="37" t="e">
        <f>"ITEM:   "&amp;#REF!</f>
        <v>#REF!</v>
      </c>
      <c r="I1971" s="64" t="e">
        <f>#REF!</f>
        <v>#REF!</v>
      </c>
      <c r="J1971" s="39"/>
    </row>
    <row r="1972" spans="1:10">
      <c r="A1972" s="40" t="s">
        <v>1253</v>
      </c>
      <c r="B1972" s="31"/>
      <c r="C1972" s="236" t="s">
        <v>1</v>
      </c>
      <c r="D1972" s="231" t="s">
        <v>2</v>
      </c>
      <c r="E1972" s="232" t="s">
        <v>3</v>
      </c>
      <c r="F1972" s="232" t="s">
        <v>1254</v>
      </c>
      <c r="G1972" s="233" t="s">
        <v>1255</v>
      </c>
      <c r="H1972" s="234" t="s">
        <v>1256</v>
      </c>
      <c r="I1972" s="268"/>
      <c r="J1972" s="271" t="s">
        <v>1256</v>
      </c>
    </row>
    <row r="1973" spans="1:10">
      <c r="A1973" s="40"/>
      <c r="B1973" s="31"/>
      <c r="C1973" s="41"/>
      <c r="D1973" s="18"/>
      <c r="E1973" s="42"/>
      <c r="F1973" s="42"/>
      <c r="G1973" s="43"/>
      <c r="H1973" s="44"/>
      <c r="I1973" s="45"/>
      <c r="J1973" s="46"/>
    </row>
    <row r="1974" spans="1:10">
      <c r="A1974" s="40" t="s">
        <v>1267</v>
      </c>
      <c r="B1974" s="31"/>
      <c r="C1974" s="50" t="s">
        <v>1268</v>
      </c>
      <c r="D1974" s="18" t="s">
        <v>1269</v>
      </c>
      <c r="E1974" s="18" t="s">
        <v>1270</v>
      </c>
      <c r="F1974" s="18" t="s">
        <v>1271</v>
      </c>
      <c r="G1974" s="51" t="s">
        <v>1272</v>
      </c>
      <c r="H1974" s="52" t="s">
        <v>1273</v>
      </c>
      <c r="I1974" s="45"/>
      <c r="J1974" s="46"/>
    </row>
    <row r="1975" spans="1:10">
      <c r="A1975" s="40">
        <v>200006</v>
      </c>
      <c r="B1975" s="31" t="s">
        <v>1268</v>
      </c>
      <c r="C1975" s="236" t="s">
        <v>1339</v>
      </c>
      <c r="D1975" s="292">
        <v>41751</v>
      </c>
      <c r="E1975" s="293">
        <f>$O$1</f>
        <v>1.68</v>
      </c>
      <c r="F1975" s="294">
        <f>IF(D1975&lt;&gt;"",TRUNC(D1975*E1975,0),"")</f>
        <v>70141</v>
      </c>
      <c r="G1975" s="295">
        <v>5.3334000000000001</v>
      </c>
      <c r="H1975" s="234">
        <f>TRUNC(F1975/G1975,2)</f>
        <v>13151.27</v>
      </c>
      <c r="I1975" s="268" t="e">
        <f>I1971 / G1975</f>
        <v>#REF!</v>
      </c>
      <c r="J1975" s="271" t="e">
        <f>H1975 * I1971</f>
        <v>#REF!</v>
      </c>
    </row>
    <row r="1976" spans="1:10">
      <c r="A1976" s="18" t="s">
        <v>1276</v>
      </c>
      <c r="B1976" s="31"/>
      <c r="C1976" s="41"/>
      <c r="D1976" s="18"/>
      <c r="E1976" s="42"/>
      <c r="F1976" s="42"/>
      <c r="G1976" s="43" t="s">
        <v>1277</v>
      </c>
      <c r="H1976" s="48">
        <f>SUM(H1974:H1975)</f>
        <v>13151.27</v>
      </c>
      <c r="I1976" s="45"/>
      <c r="J1976" s="48" t="e">
        <f>SUM(J1974:J1975)</f>
        <v>#REF!</v>
      </c>
    </row>
    <row r="1977" spans="1:10">
      <c r="A1977" s="40" t="s">
        <v>1278</v>
      </c>
      <c r="B1977" s="31"/>
      <c r="C1977" s="53" t="s">
        <v>1279</v>
      </c>
      <c r="D1977" s="18"/>
      <c r="E1977" s="42"/>
      <c r="F1977" s="42"/>
      <c r="G1977" s="43"/>
      <c r="H1977" s="44"/>
      <c r="I1977" s="45"/>
      <c r="J1977" s="46"/>
    </row>
    <row r="1978" spans="1:10">
      <c r="A1978" s="40">
        <v>301008</v>
      </c>
      <c r="B1978" s="31" t="s">
        <v>1279</v>
      </c>
      <c r="C1978" s="236" t="s">
        <v>1280</v>
      </c>
      <c r="D1978" s="231" t="s">
        <v>629</v>
      </c>
      <c r="E1978" s="232">
        <v>0.125</v>
      </c>
      <c r="F1978" s="232"/>
      <c r="G1978" s="233">
        <v>50000</v>
      </c>
      <c r="H1978" s="234">
        <f>TRUNC(E1978* (1 + F1978 / 100) * G1978,2)</f>
        <v>6250</v>
      </c>
      <c r="I1978" s="268" t="e">
        <f>I1971 * (E1978 * (1+F1978/100))</f>
        <v>#REF!</v>
      </c>
      <c r="J1978" s="108" t="e">
        <f>H1978 * I1971</f>
        <v>#REF!</v>
      </c>
    </row>
    <row r="1979" spans="1:10">
      <c r="A1979" s="40">
        <v>300026</v>
      </c>
      <c r="B1979" s="31" t="s">
        <v>1279</v>
      </c>
      <c r="C1979" s="236" t="s">
        <v>1281</v>
      </c>
      <c r="D1979" s="231" t="s">
        <v>1282</v>
      </c>
      <c r="E1979" s="237">
        <f>$O$2</f>
        <v>0.05</v>
      </c>
      <c r="F1979" s="232"/>
      <c r="G1979" s="233">
        <f>H1976</f>
        <v>13151.27</v>
      </c>
      <c r="H1979" s="234">
        <f>TRUNC(E1979* (1 + F1979 / 100) * G1979,2)</f>
        <v>657.56</v>
      </c>
      <c r="I1979" s="268" t="e">
        <f>I1971 * H1979</f>
        <v>#REF!</v>
      </c>
      <c r="J1979" s="271" t="e">
        <f>H1979 * I1971</f>
        <v>#REF!</v>
      </c>
    </row>
    <row r="1980" spans="1:10">
      <c r="A1980" s="18" t="s">
        <v>1283</v>
      </c>
      <c r="B1980" s="31"/>
      <c r="C1980" s="41"/>
      <c r="D1980" s="18"/>
      <c r="E1980" s="42"/>
      <c r="F1980" s="42"/>
      <c r="G1980" s="43" t="s">
        <v>1284</v>
      </c>
      <c r="H1980" s="48">
        <f>SUM(H1977:H1979)</f>
        <v>6907.5599999999995</v>
      </c>
      <c r="I1980" s="45"/>
      <c r="J1980" s="49" t="e">
        <f>SUM(J1977:J1979)</f>
        <v>#REF!</v>
      </c>
    </row>
    <row r="1981" spans="1:10">
      <c r="A1981" s="18" t="s">
        <v>1285</v>
      </c>
      <c r="B1981" s="1"/>
      <c r="C1981" s="47" t="s">
        <v>1286</v>
      </c>
      <c r="D1981" s="18"/>
      <c r="E1981" s="42"/>
      <c r="F1981" s="42"/>
      <c r="G1981" s="43"/>
      <c r="H1981" s="44"/>
      <c r="I1981" s="45"/>
      <c r="J1981" s="46"/>
    </row>
    <row r="1982" spans="1:10">
      <c r="A1982" s="40"/>
      <c r="B1982" s="31"/>
      <c r="C1982" s="236"/>
      <c r="D1982" s="231"/>
      <c r="E1982" s="232"/>
      <c r="F1982" s="232"/>
      <c r="G1982" s="233"/>
      <c r="H1982" s="234"/>
      <c r="I1982" s="268"/>
      <c r="J1982" s="271"/>
    </row>
    <row r="1983" spans="1:10">
      <c r="A1983" s="54" t="s">
        <v>1287</v>
      </c>
      <c r="B1983" s="1"/>
      <c r="C1983" s="41"/>
      <c r="D1983" s="18"/>
      <c r="E1983" s="42"/>
      <c r="F1983" s="42"/>
      <c r="G1983" s="43" t="s">
        <v>1288</v>
      </c>
      <c r="H1983" s="234">
        <f>SUM(H1981:H1982)</f>
        <v>0</v>
      </c>
      <c r="I1983" s="45"/>
      <c r="J1983" s="271">
        <f>SUM(J1981:J1982)</f>
        <v>0</v>
      </c>
    </row>
    <row r="1984" spans="1:10">
      <c r="A1984" s="18"/>
      <c r="B1984" s="55"/>
      <c r="C1984" s="41"/>
      <c r="D1984" s="18"/>
      <c r="E1984" s="42"/>
      <c r="F1984" s="42"/>
      <c r="G1984" s="43"/>
      <c r="H1984" s="44"/>
      <c r="I1984" s="45"/>
      <c r="J1984" s="46"/>
    </row>
    <row r="1985" spans="1:10" ht="16" thickBot="1">
      <c r="A1985" s="18" t="s">
        <v>1289</v>
      </c>
      <c r="B1985" s="55"/>
      <c r="C1985" s="56"/>
      <c r="D1985" s="119"/>
      <c r="E1985" s="120"/>
      <c r="F1985" s="121" t="s">
        <v>1290</v>
      </c>
      <c r="G1985" s="122">
        <f>SUM(H1972:H1984)/2</f>
        <v>20058.829999999998</v>
      </c>
      <c r="H1985" s="123" t="e">
        <f>IF($A$2="CD",IF($A$3=1,ROUND(SUM(H1972:H1984)/2,0),IF($A$3=3,ROUND(SUM(H1972:H1984)/2,-1),SUM(H1972:H1984)/2)),SUM(H1972:H1984)/2)</f>
        <v>#REF!</v>
      </c>
      <c r="I1985" s="57" t="e">
        <f>SUM(J1972:J1984)/2</f>
        <v>#REF!</v>
      </c>
      <c r="J1985" s="124" t="e">
        <f>IF($A$2="CD",IF($A$3=1,ROUND(SUM(J1972:J1984)/2,0),IF($A$3=3,ROUND(SUM(J1972:J1984)/2,-1),SUM(J1972:J1984)/2)),SUM(J1972:J1984)/2)</f>
        <v>#REF!</v>
      </c>
    </row>
    <row r="1986" spans="1:10" ht="16" thickTop="1">
      <c r="A1986" s="18" t="s">
        <v>1340</v>
      </c>
      <c r="B1986" s="55"/>
      <c r="C1986" s="65" t="s">
        <v>1341</v>
      </c>
      <c r="D1986" s="66"/>
      <c r="E1986" s="67"/>
      <c r="F1986" s="67"/>
      <c r="G1986" s="68"/>
      <c r="H1986" s="69"/>
      <c r="I1986" s="45"/>
      <c r="J1986" s="70"/>
    </row>
    <row r="1987" spans="1:10">
      <c r="A1987" s="40" t="s">
        <v>1342</v>
      </c>
      <c r="B1987" s="55"/>
      <c r="C1987" s="272" t="s">
        <v>1343</v>
      </c>
      <c r="D1987" s="273"/>
      <c r="E1987" s="274"/>
      <c r="F1987" s="241">
        <f>$F$3</f>
        <v>0</v>
      </c>
      <c r="G1987" s="275"/>
      <c r="H1987" s="276" t="e">
        <f>ROUND(H1985*F1987,2)</f>
        <v>#REF!</v>
      </c>
      <c r="I1987" s="62"/>
      <c r="J1987" s="271" t="e">
        <f>ROUND(J1985*F1987,2)</f>
        <v>#REF!</v>
      </c>
    </row>
    <row r="1988" spans="1:10">
      <c r="A1988" s="40" t="s">
        <v>1344</v>
      </c>
      <c r="B1988" s="55"/>
      <c r="C1988" s="272" t="s">
        <v>1345</v>
      </c>
      <c r="D1988" s="273"/>
      <c r="E1988" s="274"/>
      <c r="F1988" s="241">
        <f>$G$3</f>
        <v>0</v>
      </c>
      <c r="G1988" s="275"/>
      <c r="H1988" s="276" t="e">
        <f>ROUND(H1985*F1988,2)</f>
        <v>#REF!</v>
      </c>
      <c r="I1988" s="45"/>
      <c r="J1988" s="271" t="e">
        <f>ROUND(J1985*F1988,2)</f>
        <v>#REF!</v>
      </c>
    </row>
    <row r="1989" spans="1:10">
      <c r="A1989" s="40" t="s">
        <v>1346</v>
      </c>
      <c r="B1989" s="55"/>
      <c r="C1989" s="272" t="s">
        <v>1347</v>
      </c>
      <c r="D1989" s="273"/>
      <c r="E1989" s="274"/>
      <c r="F1989" s="241">
        <f>$H$3</f>
        <v>0</v>
      </c>
      <c r="G1989" s="275"/>
      <c r="H1989" s="276" t="e">
        <f>ROUND(H1985*F1989,2)</f>
        <v>#REF!</v>
      </c>
      <c r="I1989" s="45"/>
      <c r="J1989" s="271" t="e">
        <f>ROUND(J1985*F1989,2)</f>
        <v>#REF!</v>
      </c>
    </row>
    <row r="1990" spans="1:10">
      <c r="A1990" s="40" t="s">
        <v>1348</v>
      </c>
      <c r="B1990" s="55"/>
      <c r="C1990" s="272" t="s">
        <v>1349</v>
      </c>
      <c r="D1990" s="273"/>
      <c r="E1990" s="274"/>
      <c r="F1990" s="241" t="e">
        <f>$I$3</f>
        <v>#REF!</v>
      </c>
      <c r="G1990" s="275"/>
      <c r="H1990" s="276" t="e">
        <f>ROUND(H1989*F1990,2)</f>
        <v>#REF!</v>
      </c>
      <c r="I1990" s="45"/>
      <c r="J1990" s="271" t="e">
        <f>ROUND(J1989*F1990,2)</f>
        <v>#REF!</v>
      </c>
    </row>
    <row r="1991" spans="1:10">
      <c r="A1991" s="18" t="s">
        <v>1350</v>
      </c>
      <c r="B1991" s="55"/>
      <c r="C1991" s="47" t="s">
        <v>1351</v>
      </c>
      <c r="D1991" s="18"/>
      <c r="E1991" s="42"/>
      <c r="F1991" s="42"/>
      <c r="G1991" s="71"/>
      <c r="H1991" s="72" t="e">
        <f>SUM(H1987:H1990)</f>
        <v>#REF!</v>
      </c>
      <c r="I1991" s="62"/>
      <c r="J1991" s="73" t="e">
        <f>SUM(J1987:J1990)</f>
        <v>#REF!</v>
      </c>
    </row>
    <row r="1992" spans="1:10" ht="16" thickBot="1">
      <c r="A1992" s="18" t="s">
        <v>1352</v>
      </c>
      <c r="B1992" s="55"/>
      <c r="C1992" s="125"/>
      <c r="D1992" s="126"/>
      <c r="E1992" s="120"/>
      <c r="F1992" s="121" t="s">
        <v>1353</v>
      </c>
      <c r="G1992" s="127" t="e">
        <f>H1991+H1985</f>
        <v>#REF!</v>
      </c>
      <c r="H1992" s="123" t="e">
        <f>IF($A$3=2,ROUND((H1985+H1991),2),IF($A$3=3,ROUND((H1985+H1991),-1),ROUND((H1985+H1991),0)))</f>
        <v>#REF!</v>
      </c>
      <c r="I1992" s="57"/>
      <c r="J1992" s="124" t="e">
        <f>IF($A$3=2,ROUND((J1985+J1991),2),IF($A$3=3,ROUND((J1985+J1991),-1),ROUND((J1985+J1991),0)))</f>
        <v>#REF!</v>
      </c>
    </row>
    <row r="1993" spans="1:10" ht="16" thickTop="1">
      <c r="C1993" s="1"/>
      <c r="D1993" s="2"/>
      <c r="E1993" s="1"/>
      <c r="F1993" s="1"/>
      <c r="G1993" s="1"/>
      <c r="H1993" s="1"/>
      <c r="I1993" s="29"/>
      <c r="J1993" s="30"/>
    </row>
    <row r="1994" spans="1:10" ht="16" thickBot="1">
      <c r="C1994" s="1"/>
      <c r="D1994" s="2"/>
      <c r="E1994" s="1"/>
      <c r="F1994" s="1"/>
      <c r="G1994" s="1"/>
      <c r="H1994" s="1"/>
      <c r="I1994" s="29"/>
      <c r="J1994" s="30"/>
    </row>
    <row r="1995" spans="1:10" ht="16" thickTop="1">
      <c r="A1995" s="18" t="s">
        <v>1566</v>
      </c>
      <c r="B1995" s="31"/>
      <c r="C1995" s="812" t="s">
        <v>1567</v>
      </c>
      <c r="D1995" s="813"/>
      <c r="E1995" s="813"/>
      <c r="F1995" s="813"/>
      <c r="G1995" s="32"/>
      <c r="H1995" s="33" t="s">
        <v>1441</v>
      </c>
      <c r="I1995" s="34" t="s">
        <v>1251</v>
      </c>
      <c r="J1995" s="35" t="s">
        <v>4</v>
      </c>
    </row>
    <row r="1996" spans="1:10">
      <c r="A1996" s="18"/>
      <c r="B1996" s="31"/>
      <c r="C1996" s="814"/>
      <c r="D1996" s="815"/>
      <c r="E1996" s="815"/>
      <c r="F1996" s="815"/>
      <c r="G1996" s="36"/>
      <c r="H1996" s="37" t="e">
        <f>"ITEM:   "&amp;#REF!</f>
        <v>#REF!</v>
      </c>
      <c r="I1996" s="64" t="e">
        <f>#REF!</f>
        <v>#REF!</v>
      </c>
      <c r="J1996" s="39"/>
    </row>
    <row r="1997" spans="1:10">
      <c r="A1997" s="40" t="s">
        <v>1253</v>
      </c>
      <c r="B1997" s="31"/>
      <c r="C1997" s="236" t="s">
        <v>1</v>
      </c>
      <c r="D1997" s="231" t="s">
        <v>2</v>
      </c>
      <c r="E1997" s="232" t="s">
        <v>3</v>
      </c>
      <c r="F1997" s="232" t="s">
        <v>1254</v>
      </c>
      <c r="G1997" s="233" t="s">
        <v>1255</v>
      </c>
      <c r="H1997" s="234" t="s">
        <v>1256</v>
      </c>
      <c r="I1997" s="268"/>
      <c r="J1997" s="271" t="s">
        <v>1256</v>
      </c>
    </row>
    <row r="1998" spans="1:10">
      <c r="A1998" s="40"/>
      <c r="B1998" s="31"/>
      <c r="C1998" s="41"/>
      <c r="D1998" s="18"/>
      <c r="E1998" s="42"/>
      <c r="F1998" s="42"/>
      <c r="G1998" s="43"/>
      <c r="H1998" s="44"/>
      <c r="I1998" s="45"/>
      <c r="J1998" s="46"/>
    </row>
    <row r="1999" spans="1:10">
      <c r="A1999" s="40" t="s">
        <v>1257</v>
      </c>
      <c r="B1999" s="31"/>
      <c r="C1999" s="47" t="s">
        <v>1258</v>
      </c>
      <c r="D1999" s="18"/>
      <c r="E1999" s="42"/>
      <c r="F1999" s="42"/>
      <c r="G1999" s="43"/>
      <c r="H1999" s="44"/>
      <c r="I1999" s="45"/>
      <c r="J1999" s="46"/>
    </row>
    <row r="2000" spans="1:10">
      <c r="A2000" s="40">
        <v>100806</v>
      </c>
      <c r="B2000" s="31" t="s">
        <v>1336</v>
      </c>
      <c r="C2000" s="236" t="s">
        <v>1522</v>
      </c>
      <c r="D2000" s="231" t="s">
        <v>2</v>
      </c>
      <c r="E2000" s="232">
        <v>1.5</v>
      </c>
      <c r="F2000" s="232"/>
      <c r="G2000" s="233">
        <v>15102</v>
      </c>
      <c r="H2000" s="234">
        <f t="shared" ref="H2000:H2005" si="8">TRUNC(E2000* (1 + F2000 / 100) * G2000,2)</f>
        <v>22653</v>
      </c>
      <c r="I2000" s="268" t="e">
        <f>I1996 * (E2000 * (1+F2000/100))</f>
        <v>#REF!</v>
      </c>
      <c r="J2000" s="271" t="e">
        <f>H2000 * I1996</f>
        <v>#REF!</v>
      </c>
    </row>
    <row r="2001" spans="1:10">
      <c r="A2001" s="40">
        <v>100977</v>
      </c>
      <c r="B2001" s="31" t="s">
        <v>1336</v>
      </c>
      <c r="C2001" s="236" t="s">
        <v>1360</v>
      </c>
      <c r="D2001" s="231" t="s">
        <v>2</v>
      </c>
      <c r="E2001" s="232">
        <v>4</v>
      </c>
      <c r="F2001" s="232"/>
      <c r="G2001" s="233">
        <v>9681</v>
      </c>
      <c r="H2001" s="234">
        <f t="shared" si="8"/>
        <v>38724</v>
      </c>
      <c r="I2001" s="268" t="e">
        <f>I1996 * (E2001 * (1+F2001/100))</f>
        <v>#REF!</v>
      </c>
      <c r="J2001" s="271" t="e">
        <f>H2001 * I1996</f>
        <v>#REF!</v>
      </c>
    </row>
    <row r="2002" spans="1:10">
      <c r="A2002" s="40">
        <v>101509</v>
      </c>
      <c r="B2002" s="31" t="s">
        <v>1261</v>
      </c>
      <c r="C2002" s="236" t="s">
        <v>1334</v>
      </c>
      <c r="D2002" s="231" t="s">
        <v>1335</v>
      </c>
      <c r="E2002" s="232">
        <v>3.8</v>
      </c>
      <c r="F2002" s="232"/>
      <c r="G2002" s="233">
        <v>3900</v>
      </c>
      <c r="H2002" s="234">
        <f t="shared" si="8"/>
        <v>14820</v>
      </c>
      <c r="I2002" s="296" t="e">
        <f>I1996 * (E2002 * (1+F2002/100))</f>
        <v>#REF!</v>
      </c>
      <c r="J2002" s="271" t="e">
        <f>H2002 * I1996</f>
        <v>#REF!</v>
      </c>
    </row>
    <row r="2003" spans="1:10">
      <c r="A2003" s="40">
        <v>101717</v>
      </c>
      <c r="B2003" s="31" t="s">
        <v>1336</v>
      </c>
      <c r="C2003" s="236" t="s">
        <v>1337</v>
      </c>
      <c r="D2003" s="231" t="s">
        <v>2</v>
      </c>
      <c r="E2003" s="232">
        <v>3.5</v>
      </c>
      <c r="F2003" s="232"/>
      <c r="G2003" s="233">
        <v>13007</v>
      </c>
      <c r="H2003" s="234">
        <f t="shared" si="8"/>
        <v>45524.5</v>
      </c>
      <c r="I2003" s="268" t="e">
        <f>I1996 * (E2003 * (1+F2003/100))</f>
        <v>#REF!</v>
      </c>
      <c r="J2003" s="271" t="e">
        <f>H2003 * I1996</f>
        <v>#REF!</v>
      </c>
    </row>
    <row r="2004" spans="1:10">
      <c r="A2004" s="40">
        <v>102387</v>
      </c>
      <c r="B2004" s="31" t="s">
        <v>1336</v>
      </c>
      <c r="C2004" s="236" t="s">
        <v>1537</v>
      </c>
      <c r="D2004" s="231" t="s">
        <v>2</v>
      </c>
      <c r="E2004" s="232">
        <v>1.5</v>
      </c>
      <c r="F2004" s="232">
        <v>0.25</v>
      </c>
      <c r="G2004" s="233">
        <v>3200</v>
      </c>
      <c r="H2004" s="234">
        <f t="shared" si="8"/>
        <v>4812</v>
      </c>
      <c r="I2004" s="268" t="e">
        <f>I1996 * (E2004 * (1+F2004/100))</f>
        <v>#REF!</v>
      </c>
      <c r="J2004" s="271" t="e">
        <f>H2004 * I1996</f>
        <v>#REF!</v>
      </c>
    </row>
    <row r="2005" spans="1:10">
      <c r="A2005" s="18" t="s">
        <v>1531</v>
      </c>
      <c r="B2005" s="31" t="s">
        <v>1532</v>
      </c>
      <c r="C2005" s="236" t="s">
        <v>1533</v>
      </c>
      <c r="D2005" s="231" t="s">
        <v>8</v>
      </c>
      <c r="E2005" s="232">
        <v>1.03</v>
      </c>
      <c r="F2005" s="232"/>
      <c r="G2005" s="233" t="e">
        <f>H217</f>
        <v>#REF!</v>
      </c>
      <c r="H2005" s="234" t="e">
        <f t="shared" si="8"/>
        <v>#REF!</v>
      </c>
      <c r="I2005" s="268" t="e">
        <f>I1996 * (E2005 * (1+F2005/100))</f>
        <v>#REF!</v>
      </c>
      <c r="J2005" s="271" t="e">
        <f>H2005 * I1996</f>
        <v>#REF!</v>
      </c>
    </row>
    <row r="2006" spans="1:10">
      <c r="A2006" s="18" t="s">
        <v>1265</v>
      </c>
      <c r="B2006" s="31"/>
      <c r="C2006" s="41"/>
      <c r="D2006" s="18"/>
      <c r="E2006" s="42"/>
      <c r="F2006" s="42"/>
      <c r="G2006" s="43" t="s">
        <v>1266</v>
      </c>
      <c r="H2006" s="48" t="e">
        <f>SUM(H1999:H2005)</f>
        <v>#REF!</v>
      </c>
      <c r="I2006" s="45"/>
      <c r="J2006" s="49" t="e">
        <f>SUM(J1999:J2005)</f>
        <v>#REF!</v>
      </c>
    </row>
    <row r="2007" spans="1:10">
      <c r="A2007" s="40" t="s">
        <v>1267</v>
      </c>
      <c r="B2007" s="31"/>
      <c r="C2007" s="50" t="s">
        <v>1268</v>
      </c>
      <c r="D2007" s="18" t="s">
        <v>1269</v>
      </c>
      <c r="E2007" s="18" t="s">
        <v>1270</v>
      </c>
      <c r="F2007" s="18" t="s">
        <v>1271</v>
      </c>
      <c r="G2007" s="51" t="s">
        <v>1272</v>
      </c>
      <c r="H2007" s="52" t="s">
        <v>1273</v>
      </c>
      <c r="I2007" s="45"/>
      <c r="J2007" s="46"/>
    </row>
    <row r="2008" spans="1:10">
      <c r="A2008" s="40">
        <v>200009</v>
      </c>
      <c r="B2008" s="31" t="s">
        <v>1268</v>
      </c>
      <c r="C2008" s="236" t="s">
        <v>1378</v>
      </c>
      <c r="D2008" s="292">
        <v>156871</v>
      </c>
      <c r="E2008" s="293">
        <f>$O$1</f>
        <v>1.68</v>
      </c>
      <c r="F2008" s="294">
        <f>IF(D2008&lt;&gt;"",TRUNC(D2008*E2008,0),"")</f>
        <v>263543</v>
      </c>
      <c r="G2008" s="295">
        <v>0.72729999999999995</v>
      </c>
      <c r="H2008" s="234">
        <f>TRUNC(F2008/G2008,2)</f>
        <v>362358.03</v>
      </c>
      <c r="I2008" s="268" t="e">
        <f>I1996 / G2008</f>
        <v>#REF!</v>
      </c>
      <c r="J2008" s="271" t="e">
        <f>H2008 * I1996</f>
        <v>#REF!</v>
      </c>
    </row>
    <row r="2009" spans="1:10">
      <c r="A2009" s="18" t="s">
        <v>1276</v>
      </c>
      <c r="B2009" s="31"/>
      <c r="C2009" s="41"/>
      <c r="D2009" s="18"/>
      <c r="E2009" s="42"/>
      <c r="F2009" s="42"/>
      <c r="G2009" s="43" t="s">
        <v>1277</v>
      </c>
      <c r="H2009" s="48">
        <f>SUM(H2007:H2008)</f>
        <v>362358.03</v>
      </c>
      <c r="I2009" s="45"/>
      <c r="J2009" s="49" t="e">
        <f>SUM(J2007:J2008)</f>
        <v>#REF!</v>
      </c>
    </row>
    <row r="2010" spans="1:10">
      <c r="A2010" s="40" t="s">
        <v>1278</v>
      </c>
      <c r="B2010" s="31"/>
      <c r="C2010" s="53" t="s">
        <v>1279</v>
      </c>
      <c r="D2010" s="18"/>
      <c r="E2010" s="42"/>
      <c r="F2010" s="42"/>
      <c r="G2010" s="43"/>
      <c r="H2010" s="44"/>
      <c r="I2010" s="45"/>
      <c r="J2010" s="46"/>
    </row>
    <row r="2011" spans="1:10">
      <c r="A2011" s="40">
        <v>300055</v>
      </c>
      <c r="B2011" s="31" t="s">
        <v>1279</v>
      </c>
      <c r="C2011" s="236" t="s">
        <v>1538</v>
      </c>
      <c r="D2011" s="231" t="s">
        <v>629</v>
      </c>
      <c r="E2011" s="232">
        <v>0.3</v>
      </c>
      <c r="F2011" s="232"/>
      <c r="G2011" s="233">
        <v>28000</v>
      </c>
      <c r="H2011" s="234">
        <f>TRUNC(E2011* (1 + F2011 / 100) * G2011,2)</f>
        <v>8400</v>
      </c>
      <c r="I2011" s="268" t="e">
        <f>I1996 * (E2011 * (1+F2011/100))</f>
        <v>#REF!</v>
      </c>
      <c r="J2011" s="271" t="e">
        <f>H2011 * I1996</f>
        <v>#REF!</v>
      </c>
    </row>
    <row r="2012" spans="1:10">
      <c r="A2012" s="40">
        <v>300026</v>
      </c>
      <c r="B2012" s="31" t="s">
        <v>1279</v>
      </c>
      <c r="C2012" s="236" t="s">
        <v>1281</v>
      </c>
      <c r="D2012" s="231" t="s">
        <v>1282</v>
      </c>
      <c r="E2012" s="237">
        <f>$O$2</f>
        <v>0.05</v>
      </c>
      <c r="F2012" s="232"/>
      <c r="G2012" s="233">
        <f>H2009</f>
        <v>362358.03</v>
      </c>
      <c r="H2012" s="234">
        <f>TRUNC(E2012* (1 + F2012 / 100) * G2012,2)</f>
        <v>18117.900000000001</v>
      </c>
      <c r="I2012" s="268" t="e">
        <f>I1996 * H2012</f>
        <v>#REF!</v>
      </c>
      <c r="J2012" s="271" t="e">
        <f>H2012 * I1996</f>
        <v>#REF!</v>
      </c>
    </row>
    <row r="2013" spans="1:10">
      <c r="A2013" s="40">
        <v>300002</v>
      </c>
      <c r="B2013" s="31" t="s">
        <v>1279</v>
      </c>
      <c r="C2013" s="236" t="s">
        <v>1561</v>
      </c>
      <c r="D2013" s="231" t="s">
        <v>1390</v>
      </c>
      <c r="E2013" s="232">
        <v>4</v>
      </c>
      <c r="F2013" s="232"/>
      <c r="G2013" s="233">
        <v>15990</v>
      </c>
      <c r="H2013" s="234">
        <f>TRUNC(E2013* (1 + F2013 / 100) * G2013,2)</f>
        <v>63960</v>
      </c>
      <c r="I2013" s="268" t="e">
        <f>I1996 * (E2013 * (1+F2013/100))</f>
        <v>#REF!</v>
      </c>
      <c r="J2013" s="271" t="e">
        <f>H2013 * I1996</f>
        <v>#REF!</v>
      </c>
    </row>
    <row r="2014" spans="1:10">
      <c r="A2014" s="18" t="s">
        <v>1283</v>
      </c>
      <c r="B2014" s="31"/>
      <c r="C2014" s="41"/>
      <c r="D2014" s="18"/>
      <c r="E2014" s="42"/>
      <c r="F2014" s="42"/>
      <c r="G2014" s="43" t="s">
        <v>1284</v>
      </c>
      <c r="H2014" s="48">
        <f>SUM(H2010:H2013)</f>
        <v>90477.9</v>
      </c>
      <c r="I2014" s="45"/>
      <c r="J2014" s="49" t="e">
        <f>SUM(J2010:J2013)</f>
        <v>#REF!</v>
      </c>
    </row>
    <row r="2015" spans="1:10">
      <c r="A2015" s="18" t="s">
        <v>1285</v>
      </c>
      <c r="B2015" s="1"/>
      <c r="C2015" s="47" t="s">
        <v>1286</v>
      </c>
      <c r="D2015" s="18"/>
      <c r="E2015" s="42"/>
      <c r="F2015" s="42"/>
      <c r="G2015" s="43"/>
      <c r="H2015" s="44"/>
      <c r="I2015" s="45"/>
      <c r="J2015" s="46"/>
    </row>
    <row r="2016" spans="1:10">
      <c r="A2016" s="40"/>
      <c r="B2016" s="31"/>
      <c r="C2016" s="236"/>
      <c r="D2016" s="231"/>
      <c r="E2016" s="232"/>
      <c r="F2016" s="232"/>
      <c r="G2016" s="233"/>
      <c r="H2016" s="234"/>
      <c r="I2016" s="268"/>
      <c r="J2016" s="271"/>
    </row>
    <row r="2017" spans="1:10">
      <c r="A2017" s="54" t="s">
        <v>1287</v>
      </c>
      <c r="B2017" s="1"/>
      <c r="C2017" s="41"/>
      <c r="D2017" s="18"/>
      <c r="E2017" s="42"/>
      <c r="F2017" s="42"/>
      <c r="G2017" s="43" t="s">
        <v>1288</v>
      </c>
      <c r="H2017" s="234">
        <f>SUM(H2015:H2016)</f>
        <v>0</v>
      </c>
      <c r="I2017" s="45"/>
      <c r="J2017" s="271">
        <f>SUM(J2015:J2016)</f>
        <v>0</v>
      </c>
    </row>
    <row r="2018" spans="1:10">
      <c r="A2018" s="18"/>
      <c r="B2018" s="55"/>
      <c r="C2018" s="41"/>
      <c r="D2018" s="18"/>
      <c r="E2018" s="42"/>
      <c r="F2018" s="42"/>
      <c r="G2018" s="43"/>
      <c r="H2018" s="44"/>
      <c r="I2018" s="45"/>
      <c r="J2018" s="46"/>
    </row>
    <row r="2019" spans="1:10" ht="16" thickBot="1">
      <c r="A2019" s="18" t="s">
        <v>1289</v>
      </c>
      <c r="B2019" s="55"/>
      <c r="C2019" s="56"/>
      <c r="D2019" s="119"/>
      <c r="E2019" s="120"/>
      <c r="F2019" s="121" t="s">
        <v>1290</v>
      </c>
      <c r="G2019" s="122" t="e">
        <f>SUM(H1997:H2018)/2</f>
        <v>#REF!</v>
      </c>
      <c r="H2019" s="123" t="e">
        <f>IF($A$2="CD",IF($A$3=1,ROUND(SUM(H1997:H2018)/2,0),IF($A$3=3,ROUND(SUM(H1997:H2018)/2,-1),SUM(H1997:H2018)/2)),SUM(H1997:H2018)/2)</f>
        <v>#REF!</v>
      </c>
      <c r="I2019" s="57" t="e">
        <f>SUM(J1997:J2018)/2</f>
        <v>#REF!</v>
      </c>
      <c r="J2019" s="124" t="e">
        <f>IF($A$2="CD",IF($A$3=1,ROUND(SUM(J1997:J2018)/2,0),IF($A$3=3,ROUND(SUM(J1997:J2018)/2,-1),SUM(J1997:J2018)/2)),SUM(J1997:J2018)/2)</f>
        <v>#REF!</v>
      </c>
    </row>
    <row r="2020" spans="1:10" ht="16" thickTop="1">
      <c r="A2020" s="18" t="s">
        <v>1340</v>
      </c>
      <c r="B2020" s="55"/>
      <c r="C2020" s="65" t="s">
        <v>1341</v>
      </c>
      <c r="D2020" s="66"/>
      <c r="E2020" s="67"/>
      <c r="F2020" s="67"/>
      <c r="G2020" s="68"/>
      <c r="H2020" s="69"/>
      <c r="I2020" s="45"/>
      <c r="J2020" s="70"/>
    </row>
    <row r="2021" spans="1:10">
      <c r="A2021" s="40" t="s">
        <v>1342</v>
      </c>
      <c r="B2021" s="55"/>
      <c r="C2021" s="272" t="s">
        <v>1343</v>
      </c>
      <c r="D2021" s="273"/>
      <c r="E2021" s="274"/>
      <c r="F2021" s="241">
        <f>$F$3</f>
        <v>0</v>
      </c>
      <c r="G2021" s="275"/>
      <c r="H2021" s="276" t="e">
        <f>ROUND(H2019*F2021,2)</f>
        <v>#REF!</v>
      </c>
      <c r="I2021" s="45"/>
      <c r="J2021" s="271" t="e">
        <f>ROUND(J2019*F2021,2)</f>
        <v>#REF!</v>
      </c>
    </row>
    <row r="2022" spans="1:10">
      <c r="A2022" s="40" t="s">
        <v>1344</v>
      </c>
      <c r="B2022" s="55"/>
      <c r="C2022" s="272" t="s">
        <v>1345</v>
      </c>
      <c r="D2022" s="273"/>
      <c r="E2022" s="274"/>
      <c r="F2022" s="241">
        <f>$G$3</f>
        <v>0</v>
      </c>
      <c r="G2022" s="275"/>
      <c r="H2022" s="276" t="e">
        <f>ROUND(H2019*F2022,2)</f>
        <v>#REF!</v>
      </c>
      <c r="I2022" s="45"/>
      <c r="J2022" s="271" t="e">
        <f>ROUND(J2019*F2022,2)</f>
        <v>#REF!</v>
      </c>
    </row>
    <row r="2023" spans="1:10">
      <c r="A2023" s="40" t="s">
        <v>1346</v>
      </c>
      <c r="B2023" s="55"/>
      <c r="C2023" s="272" t="s">
        <v>1347</v>
      </c>
      <c r="D2023" s="273"/>
      <c r="E2023" s="274"/>
      <c r="F2023" s="241">
        <f>$H$3</f>
        <v>0</v>
      </c>
      <c r="G2023" s="275"/>
      <c r="H2023" s="276" t="e">
        <f>ROUND(H2019*F2023,2)</f>
        <v>#REF!</v>
      </c>
      <c r="I2023" s="45"/>
      <c r="J2023" s="271" t="e">
        <f>ROUND(J2019*F2023,2)</f>
        <v>#REF!</v>
      </c>
    </row>
    <row r="2024" spans="1:10">
      <c r="A2024" s="40" t="s">
        <v>1348</v>
      </c>
      <c r="B2024" s="55"/>
      <c r="C2024" s="272" t="s">
        <v>1349</v>
      </c>
      <c r="D2024" s="273"/>
      <c r="E2024" s="274"/>
      <c r="F2024" s="241" t="e">
        <f>$I$3</f>
        <v>#REF!</v>
      </c>
      <c r="G2024" s="275"/>
      <c r="H2024" s="276" t="e">
        <f>ROUND(H2023*F2024,2)</f>
        <v>#REF!</v>
      </c>
      <c r="I2024" s="45"/>
      <c r="J2024" s="271" t="e">
        <f>ROUND(J2023*F2024,2)</f>
        <v>#REF!</v>
      </c>
    </row>
    <row r="2025" spans="1:10">
      <c r="A2025" s="18" t="s">
        <v>1350</v>
      </c>
      <c r="B2025" s="55"/>
      <c r="C2025" s="47" t="s">
        <v>1351</v>
      </c>
      <c r="D2025" s="18"/>
      <c r="E2025" s="42"/>
      <c r="F2025" s="42"/>
      <c r="G2025" s="71"/>
      <c r="H2025" s="72" t="e">
        <f>SUM(H2021:H2024)</f>
        <v>#REF!</v>
      </c>
      <c r="I2025" s="62"/>
      <c r="J2025" s="73" t="e">
        <f>SUM(J2021:J2024)</f>
        <v>#REF!</v>
      </c>
    </row>
    <row r="2026" spans="1:10" ht="16" thickBot="1">
      <c r="A2026" s="18" t="s">
        <v>1352</v>
      </c>
      <c r="B2026" s="55"/>
      <c r="C2026" s="125"/>
      <c r="D2026" s="126"/>
      <c r="E2026" s="120"/>
      <c r="F2026" s="121" t="s">
        <v>1353</v>
      </c>
      <c r="G2026" s="127" t="e">
        <f>H2025+H2019</f>
        <v>#REF!</v>
      </c>
      <c r="H2026" s="123" t="e">
        <f>IF($A$3=2,ROUND((H2019+H2025),2),IF($A$3=3,ROUND((H2019+H2025),-1),ROUND((H2019+H2025),0)))</f>
        <v>#REF!</v>
      </c>
      <c r="I2026" s="57"/>
      <c r="J2026" s="124" t="e">
        <f>IF($A$3=2,ROUND((J2019+J2025),2),IF($A$3=3,ROUND((J2019+J2025),-1),ROUND((J2019+J2025),0)))</f>
        <v>#REF!</v>
      </c>
    </row>
    <row r="2027" spans="1:10" ht="16" thickTop="1">
      <c r="C2027" s="1"/>
      <c r="D2027" s="2"/>
      <c r="E2027" s="1"/>
      <c r="F2027" s="1"/>
      <c r="G2027" s="1"/>
      <c r="H2027" s="1"/>
      <c r="I2027" s="29"/>
      <c r="J2027" s="30"/>
    </row>
    <row r="2028" spans="1:10">
      <c r="C2028" s="1"/>
      <c r="D2028" s="2"/>
      <c r="E2028" s="1"/>
      <c r="F2028" s="1"/>
      <c r="G2028" s="1"/>
      <c r="H2028" s="1"/>
      <c r="I2028" s="29"/>
      <c r="J2028" s="30"/>
    </row>
    <row r="2029" spans="1:10" ht="16" thickBot="1">
      <c r="C2029" s="1"/>
      <c r="D2029" s="2"/>
      <c r="E2029" s="1"/>
      <c r="F2029" s="1"/>
      <c r="G2029" s="1"/>
      <c r="H2029" s="1"/>
      <c r="I2029" s="29"/>
      <c r="J2029" s="30"/>
    </row>
    <row r="2030" spans="1:10" ht="16" thickTop="1">
      <c r="A2030" s="18" t="s">
        <v>1568</v>
      </c>
      <c r="B2030" s="31"/>
      <c r="C2030" s="812" t="s">
        <v>1569</v>
      </c>
      <c r="D2030" s="813"/>
      <c r="E2030" s="813"/>
      <c r="F2030" s="813"/>
      <c r="G2030" s="32"/>
      <c r="H2030" s="33" t="s">
        <v>1425</v>
      </c>
      <c r="I2030" s="34" t="s">
        <v>1251</v>
      </c>
      <c r="J2030" s="35" t="s">
        <v>4</v>
      </c>
    </row>
    <row r="2031" spans="1:10">
      <c r="A2031" s="18"/>
      <c r="B2031" s="31"/>
      <c r="C2031" s="814"/>
      <c r="D2031" s="815"/>
      <c r="E2031" s="815"/>
      <c r="F2031" s="815"/>
      <c r="G2031" s="36"/>
      <c r="H2031" s="37" t="e">
        <f>"ITEM:   "&amp;#REF!</f>
        <v>#REF!</v>
      </c>
      <c r="I2031" s="64" t="e">
        <f>#REF!</f>
        <v>#REF!</v>
      </c>
      <c r="J2031" s="39"/>
    </row>
    <row r="2032" spans="1:10">
      <c r="A2032" s="40" t="s">
        <v>1253</v>
      </c>
      <c r="B2032" s="31"/>
      <c r="C2032" s="236" t="s">
        <v>1</v>
      </c>
      <c r="D2032" s="231" t="s">
        <v>2</v>
      </c>
      <c r="E2032" s="232" t="s">
        <v>3</v>
      </c>
      <c r="F2032" s="232" t="s">
        <v>1254</v>
      </c>
      <c r="G2032" s="233" t="s">
        <v>1255</v>
      </c>
      <c r="H2032" s="234" t="s">
        <v>1256</v>
      </c>
      <c r="I2032" s="268"/>
      <c r="J2032" s="271" t="s">
        <v>1256</v>
      </c>
    </row>
    <row r="2033" spans="1:10">
      <c r="A2033" s="40"/>
      <c r="B2033" s="31"/>
      <c r="C2033" s="41"/>
      <c r="D2033" s="18"/>
      <c r="E2033" s="42"/>
      <c r="F2033" s="42"/>
      <c r="G2033" s="43"/>
      <c r="H2033" s="44"/>
      <c r="I2033" s="45"/>
      <c r="J2033" s="46"/>
    </row>
    <row r="2034" spans="1:10">
      <c r="A2034" s="40" t="s">
        <v>1257</v>
      </c>
      <c r="B2034" s="31"/>
      <c r="C2034" s="47" t="s">
        <v>1258</v>
      </c>
      <c r="D2034" s="18"/>
      <c r="E2034" s="42"/>
      <c r="F2034" s="42"/>
      <c r="G2034" s="43"/>
      <c r="H2034" s="44"/>
      <c r="I2034" s="45"/>
      <c r="J2034" s="46"/>
    </row>
    <row r="2035" spans="1:10">
      <c r="A2035" s="40">
        <v>106015</v>
      </c>
      <c r="B2035" s="31" t="s">
        <v>1259</v>
      </c>
      <c r="C2035" s="236" t="s">
        <v>1260</v>
      </c>
      <c r="D2035" s="231" t="s">
        <v>2</v>
      </c>
      <c r="E2035" s="232">
        <v>0.08</v>
      </c>
      <c r="F2035" s="232"/>
      <c r="G2035" s="233">
        <v>70746</v>
      </c>
      <c r="H2035" s="234">
        <f>TRUNC(E2035* (1 + F2035 / 100) * G2035,2)</f>
        <v>5659.68</v>
      </c>
      <c r="I2035" s="268" t="e">
        <f>I2031 * (E2035 * (1+F2035/100))</f>
        <v>#REF!</v>
      </c>
      <c r="J2035" s="271" t="e">
        <f>H2035 * I2031</f>
        <v>#REF!</v>
      </c>
    </row>
    <row r="2036" spans="1:10">
      <c r="A2036" s="40">
        <v>101017</v>
      </c>
      <c r="B2036" s="31" t="s">
        <v>1261</v>
      </c>
      <c r="C2036" s="236" t="s">
        <v>1528</v>
      </c>
      <c r="D2036" s="231" t="s">
        <v>1304</v>
      </c>
      <c r="E2036" s="232">
        <v>1.2</v>
      </c>
      <c r="F2036" s="232"/>
      <c r="G2036" s="233">
        <v>5827</v>
      </c>
      <c r="H2036" s="234">
        <f>TRUNC(E2036* (1 + F2036 / 100) * G2036,2)</f>
        <v>6992.4</v>
      </c>
      <c r="I2036" s="268" t="e">
        <f>I2031 * (E2036 * (1+F2036/100))</f>
        <v>#REF!</v>
      </c>
      <c r="J2036" s="271" t="e">
        <f>H2036 * I2031</f>
        <v>#REF!</v>
      </c>
    </row>
    <row r="2037" spans="1:10">
      <c r="A2037" s="40">
        <v>105024</v>
      </c>
      <c r="B2037" s="31" t="s">
        <v>1263</v>
      </c>
      <c r="C2037" s="297" t="s">
        <v>1264</v>
      </c>
      <c r="D2037" s="298" t="s">
        <v>2</v>
      </c>
      <c r="E2037" s="299">
        <v>6.0000000000000001E-3</v>
      </c>
      <c r="F2037" s="299"/>
      <c r="G2037" s="300">
        <v>340233</v>
      </c>
      <c r="H2037" s="301">
        <f>TRUNC(E2037* (1 + F2037 / 100) * G2037,2)</f>
        <v>2041.39</v>
      </c>
      <c r="I2037" s="302" t="e">
        <f>I2031 * (E2037 * (1+F2037/100))</f>
        <v>#REF!</v>
      </c>
      <c r="J2037" s="303" t="e">
        <f>H2037 * I2031</f>
        <v>#REF!</v>
      </c>
    </row>
    <row r="2038" spans="1:10">
      <c r="A2038" s="18" t="s">
        <v>1265</v>
      </c>
      <c r="B2038" s="31"/>
      <c r="C2038" s="41"/>
      <c r="D2038" s="18"/>
      <c r="E2038" s="42"/>
      <c r="F2038" s="42"/>
      <c r="G2038" s="43" t="s">
        <v>1266</v>
      </c>
      <c r="H2038" s="48">
        <f>SUM(H2034:H2037)</f>
        <v>14693.47</v>
      </c>
      <c r="I2038" s="45"/>
      <c r="J2038" s="49" t="e">
        <f>SUM(J2034:J2037)</f>
        <v>#REF!</v>
      </c>
    </row>
    <row r="2039" spans="1:10">
      <c r="A2039" s="40" t="s">
        <v>1267</v>
      </c>
      <c r="B2039" s="31"/>
      <c r="C2039" s="50" t="s">
        <v>1268</v>
      </c>
      <c r="D2039" s="18" t="s">
        <v>1269</v>
      </c>
      <c r="E2039" s="18" t="s">
        <v>1270</v>
      </c>
      <c r="F2039" s="18" t="s">
        <v>1271</v>
      </c>
      <c r="G2039" s="51" t="s">
        <v>1272</v>
      </c>
      <c r="H2039" s="52" t="s">
        <v>1273</v>
      </c>
      <c r="I2039" s="45"/>
      <c r="J2039" s="46"/>
    </row>
    <row r="2040" spans="1:10">
      <c r="A2040" s="40">
        <v>200007</v>
      </c>
      <c r="B2040" s="31" t="s">
        <v>1268</v>
      </c>
      <c r="C2040" s="236" t="s">
        <v>1274</v>
      </c>
      <c r="D2040" s="292">
        <v>109195</v>
      </c>
      <c r="E2040" s="293">
        <f>$O$1</f>
        <v>1.68</v>
      </c>
      <c r="F2040" s="294">
        <f>IF(D2040&lt;&gt;"",TRUNC(D2040*E2040,0),"")</f>
        <v>183447</v>
      </c>
      <c r="G2040" s="295">
        <v>42.1053</v>
      </c>
      <c r="H2040" s="234">
        <f>TRUNC(F2040/G2040,2)</f>
        <v>4356.8599999999997</v>
      </c>
      <c r="I2040" s="302" t="e">
        <f>I2031 / G2040</f>
        <v>#REF!</v>
      </c>
      <c r="J2040" s="304" t="e">
        <f>H2040 * I2031</f>
        <v>#REF!</v>
      </c>
    </row>
    <row r="2041" spans="1:10">
      <c r="A2041" s="40">
        <v>200017</v>
      </c>
      <c r="B2041" s="31" t="s">
        <v>1268</v>
      </c>
      <c r="C2041" s="297" t="s">
        <v>1275</v>
      </c>
      <c r="D2041" s="305">
        <v>108240</v>
      </c>
      <c r="E2041" s="306">
        <f>$O$1</f>
        <v>1.68</v>
      </c>
      <c r="F2041" s="307">
        <f>IF(D2041&lt;&gt;"",TRUNC(D2041*E2041,0),"")</f>
        <v>181843</v>
      </c>
      <c r="G2041" s="308">
        <v>50</v>
      </c>
      <c r="H2041" s="301">
        <f>TRUNC(F2041/G2041,2)</f>
        <v>3636.86</v>
      </c>
      <c r="I2041" s="302" t="e">
        <f>I2031 / G2041</f>
        <v>#REF!</v>
      </c>
      <c r="J2041" s="303" t="e">
        <f>H2041 * I2031</f>
        <v>#REF!</v>
      </c>
    </row>
    <row r="2042" spans="1:10">
      <c r="A2042" s="18" t="s">
        <v>1276</v>
      </c>
      <c r="B2042" s="31"/>
      <c r="C2042" s="41"/>
      <c r="D2042" s="18"/>
      <c r="E2042" s="42"/>
      <c r="F2042" s="42"/>
      <c r="G2042" s="43" t="s">
        <v>1277</v>
      </c>
      <c r="H2042" s="48">
        <f>SUM(H2039:H2041)</f>
        <v>7993.7199999999993</v>
      </c>
      <c r="I2042" s="45"/>
      <c r="J2042" s="49" t="e">
        <f>SUM(J2039:J2041)</f>
        <v>#REF!</v>
      </c>
    </row>
    <row r="2043" spans="1:10">
      <c r="A2043" s="40" t="s">
        <v>1278</v>
      </c>
      <c r="B2043" s="31"/>
      <c r="C2043" s="53" t="s">
        <v>1279</v>
      </c>
      <c r="D2043" s="18"/>
      <c r="E2043" s="42"/>
      <c r="F2043" s="42"/>
      <c r="G2043" s="43"/>
      <c r="H2043" s="44"/>
      <c r="I2043" s="45"/>
      <c r="J2043" s="46"/>
    </row>
    <row r="2044" spans="1:10">
      <c r="A2044" s="40">
        <v>301008</v>
      </c>
      <c r="B2044" s="31" t="s">
        <v>1279</v>
      </c>
      <c r="C2044" s="230" t="s">
        <v>1280</v>
      </c>
      <c r="D2044" s="231" t="s">
        <v>629</v>
      </c>
      <c r="E2044" s="232">
        <v>0.06</v>
      </c>
      <c r="F2044" s="232"/>
      <c r="G2044" s="233">
        <v>50000</v>
      </c>
      <c r="H2044" s="234">
        <f>TRUNC(E2044* (1 + F2044 / 100) * G2044,2)</f>
        <v>3000</v>
      </c>
      <c r="I2044" s="302" t="e">
        <f>I2031 * (E2044 * (1+F2044/100))</f>
        <v>#REF!</v>
      </c>
      <c r="J2044" s="304" t="e">
        <f>H2044 * I2031</f>
        <v>#REF!</v>
      </c>
    </row>
    <row r="2045" spans="1:10">
      <c r="A2045" s="40">
        <v>300026</v>
      </c>
      <c r="B2045" s="31" t="s">
        <v>1279</v>
      </c>
      <c r="C2045" s="236" t="s">
        <v>1281</v>
      </c>
      <c r="D2045" s="231" t="s">
        <v>1282</v>
      </c>
      <c r="E2045" s="237">
        <f>$O$2</f>
        <v>0.05</v>
      </c>
      <c r="F2045" s="232"/>
      <c r="G2045" s="233">
        <f>H2042</f>
        <v>7993.7199999999993</v>
      </c>
      <c r="H2045" s="234">
        <f>TRUNC(E2045* (1 + F2045 / 100) * G2045,2)</f>
        <v>399.68</v>
      </c>
      <c r="I2045" s="302" t="e">
        <f>I2031 * H2045</f>
        <v>#REF!</v>
      </c>
      <c r="J2045" s="304" t="e">
        <f>H2045 * I2031</f>
        <v>#REF!</v>
      </c>
    </row>
    <row r="2046" spans="1:10">
      <c r="A2046" s="18" t="s">
        <v>1283</v>
      </c>
      <c r="B2046" s="31"/>
      <c r="C2046" s="41"/>
      <c r="D2046" s="18"/>
      <c r="E2046" s="42"/>
      <c r="F2046" s="42"/>
      <c r="G2046" s="43" t="s">
        <v>1284</v>
      </c>
      <c r="H2046" s="48">
        <f>SUM(H2043:H2045)</f>
        <v>3399.68</v>
      </c>
      <c r="I2046" s="45"/>
      <c r="J2046" s="49" t="e">
        <f>SUM(J2043:J2045)</f>
        <v>#REF!</v>
      </c>
    </row>
    <row r="2047" spans="1:10">
      <c r="A2047" s="18" t="s">
        <v>1285</v>
      </c>
      <c r="B2047" s="1"/>
      <c r="C2047" s="47" t="s">
        <v>1286</v>
      </c>
      <c r="D2047" s="18"/>
      <c r="E2047" s="42"/>
      <c r="F2047" s="42"/>
      <c r="G2047" s="43"/>
      <c r="H2047" s="44"/>
      <c r="I2047" s="45"/>
      <c r="J2047" s="46"/>
    </row>
    <row r="2048" spans="1:10">
      <c r="A2048" s="40"/>
      <c r="B2048" s="31"/>
      <c r="C2048" s="236"/>
      <c r="D2048" s="231"/>
      <c r="E2048" s="232"/>
      <c r="F2048" s="232"/>
      <c r="G2048" s="233"/>
      <c r="H2048" s="234"/>
      <c r="I2048" s="302"/>
      <c r="J2048" s="304"/>
    </row>
    <row r="2049" spans="1:10">
      <c r="A2049" s="54" t="s">
        <v>1287</v>
      </c>
      <c r="B2049" s="1"/>
      <c r="C2049" s="41"/>
      <c r="D2049" s="18"/>
      <c r="E2049" s="42"/>
      <c r="F2049" s="42"/>
      <c r="G2049" s="43" t="s">
        <v>1288</v>
      </c>
      <c r="H2049" s="234">
        <f>SUM(H2047:H2048)</f>
        <v>0</v>
      </c>
      <c r="I2049" s="45"/>
      <c r="J2049" s="304">
        <f>SUM(J2047:J2048)</f>
        <v>0</v>
      </c>
    </row>
    <row r="2050" spans="1:10">
      <c r="A2050" s="18"/>
      <c r="B2050" s="55"/>
      <c r="C2050" s="41"/>
      <c r="D2050" s="18"/>
      <c r="E2050" s="42"/>
      <c r="F2050" s="42"/>
      <c r="G2050" s="43"/>
      <c r="H2050" s="44"/>
      <c r="I2050" s="62"/>
      <c r="J2050" s="46"/>
    </row>
    <row r="2051" spans="1:10" ht="16" thickBot="1">
      <c r="A2051" s="18" t="s">
        <v>1289</v>
      </c>
      <c r="B2051" s="55"/>
      <c r="C2051" s="56"/>
      <c r="D2051" s="119"/>
      <c r="E2051" s="120"/>
      <c r="F2051" s="121" t="s">
        <v>1290</v>
      </c>
      <c r="G2051" s="122">
        <f>SUM(H2032:H2050)/2</f>
        <v>26086.87</v>
      </c>
      <c r="H2051" s="123" t="e">
        <f>IF($A$2="CD",IF($A$3=1,ROUND(SUM(H2032:H2050)/2,0),IF($A$3=3,ROUND(SUM(H2032:H2050)/2,-1),SUM(H2032:H2050)/2)),SUM(H2032:H2050)/2)</f>
        <v>#REF!</v>
      </c>
      <c r="I2051" s="57" t="e">
        <f>SUM(J2032:J2050)/2</f>
        <v>#REF!</v>
      </c>
      <c r="J2051" s="124" t="e">
        <f>IF($A$2="CD",IF($A$3=1,ROUND(SUM(J2032:J2050)/2,0),IF($A$3=3,ROUND(SUM(J2032:J2050)/2,-1),SUM(J2032:J2050)/2)),SUM(J2032:J2050)/2)</f>
        <v>#REF!</v>
      </c>
    </row>
    <row r="2052" spans="1:10" ht="16" thickTop="1">
      <c r="A2052" s="18" t="s">
        <v>1340</v>
      </c>
      <c r="B2052" s="55"/>
      <c r="C2052" s="65" t="s">
        <v>1341</v>
      </c>
      <c r="D2052" s="66"/>
      <c r="E2052" s="67"/>
      <c r="F2052" s="67"/>
      <c r="G2052" s="68"/>
      <c r="H2052" s="69"/>
      <c r="I2052" s="45"/>
      <c r="J2052" s="70"/>
    </row>
    <row r="2053" spans="1:10">
      <c r="A2053" s="40" t="s">
        <v>1342</v>
      </c>
      <c r="B2053" s="55"/>
      <c r="C2053" s="309" t="s">
        <v>1343</v>
      </c>
      <c r="D2053" s="310"/>
      <c r="E2053" s="311"/>
      <c r="F2053" s="241">
        <f>$F$3</f>
        <v>0</v>
      </c>
      <c r="G2053" s="312"/>
      <c r="H2053" s="313" t="e">
        <f>ROUND(H2051*F2053,2)</f>
        <v>#REF!</v>
      </c>
      <c r="I2053" s="45"/>
      <c r="J2053" s="304" t="e">
        <f>ROUND(J2051*F2053,2)</f>
        <v>#REF!</v>
      </c>
    </row>
    <row r="2054" spans="1:10">
      <c r="A2054" s="40" t="s">
        <v>1344</v>
      </c>
      <c r="B2054" s="55"/>
      <c r="C2054" s="309" t="s">
        <v>1345</v>
      </c>
      <c r="D2054" s="310"/>
      <c r="E2054" s="311"/>
      <c r="F2054" s="241">
        <f>$G$3</f>
        <v>0</v>
      </c>
      <c r="G2054" s="312"/>
      <c r="H2054" s="313" t="e">
        <f>ROUND(H2051*F2054,2)</f>
        <v>#REF!</v>
      </c>
      <c r="I2054" s="45"/>
      <c r="J2054" s="304" t="e">
        <f>ROUND(J2051*F2054,2)</f>
        <v>#REF!</v>
      </c>
    </row>
    <row r="2055" spans="1:10">
      <c r="A2055" s="40" t="s">
        <v>1346</v>
      </c>
      <c r="B2055" s="55"/>
      <c r="C2055" s="309" t="s">
        <v>1347</v>
      </c>
      <c r="D2055" s="310"/>
      <c r="E2055" s="311"/>
      <c r="F2055" s="241">
        <f>$H$3</f>
        <v>0</v>
      </c>
      <c r="G2055" s="312"/>
      <c r="H2055" s="313" t="e">
        <f>ROUND(H2051*F2055,2)</f>
        <v>#REF!</v>
      </c>
      <c r="I2055" s="45"/>
      <c r="J2055" s="304" t="e">
        <f>ROUND(J2051*F2055,2)</f>
        <v>#REF!</v>
      </c>
    </row>
    <row r="2056" spans="1:10">
      <c r="A2056" s="40" t="s">
        <v>1348</v>
      </c>
      <c r="B2056" s="55"/>
      <c r="C2056" s="309" t="s">
        <v>1349</v>
      </c>
      <c r="D2056" s="310"/>
      <c r="E2056" s="311"/>
      <c r="F2056" s="241" t="e">
        <f>$I$3</f>
        <v>#REF!</v>
      </c>
      <c r="G2056" s="312"/>
      <c r="H2056" s="313" t="e">
        <f>ROUND(H2055*F2056,2)</f>
        <v>#REF!</v>
      </c>
      <c r="I2056" s="45"/>
      <c r="J2056" s="304" t="e">
        <f>ROUND(J2055*F2056,2)</f>
        <v>#REF!</v>
      </c>
    </row>
    <row r="2057" spans="1:10">
      <c r="A2057" s="18" t="s">
        <v>1350</v>
      </c>
      <c r="B2057" s="55"/>
      <c r="C2057" s="47" t="s">
        <v>1351</v>
      </c>
      <c r="D2057" s="18"/>
      <c r="E2057" s="42"/>
      <c r="F2057" s="42"/>
      <c r="G2057" s="71"/>
      <c r="H2057" s="72" t="e">
        <f>SUM(H2053:H2056)</f>
        <v>#REF!</v>
      </c>
      <c r="I2057" s="62"/>
      <c r="J2057" s="73" t="e">
        <f>SUM(J2053:J2056)</f>
        <v>#REF!</v>
      </c>
    </row>
    <row r="2058" spans="1:10" ht="16" thickBot="1">
      <c r="A2058" s="18" t="s">
        <v>1352</v>
      </c>
      <c r="B2058" s="55"/>
      <c r="C2058" s="125"/>
      <c r="D2058" s="126"/>
      <c r="E2058" s="120"/>
      <c r="F2058" s="121" t="s">
        <v>1353</v>
      </c>
      <c r="G2058" s="127" t="e">
        <f>H2057+H2051</f>
        <v>#REF!</v>
      </c>
      <c r="H2058" s="123" t="e">
        <f>IF($A$3=2,ROUND((H2051+H2057),2),IF($A$3=3,ROUND((H2051+H2057),-1),ROUND((H2051+H2057),0)))</f>
        <v>#REF!</v>
      </c>
      <c r="I2058" s="57"/>
      <c r="J2058" s="124" t="e">
        <f>IF($A$3=2,ROUND((J2051+J2057),2),IF($A$3=3,ROUND((J2051+J2057),-1),ROUND((J2051+J2057),0)))</f>
        <v>#REF!</v>
      </c>
    </row>
    <row r="2059" spans="1:10" ht="16" thickTop="1">
      <c r="C2059" s="1"/>
      <c r="D2059" s="2"/>
      <c r="E2059" s="1"/>
      <c r="F2059" s="1"/>
      <c r="G2059" s="1"/>
      <c r="H2059" s="1"/>
      <c r="I2059" s="29"/>
      <c r="J2059" s="30"/>
    </row>
    <row r="2060" spans="1:10">
      <c r="C2060" s="1"/>
      <c r="D2060" s="2"/>
      <c r="E2060" s="1"/>
      <c r="F2060" s="1"/>
      <c r="G2060" s="1"/>
      <c r="H2060" s="1"/>
      <c r="I2060" s="29"/>
      <c r="J2060" s="30"/>
    </row>
    <row r="2061" spans="1:10" ht="16" thickBot="1">
      <c r="C2061" s="1"/>
      <c r="D2061" s="2"/>
      <c r="E2061" s="1"/>
      <c r="F2061" s="1"/>
      <c r="G2061" s="1"/>
      <c r="H2061" s="1"/>
      <c r="I2061" s="29"/>
      <c r="J2061" s="30"/>
    </row>
    <row r="2062" spans="1:10" ht="16" thickTop="1">
      <c r="A2062" s="18" t="s">
        <v>1570</v>
      </c>
      <c r="B2062" s="31"/>
      <c r="C2062" s="812" t="s">
        <v>1550</v>
      </c>
      <c r="D2062" s="813"/>
      <c r="E2062" s="813"/>
      <c r="F2062" s="813"/>
      <c r="G2062" s="58"/>
      <c r="H2062" s="33" t="s">
        <v>1373</v>
      </c>
      <c r="I2062" s="34" t="s">
        <v>1251</v>
      </c>
      <c r="J2062" s="35" t="s">
        <v>4</v>
      </c>
    </row>
    <row r="2063" spans="1:10">
      <c r="A2063" s="18"/>
      <c r="B2063" s="31"/>
      <c r="C2063" s="814"/>
      <c r="D2063" s="815"/>
      <c r="E2063" s="815"/>
      <c r="F2063" s="815"/>
      <c r="G2063" s="59"/>
      <c r="H2063" s="37" t="e">
        <f>"ITEM:   "&amp;#REF!</f>
        <v>#REF!</v>
      </c>
      <c r="I2063" s="64">
        <v>0</v>
      </c>
      <c r="J2063" s="39"/>
    </row>
    <row r="2064" spans="1:10">
      <c r="A2064" s="40" t="s">
        <v>1253</v>
      </c>
      <c r="B2064" s="31"/>
      <c r="C2064" s="236" t="s">
        <v>1</v>
      </c>
      <c r="D2064" s="231" t="s">
        <v>2</v>
      </c>
      <c r="E2064" s="232" t="s">
        <v>3</v>
      </c>
      <c r="F2064" s="262" t="s">
        <v>1254</v>
      </c>
      <c r="G2064" s="233" t="s">
        <v>1255</v>
      </c>
      <c r="H2064" s="234" t="s">
        <v>1256</v>
      </c>
      <c r="I2064" s="302"/>
      <c r="J2064" s="304" t="s">
        <v>1256</v>
      </c>
    </row>
    <row r="2065" spans="1:10">
      <c r="A2065" s="40"/>
      <c r="B2065" s="31"/>
      <c r="C2065" s="41"/>
      <c r="D2065" s="18"/>
      <c r="E2065" s="42"/>
      <c r="F2065" s="60"/>
      <c r="G2065" s="43"/>
      <c r="H2065" s="44"/>
      <c r="I2065" s="45"/>
      <c r="J2065" s="46"/>
    </row>
    <row r="2066" spans="1:10">
      <c r="A2066" s="40" t="s">
        <v>1257</v>
      </c>
      <c r="B2066" s="31"/>
      <c r="C2066" s="47" t="s">
        <v>1258</v>
      </c>
      <c r="D2066" s="18"/>
      <c r="E2066" s="42"/>
      <c r="F2066" s="60"/>
      <c r="G2066" s="43"/>
      <c r="H2066" s="44"/>
      <c r="I2066" s="45"/>
      <c r="J2066" s="46"/>
    </row>
    <row r="2067" spans="1:10">
      <c r="A2067" s="40">
        <v>117006</v>
      </c>
      <c r="B2067" s="31"/>
      <c r="C2067" s="277" t="s">
        <v>1551</v>
      </c>
      <c r="D2067" s="278" t="s">
        <v>1304</v>
      </c>
      <c r="E2067" s="279">
        <v>0.6</v>
      </c>
      <c r="F2067" s="280"/>
      <c r="G2067" s="233">
        <v>58623</v>
      </c>
      <c r="H2067" s="234">
        <f>TRUNC(E2067* (1 + F2067 / 100) * G2067,2)</f>
        <v>35173.800000000003</v>
      </c>
      <c r="I2067" s="302">
        <f>I2063 * (E2067 * (1+F2067/100))</f>
        <v>0</v>
      </c>
      <c r="J2067" s="304">
        <f>H2067 * I2063</f>
        <v>0</v>
      </c>
    </row>
    <row r="2068" spans="1:10">
      <c r="A2068" s="54" t="s">
        <v>1265</v>
      </c>
      <c r="B2068" s="31"/>
      <c r="C2068" s="41"/>
      <c r="D2068" s="18"/>
      <c r="E2068" s="42"/>
      <c r="F2068" s="60"/>
      <c r="G2068" s="43" t="s">
        <v>1266</v>
      </c>
      <c r="H2068" s="48">
        <f>SUM(H2066:H2067)</f>
        <v>35173.800000000003</v>
      </c>
      <c r="I2068" s="45"/>
      <c r="J2068" s="49">
        <f>SUM(J2066:J2067)</f>
        <v>0</v>
      </c>
    </row>
    <row r="2069" spans="1:10">
      <c r="A2069" s="40" t="s">
        <v>1267</v>
      </c>
      <c r="B2069" s="31"/>
      <c r="C2069" s="50" t="s">
        <v>1268</v>
      </c>
      <c r="D2069" s="18" t="s">
        <v>1269</v>
      </c>
      <c r="E2069" s="18" t="s">
        <v>1270</v>
      </c>
      <c r="F2069" s="18" t="s">
        <v>1271</v>
      </c>
      <c r="G2069" s="51" t="s">
        <v>1272</v>
      </c>
      <c r="H2069" s="52" t="s">
        <v>1273</v>
      </c>
      <c r="I2069" s="45"/>
      <c r="J2069" s="46"/>
    </row>
    <row r="2070" spans="1:10">
      <c r="A2070" s="40">
        <v>200006</v>
      </c>
      <c r="B2070" s="31" t="s">
        <v>1268</v>
      </c>
      <c r="C2070" s="236" t="s">
        <v>1339</v>
      </c>
      <c r="D2070" s="305">
        <v>41751</v>
      </c>
      <c r="E2070" s="306">
        <f>$O$1</f>
        <v>1.68</v>
      </c>
      <c r="F2070" s="307">
        <f>IF(D2070&lt;&gt;"",TRUNC(D2070*E2070,0),"")</f>
        <v>70141</v>
      </c>
      <c r="G2070" s="308">
        <v>36.348300000000002</v>
      </c>
      <c r="H2070" s="234">
        <f>TRUNC(F2070/G2070,2)</f>
        <v>1929.69</v>
      </c>
      <c r="I2070" s="302">
        <f>I2063 / G2070</f>
        <v>0</v>
      </c>
      <c r="J2070" s="304">
        <f>H2070 * I2063</f>
        <v>0</v>
      </c>
    </row>
    <row r="2071" spans="1:10">
      <c r="A2071" s="54" t="s">
        <v>1276</v>
      </c>
      <c r="B2071" s="31"/>
      <c r="C2071" s="41"/>
      <c r="D2071" s="18"/>
      <c r="E2071" s="42"/>
      <c r="F2071" s="60"/>
      <c r="G2071" s="43" t="s">
        <v>1277</v>
      </c>
      <c r="H2071" s="48">
        <f>SUM(H2069:H2070)</f>
        <v>1929.69</v>
      </c>
      <c r="I2071" s="45"/>
      <c r="J2071" s="49">
        <f>SUM(J2069:J2070)</f>
        <v>0</v>
      </c>
    </row>
    <row r="2072" spans="1:10">
      <c r="A2072" s="40" t="s">
        <v>1278</v>
      </c>
      <c r="B2072" s="31"/>
      <c r="C2072" s="53" t="s">
        <v>1279</v>
      </c>
      <c r="D2072" s="18"/>
      <c r="E2072" s="42"/>
      <c r="F2072" s="60"/>
      <c r="G2072" s="43"/>
      <c r="H2072" s="44"/>
      <c r="I2072" s="45"/>
      <c r="J2072" s="46"/>
    </row>
    <row r="2073" spans="1:10">
      <c r="A2073" s="40">
        <v>300026</v>
      </c>
      <c r="B2073" s="31" t="s">
        <v>1279</v>
      </c>
      <c r="C2073" s="236" t="s">
        <v>1281</v>
      </c>
      <c r="D2073" s="231" t="s">
        <v>1282</v>
      </c>
      <c r="E2073" s="237">
        <f>$O$2</f>
        <v>0.05</v>
      </c>
      <c r="F2073" s="262"/>
      <c r="G2073" s="233">
        <f>H2071</f>
        <v>1929.69</v>
      </c>
      <c r="H2073" s="234">
        <f>TRUNC(E2073* (1 + F2073 / 100) * G2073,2)</f>
        <v>96.48</v>
      </c>
      <c r="I2073" s="302">
        <f>I2063 * H2073</f>
        <v>0</v>
      </c>
      <c r="J2073" s="304">
        <f>H2073 * I2063</f>
        <v>0</v>
      </c>
    </row>
    <row r="2074" spans="1:10">
      <c r="A2074" s="54" t="s">
        <v>1283</v>
      </c>
      <c r="B2074" s="31"/>
      <c r="C2074" s="41"/>
      <c r="D2074" s="18"/>
      <c r="E2074" s="42"/>
      <c r="F2074" s="60"/>
      <c r="G2074" s="43" t="s">
        <v>1284</v>
      </c>
      <c r="H2074" s="48">
        <f>SUM(H2072:H2073)</f>
        <v>96.48</v>
      </c>
      <c r="I2074" s="45"/>
      <c r="J2074" s="49">
        <f>SUM(J2072:J2073)</f>
        <v>0</v>
      </c>
    </row>
    <row r="2075" spans="1:10">
      <c r="A2075" s="18" t="s">
        <v>1285</v>
      </c>
      <c r="B2075" s="61"/>
      <c r="C2075" s="47" t="s">
        <v>1286</v>
      </c>
      <c r="D2075" s="18"/>
      <c r="E2075" s="42"/>
      <c r="F2075" s="60"/>
      <c r="G2075" s="43"/>
      <c r="H2075" s="44"/>
      <c r="I2075" s="45"/>
      <c r="J2075" s="46"/>
    </row>
    <row r="2076" spans="1:10">
      <c r="A2076" s="40"/>
      <c r="B2076" s="31"/>
      <c r="C2076" s="236"/>
      <c r="D2076" s="231"/>
      <c r="E2076" s="232"/>
      <c r="F2076" s="262"/>
      <c r="G2076" s="233"/>
      <c r="H2076" s="234"/>
      <c r="I2076" s="302"/>
      <c r="J2076" s="304"/>
    </row>
    <row r="2077" spans="1:10">
      <c r="A2077" s="54" t="s">
        <v>1287</v>
      </c>
      <c r="B2077" s="61"/>
      <c r="C2077" s="41"/>
      <c r="D2077" s="18"/>
      <c r="E2077" s="42"/>
      <c r="F2077" s="60"/>
      <c r="G2077" s="43" t="s">
        <v>1288</v>
      </c>
      <c r="H2077" s="234">
        <f>SUM(H2075:H2076)</f>
        <v>0</v>
      </c>
      <c r="I2077" s="45"/>
      <c r="J2077" s="304">
        <f>SUM(J2075:J2076)</f>
        <v>0</v>
      </c>
    </row>
    <row r="2078" spans="1:10">
      <c r="A2078" s="18"/>
      <c r="B2078" s="55"/>
      <c r="C2078" s="41"/>
      <c r="D2078" s="18"/>
      <c r="E2078" s="42"/>
      <c r="F2078" s="60"/>
      <c r="G2078" s="43"/>
      <c r="H2078" s="44"/>
      <c r="I2078" s="45"/>
      <c r="J2078" s="46"/>
    </row>
    <row r="2079" spans="1:10" ht="16" thickBot="1">
      <c r="A2079" s="18" t="s">
        <v>1289</v>
      </c>
      <c r="B2079" s="55"/>
      <c r="C2079" s="56"/>
      <c r="D2079" s="119"/>
      <c r="E2079" s="120"/>
      <c r="F2079" s="121" t="s">
        <v>1290</v>
      </c>
      <c r="G2079" s="122">
        <f>SUM(H2064:H2078)/2</f>
        <v>37199.97</v>
      </c>
      <c r="H2079" s="123" t="e">
        <f>IF($A$2="CD",IF($A$3=1,ROUND(SUM(H2064:H2078)/2,0),IF($A$3=3,ROUND(SUM(H2064:H2078)/2,-1),SUM(H2064:H2078)/2)),SUM(H2064:H2078)/2)</f>
        <v>#REF!</v>
      </c>
      <c r="I2079" s="57">
        <f>SUM(J2064:J2078)/2</f>
        <v>0</v>
      </c>
      <c r="J2079" s="124" t="e">
        <f>IF($A$2="CD",IF($A$3=1,ROUND(SUM(J2064:J2078)/2,0),IF($A$3=3,ROUND(SUM(J2064:J2078)/2,-1),SUM(J2064:J2078)/2)),SUM(J2064:J2078)/2)</f>
        <v>#REF!</v>
      </c>
    </row>
    <row r="2080" spans="1:10" ht="16" thickTop="1">
      <c r="A2080" s="18" t="s">
        <v>1340</v>
      </c>
      <c r="B2080" s="55"/>
      <c r="C2080" s="65" t="s">
        <v>1341</v>
      </c>
      <c r="D2080" s="66"/>
      <c r="E2080" s="67"/>
      <c r="F2080" s="112"/>
      <c r="G2080" s="68"/>
      <c r="H2080" s="69"/>
      <c r="I2080" s="45"/>
      <c r="J2080" s="70"/>
    </row>
    <row r="2081" spans="1:10">
      <c r="A2081" s="40" t="s">
        <v>1342</v>
      </c>
      <c r="B2081" s="55"/>
      <c r="C2081" s="309" t="s">
        <v>1343</v>
      </c>
      <c r="D2081" s="310"/>
      <c r="E2081" s="311"/>
      <c r="F2081" s="281">
        <f>$F$3</f>
        <v>0</v>
      </c>
      <c r="G2081" s="312"/>
      <c r="H2081" s="313" t="e">
        <f>ROUND(H2079*F2081,2)</f>
        <v>#REF!</v>
      </c>
      <c r="I2081" s="45"/>
      <c r="J2081" s="304" t="e">
        <f>ROUND(J2079*F2081,2)</f>
        <v>#REF!</v>
      </c>
    </row>
    <row r="2082" spans="1:10">
      <c r="A2082" s="40" t="s">
        <v>1344</v>
      </c>
      <c r="B2082" s="55"/>
      <c r="C2082" s="309" t="s">
        <v>1345</v>
      </c>
      <c r="D2082" s="310"/>
      <c r="E2082" s="311"/>
      <c r="F2082" s="281">
        <f>$G$3</f>
        <v>0</v>
      </c>
      <c r="G2082" s="312"/>
      <c r="H2082" s="313" t="e">
        <f>ROUND(H2079*F2082,2)</f>
        <v>#REF!</v>
      </c>
      <c r="I2082" s="45"/>
      <c r="J2082" s="304" t="e">
        <f>ROUND(J2079*F2082,2)</f>
        <v>#REF!</v>
      </c>
    </row>
    <row r="2083" spans="1:10">
      <c r="A2083" s="40" t="s">
        <v>1346</v>
      </c>
      <c r="B2083" s="55"/>
      <c r="C2083" s="309" t="s">
        <v>1347</v>
      </c>
      <c r="D2083" s="310"/>
      <c r="E2083" s="311"/>
      <c r="F2083" s="281">
        <f>$H$3</f>
        <v>0</v>
      </c>
      <c r="G2083" s="312"/>
      <c r="H2083" s="313" t="e">
        <f>ROUND(H2079*F2083,2)</f>
        <v>#REF!</v>
      </c>
      <c r="I2083" s="45"/>
      <c r="J2083" s="304" t="e">
        <f>ROUND(J2079*F2083,2)</f>
        <v>#REF!</v>
      </c>
    </row>
    <row r="2084" spans="1:10">
      <c r="A2084" s="40" t="s">
        <v>1348</v>
      </c>
      <c r="B2084" s="55"/>
      <c r="C2084" s="309" t="s">
        <v>1349</v>
      </c>
      <c r="D2084" s="310"/>
      <c r="E2084" s="311"/>
      <c r="F2084" s="281" t="e">
        <f>$I$3</f>
        <v>#REF!</v>
      </c>
      <c r="G2084" s="312"/>
      <c r="H2084" s="313" t="e">
        <f>ROUND(H2083*F2084,2)</f>
        <v>#REF!</v>
      </c>
      <c r="I2084" s="45"/>
      <c r="J2084" s="304" t="e">
        <f>ROUND(J2083*F2084,2)</f>
        <v>#REF!</v>
      </c>
    </row>
    <row r="2085" spans="1:10">
      <c r="A2085" s="18" t="s">
        <v>1350</v>
      </c>
      <c r="B2085" s="55"/>
      <c r="C2085" s="47" t="s">
        <v>1351</v>
      </c>
      <c r="D2085" s="18"/>
      <c r="E2085" s="42"/>
      <c r="F2085" s="60"/>
      <c r="G2085" s="71"/>
      <c r="H2085" s="72" t="e">
        <f>SUM(H2081:H2084)</f>
        <v>#REF!</v>
      </c>
      <c r="I2085" s="62"/>
      <c r="J2085" s="73" t="e">
        <f>SUM(J2081:J2084)</f>
        <v>#REF!</v>
      </c>
    </row>
    <row r="2086" spans="1:10" ht="16" thickBot="1">
      <c r="A2086" s="18" t="s">
        <v>1352</v>
      </c>
      <c r="B2086" s="55"/>
      <c r="C2086" s="125"/>
      <c r="D2086" s="126"/>
      <c r="E2086" s="120"/>
      <c r="F2086" s="121" t="s">
        <v>1353</v>
      </c>
      <c r="G2086" s="127" t="e">
        <f>H2085+H2079</f>
        <v>#REF!</v>
      </c>
      <c r="H2086" s="123" t="e">
        <f>IF($A$3=2,ROUND((H2079+H2085),2),IF($A$3=3,ROUND((H2079+H2085),-1),ROUND((H2079+H2085),0)))</f>
        <v>#REF!</v>
      </c>
      <c r="I2086" s="57"/>
      <c r="J2086" s="124" t="e">
        <f>IF($A$3=2,ROUND((J2079+J2085),2),IF($A$3=3,ROUND((J2079+J2085),-1),ROUND((J2079+J2085),0)))</f>
        <v>#REF!</v>
      </c>
    </row>
    <row r="2087" spans="1:10" ht="16" thickTop="1">
      <c r="C2087" s="1"/>
      <c r="D2087" s="2"/>
      <c r="E2087" s="1"/>
      <c r="F2087" s="1"/>
      <c r="G2087" s="1"/>
      <c r="H2087" s="1"/>
      <c r="I2087" s="29"/>
      <c r="J2087" s="30"/>
    </row>
    <row r="2088" spans="1:10">
      <c r="C2088" s="1"/>
      <c r="D2088" s="2"/>
      <c r="E2088" s="1"/>
      <c r="F2088" s="1"/>
      <c r="G2088" s="1"/>
      <c r="H2088" s="1"/>
      <c r="I2088" s="29"/>
      <c r="J2088" s="30"/>
    </row>
    <row r="2089" spans="1:10" ht="16" thickBot="1">
      <c r="C2089" s="1"/>
      <c r="D2089" s="2"/>
      <c r="E2089" s="1"/>
      <c r="F2089" s="1"/>
      <c r="G2089" s="1"/>
      <c r="H2089" s="1"/>
      <c r="I2089" s="29"/>
      <c r="J2089" s="30"/>
    </row>
    <row r="2090" spans="1:10" ht="16" thickTop="1">
      <c r="A2090" s="18" t="s">
        <v>1571</v>
      </c>
      <c r="B2090" s="31"/>
      <c r="C2090" s="812" t="s">
        <v>84</v>
      </c>
      <c r="D2090" s="813"/>
      <c r="E2090" s="813"/>
      <c r="F2090" s="813"/>
      <c r="G2090" s="32"/>
      <c r="H2090" s="33" t="s">
        <v>1514</v>
      </c>
      <c r="I2090" s="34" t="s">
        <v>1251</v>
      </c>
      <c r="J2090" s="35" t="s">
        <v>4</v>
      </c>
    </row>
    <row r="2091" spans="1:10">
      <c r="A2091" s="18"/>
      <c r="B2091" s="31"/>
      <c r="C2091" s="814"/>
      <c r="D2091" s="815"/>
      <c r="E2091" s="815"/>
      <c r="F2091" s="815"/>
      <c r="G2091" s="36"/>
      <c r="H2091" s="37" t="e">
        <f>"ITEM:   "&amp;#REF!</f>
        <v>#REF!</v>
      </c>
      <c r="I2091" s="64" t="e">
        <f>#REF!</f>
        <v>#REF!</v>
      </c>
      <c r="J2091" s="39"/>
    </row>
    <row r="2092" spans="1:10">
      <c r="A2092" s="40" t="s">
        <v>1253</v>
      </c>
      <c r="B2092" s="31"/>
      <c r="C2092" s="236" t="s">
        <v>1</v>
      </c>
      <c r="D2092" s="231" t="s">
        <v>2</v>
      </c>
      <c r="E2092" s="232" t="s">
        <v>3</v>
      </c>
      <c r="F2092" s="232" t="s">
        <v>1254</v>
      </c>
      <c r="G2092" s="233" t="s">
        <v>1255</v>
      </c>
      <c r="H2092" s="234" t="s">
        <v>1256</v>
      </c>
      <c r="I2092" s="302"/>
      <c r="J2092" s="304" t="s">
        <v>1256</v>
      </c>
    </row>
    <row r="2093" spans="1:10">
      <c r="A2093" s="40"/>
      <c r="B2093" s="31"/>
      <c r="C2093" s="41"/>
      <c r="D2093" s="18"/>
      <c r="E2093" s="42"/>
      <c r="F2093" s="42"/>
      <c r="G2093" s="43"/>
      <c r="H2093" s="44"/>
      <c r="I2093" s="45"/>
      <c r="J2093" s="46"/>
    </row>
    <row r="2094" spans="1:10">
      <c r="A2094" s="40" t="s">
        <v>1257</v>
      </c>
      <c r="B2094" s="31"/>
      <c r="C2094" s="47" t="s">
        <v>1258</v>
      </c>
      <c r="D2094" s="18"/>
      <c r="E2094" s="42"/>
      <c r="F2094" s="42"/>
      <c r="G2094" s="43"/>
      <c r="H2094" s="44"/>
      <c r="I2094" s="45"/>
      <c r="J2094" s="46"/>
    </row>
    <row r="2095" spans="1:10">
      <c r="A2095" s="40">
        <v>100076</v>
      </c>
      <c r="B2095" s="31" t="s">
        <v>1261</v>
      </c>
      <c r="C2095" s="236" t="s">
        <v>1516</v>
      </c>
      <c r="D2095" s="231" t="s">
        <v>1304</v>
      </c>
      <c r="E2095" s="232">
        <v>0.03</v>
      </c>
      <c r="F2095" s="232">
        <v>3</v>
      </c>
      <c r="G2095" s="233">
        <v>7153</v>
      </c>
      <c r="H2095" s="234">
        <f>TRUNC(E2095* (1 + F2095 / 100) * G2095,2)</f>
        <v>221.02</v>
      </c>
      <c r="I2095" s="302" t="e">
        <f>I2091 * (E2095 * (1+F2095/100))</f>
        <v>#REF!</v>
      </c>
      <c r="J2095" s="304" t="e">
        <f>H2095 * I2091</f>
        <v>#REF!</v>
      </c>
    </row>
    <row r="2096" spans="1:10">
      <c r="A2096" s="40">
        <v>101605</v>
      </c>
      <c r="B2096" s="31" t="s">
        <v>1331</v>
      </c>
      <c r="C2096" s="236" t="s">
        <v>1515</v>
      </c>
      <c r="D2096" s="231" t="s">
        <v>2</v>
      </c>
      <c r="E2096" s="232">
        <v>0.04</v>
      </c>
      <c r="F2096" s="232">
        <v>0</v>
      </c>
      <c r="G2096" s="233">
        <v>8200</v>
      </c>
      <c r="H2096" s="234">
        <f>TRUNC(E2096* (1 + F2096 / 100) * G2096,2)</f>
        <v>328</v>
      </c>
      <c r="I2096" s="302" t="e">
        <f>I2091 * (E2096 * (1+F2096/100))</f>
        <v>#REF!</v>
      </c>
      <c r="J2096" s="304" t="e">
        <f>H2096 * I2091</f>
        <v>#REF!</v>
      </c>
    </row>
    <row r="2097" spans="1:10">
      <c r="A2097" s="40">
        <v>101008</v>
      </c>
      <c r="B2097" s="31" t="s">
        <v>1261</v>
      </c>
      <c r="C2097" s="236" t="s">
        <v>1517</v>
      </c>
      <c r="D2097" s="231" t="s">
        <v>1304</v>
      </c>
      <c r="E2097" s="232">
        <v>1</v>
      </c>
      <c r="F2097" s="232">
        <v>3</v>
      </c>
      <c r="G2097" s="233">
        <v>5827</v>
      </c>
      <c r="H2097" s="234">
        <f>TRUNC(E2097* (1 + F2097 / 100) * G2097,2)</f>
        <v>6001.81</v>
      </c>
      <c r="I2097" s="302" t="e">
        <f>I2091 * (E2097 * (1+F2097/100))</f>
        <v>#REF!</v>
      </c>
      <c r="J2097" s="304" t="e">
        <f>H2097 * I2091</f>
        <v>#REF!</v>
      </c>
    </row>
    <row r="2098" spans="1:10">
      <c r="A2098" s="18" t="s">
        <v>1265</v>
      </c>
      <c r="B2098" s="31"/>
      <c r="C2098" s="41"/>
      <c r="D2098" s="18"/>
      <c r="E2098" s="42"/>
      <c r="F2098" s="42"/>
      <c r="G2098" s="43" t="s">
        <v>1266</v>
      </c>
      <c r="H2098" s="48">
        <f>SUM(H2094:H2097)</f>
        <v>6550.83</v>
      </c>
      <c r="I2098" s="45"/>
      <c r="J2098" s="49" t="e">
        <f>SUM(J2094:J2097)</f>
        <v>#REF!</v>
      </c>
    </row>
    <row r="2099" spans="1:10">
      <c r="A2099" s="40" t="s">
        <v>1267</v>
      </c>
      <c r="B2099" s="31"/>
      <c r="C2099" s="50" t="s">
        <v>1268</v>
      </c>
      <c r="D2099" s="18" t="s">
        <v>1269</v>
      </c>
      <c r="E2099" s="18" t="s">
        <v>1270</v>
      </c>
      <c r="F2099" s="18" t="s">
        <v>1271</v>
      </c>
      <c r="G2099" s="51" t="s">
        <v>1272</v>
      </c>
      <c r="H2099" s="52" t="s">
        <v>1273</v>
      </c>
      <c r="I2099" s="45"/>
      <c r="J2099" s="46"/>
    </row>
    <row r="2100" spans="1:10">
      <c r="A2100" s="40">
        <v>200006</v>
      </c>
      <c r="B2100" s="31" t="s">
        <v>1268</v>
      </c>
      <c r="C2100" s="236" t="s">
        <v>1339</v>
      </c>
      <c r="D2100" s="305">
        <v>41751</v>
      </c>
      <c r="E2100" s="306">
        <f>$O$1</f>
        <v>1.68</v>
      </c>
      <c r="F2100" s="307">
        <f>IF(D2100&lt;&gt;"",TRUNC(D2100*E2100,0),"")</f>
        <v>70141</v>
      </c>
      <c r="G2100" s="308">
        <v>63.764499999999998</v>
      </c>
      <c r="H2100" s="234">
        <f>TRUNC(F2100/G2100,2)</f>
        <v>1100</v>
      </c>
      <c r="I2100" s="302" t="e">
        <f>I2091 / G2100</f>
        <v>#REF!</v>
      </c>
      <c r="J2100" s="304" t="e">
        <f>H2100 * I2091</f>
        <v>#REF!</v>
      </c>
    </row>
    <row r="2101" spans="1:10">
      <c r="A2101" s="18" t="s">
        <v>1276</v>
      </c>
      <c r="B2101" s="31"/>
      <c r="C2101" s="41"/>
      <c r="D2101" s="18"/>
      <c r="E2101" s="42"/>
      <c r="F2101" s="42"/>
      <c r="G2101" s="43" t="s">
        <v>1277</v>
      </c>
      <c r="H2101" s="48">
        <f>SUM(H2099:H2100)</f>
        <v>1100</v>
      </c>
      <c r="I2101" s="45"/>
      <c r="J2101" s="49" t="e">
        <f>SUM(J2099:J2100)</f>
        <v>#REF!</v>
      </c>
    </row>
    <row r="2102" spans="1:10">
      <c r="A2102" s="18" t="s">
        <v>1278</v>
      </c>
      <c r="C2102" s="47" t="s">
        <v>1279</v>
      </c>
      <c r="D2102" s="18"/>
      <c r="E2102" s="42"/>
      <c r="F2102" s="42"/>
      <c r="G2102" s="96"/>
      <c r="H2102" s="97"/>
      <c r="I2102" s="45"/>
      <c r="J2102" s="46"/>
    </row>
    <row r="2103" spans="1:10">
      <c r="A2103" s="18">
        <v>300026</v>
      </c>
      <c r="B2103" t="s">
        <v>1279</v>
      </c>
      <c r="C2103" s="236" t="s">
        <v>1281</v>
      </c>
      <c r="D2103" s="231" t="s">
        <v>1282</v>
      </c>
      <c r="E2103" s="237">
        <f>$O$2</f>
        <v>0.05</v>
      </c>
      <c r="F2103" s="232"/>
      <c r="G2103" s="282">
        <f>H2101</f>
        <v>1100</v>
      </c>
      <c r="H2103" s="283">
        <f>TRUNC(E2103 * (1 + F2103 / 100) * G2103,2)</f>
        <v>55</v>
      </c>
      <c r="I2103" s="302" t="e">
        <f>I2091 * H2103</f>
        <v>#REF!</v>
      </c>
      <c r="J2103" s="46" t="e">
        <f>H2103 * I2091</f>
        <v>#REF!</v>
      </c>
    </row>
    <row r="2104" spans="1:10">
      <c r="A2104" s="40"/>
      <c r="B2104" s="31"/>
      <c r="C2104" s="284"/>
      <c r="D2104" s="278"/>
      <c r="E2104" s="285"/>
      <c r="F2104" s="279"/>
      <c r="G2104" s="233"/>
      <c r="H2104" s="234"/>
      <c r="I2104" s="302"/>
      <c r="J2104" s="304"/>
    </row>
    <row r="2105" spans="1:10">
      <c r="A2105" s="54" t="s">
        <v>1283</v>
      </c>
      <c r="C2105" s="41"/>
      <c r="D2105" s="18"/>
      <c r="E2105" s="42"/>
      <c r="F2105" s="42"/>
      <c r="G2105" s="96" t="s">
        <v>1284</v>
      </c>
      <c r="H2105" s="286">
        <f>SUM(H2102:H2104)</f>
        <v>55</v>
      </c>
      <c r="I2105" s="45"/>
      <c r="J2105" s="286" t="e">
        <f>SUM(J2102:J2104)</f>
        <v>#REF!</v>
      </c>
    </row>
    <row r="2106" spans="1:10">
      <c r="A2106" s="18" t="s">
        <v>1285</v>
      </c>
      <c r="B2106" s="1"/>
      <c r="C2106" s="47" t="s">
        <v>1286</v>
      </c>
      <c r="D2106" s="18"/>
      <c r="E2106" s="42"/>
      <c r="F2106" s="42"/>
      <c r="G2106" s="43"/>
      <c r="H2106" s="44"/>
      <c r="I2106" s="45"/>
      <c r="J2106" s="46"/>
    </row>
    <row r="2107" spans="1:10">
      <c r="A2107" s="40"/>
      <c r="B2107" s="31"/>
      <c r="C2107" s="236"/>
      <c r="D2107" s="231"/>
      <c r="E2107" s="232"/>
      <c r="F2107" s="232"/>
      <c r="G2107" s="233"/>
      <c r="H2107" s="234"/>
      <c r="I2107" s="302"/>
      <c r="J2107" s="304"/>
    </row>
    <row r="2108" spans="1:10">
      <c r="A2108" s="54" t="s">
        <v>1287</v>
      </c>
      <c r="B2108" s="1"/>
      <c r="C2108" s="41"/>
      <c r="D2108" s="18"/>
      <c r="E2108" s="42"/>
      <c r="F2108" s="42"/>
      <c r="G2108" s="43" t="s">
        <v>1288</v>
      </c>
      <c r="H2108" s="234">
        <f>SUM(H2106:H2107)</f>
        <v>0</v>
      </c>
      <c r="I2108" s="45"/>
      <c r="J2108" s="304">
        <f>SUM(J2106:J2107)</f>
        <v>0</v>
      </c>
    </row>
    <row r="2109" spans="1:10">
      <c r="A2109" s="18"/>
      <c r="B2109" s="55"/>
      <c r="C2109" s="41"/>
      <c r="D2109" s="18"/>
      <c r="E2109" s="42"/>
      <c r="F2109" s="42"/>
      <c r="G2109" s="43"/>
      <c r="H2109" s="44"/>
      <c r="I2109" s="45"/>
      <c r="J2109" s="46"/>
    </row>
    <row r="2110" spans="1:10" ht="16" thickBot="1">
      <c r="A2110" s="18" t="s">
        <v>1289</v>
      </c>
      <c r="B2110" s="55"/>
      <c r="C2110" s="56"/>
      <c r="D2110" s="119"/>
      <c r="E2110" s="120"/>
      <c r="F2110" s="121" t="s">
        <v>1290</v>
      </c>
      <c r="G2110" s="122">
        <f>SUM(H2092:H2109)/2</f>
        <v>7705.83</v>
      </c>
      <c r="H2110" s="123" t="e">
        <f>IF($A$2="CD",IF($A$3=1,ROUND(SUM(H2092:H2109)/2,0),SUM(H2092:H2109)/2),SUM(H2092:H2109)/2)</f>
        <v>#REF!</v>
      </c>
      <c r="I2110" s="57" t="e">
        <f>SUM(J2092:J2109)/2</f>
        <v>#REF!</v>
      </c>
      <c r="J2110" s="124" t="e">
        <f>IF($A$2="CD",IF($A$3=1,ROUND(SUM(J2092:J2109)/2,0),IF($A$3=3,ROUND(SUM(J2092:J2109)/2,-1),SUM(J2092:J2109)/2)),SUM(J2092:J2109)/2)</f>
        <v>#REF!</v>
      </c>
    </row>
    <row r="2111" spans="1:10" ht="16" thickTop="1">
      <c r="A2111" s="18" t="s">
        <v>1340</v>
      </c>
      <c r="B2111" s="55"/>
      <c r="C2111" s="65" t="s">
        <v>1341</v>
      </c>
      <c r="D2111" s="66"/>
      <c r="E2111" s="67"/>
      <c r="F2111" s="67"/>
      <c r="G2111" s="68"/>
      <c r="H2111" s="69"/>
      <c r="I2111" s="45"/>
      <c r="J2111" s="70"/>
    </row>
    <row r="2112" spans="1:10">
      <c r="A2112" s="40" t="s">
        <v>1342</v>
      </c>
      <c r="B2112" s="55"/>
      <c r="C2112" s="309" t="s">
        <v>1343</v>
      </c>
      <c r="D2112" s="310"/>
      <c r="E2112" s="311"/>
      <c r="F2112" s="241">
        <f>$F$3</f>
        <v>0</v>
      </c>
      <c r="G2112" s="312"/>
      <c r="H2112" s="313" t="e">
        <f>ROUND(H2110*F2112,2)</f>
        <v>#REF!</v>
      </c>
      <c r="I2112" s="45"/>
      <c r="J2112" s="304" t="e">
        <f>ROUND(J2110*F2112,2)</f>
        <v>#REF!</v>
      </c>
    </row>
    <row r="2113" spans="1:10">
      <c r="A2113" s="40" t="s">
        <v>1344</v>
      </c>
      <c r="B2113" s="55"/>
      <c r="C2113" s="309" t="s">
        <v>1345</v>
      </c>
      <c r="D2113" s="310"/>
      <c r="E2113" s="311"/>
      <c r="F2113" s="241">
        <f>$G$3</f>
        <v>0</v>
      </c>
      <c r="G2113" s="312"/>
      <c r="H2113" s="313" t="e">
        <f>ROUND(H2110*F2113,2)</f>
        <v>#REF!</v>
      </c>
      <c r="I2113" s="45"/>
      <c r="J2113" s="304" t="e">
        <f>ROUND(J2110*F2113,2)</f>
        <v>#REF!</v>
      </c>
    </row>
    <row r="2114" spans="1:10">
      <c r="A2114" s="40" t="s">
        <v>1346</v>
      </c>
      <c r="B2114" s="55"/>
      <c r="C2114" s="309" t="s">
        <v>1347</v>
      </c>
      <c r="D2114" s="310"/>
      <c r="E2114" s="311"/>
      <c r="F2114" s="241">
        <f>$H$3</f>
        <v>0</v>
      </c>
      <c r="G2114" s="312"/>
      <c r="H2114" s="313" t="e">
        <f>ROUND(H2110*F2114,2)</f>
        <v>#REF!</v>
      </c>
      <c r="I2114" s="45"/>
      <c r="J2114" s="304" t="e">
        <f>ROUND(J2110*F2114,2)</f>
        <v>#REF!</v>
      </c>
    </row>
    <row r="2115" spans="1:10">
      <c r="A2115" s="40" t="s">
        <v>1348</v>
      </c>
      <c r="B2115" s="55"/>
      <c r="C2115" s="309" t="s">
        <v>1349</v>
      </c>
      <c r="D2115" s="310"/>
      <c r="E2115" s="311"/>
      <c r="F2115" s="241" t="e">
        <f>$I$3</f>
        <v>#REF!</v>
      </c>
      <c r="G2115" s="312"/>
      <c r="H2115" s="313" t="e">
        <f>ROUND(H2114*F2115,2)</f>
        <v>#REF!</v>
      </c>
      <c r="I2115" s="45"/>
      <c r="J2115" s="304" t="e">
        <f>ROUND(J2114*F2115,2)</f>
        <v>#REF!</v>
      </c>
    </row>
    <row r="2116" spans="1:10">
      <c r="A2116" s="18" t="s">
        <v>1350</v>
      </c>
      <c r="B2116" s="55"/>
      <c r="C2116" s="47" t="s">
        <v>1351</v>
      </c>
      <c r="D2116" s="18"/>
      <c r="E2116" s="42"/>
      <c r="F2116" s="42"/>
      <c r="G2116" s="71"/>
      <c r="H2116" s="72" t="e">
        <f>SUM(H2112:H2115)</f>
        <v>#REF!</v>
      </c>
      <c r="I2116" s="62"/>
      <c r="J2116" s="73" t="e">
        <f>SUM(J2112:J2115)</f>
        <v>#REF!</v>
      </c>
    </row>
    <row r="2117" spans="1:10" ht="16" thickBot="1">
      <c r="A2117" s="18" t="s">
        <v>1352</v>
      </c>
      <c r="B2117" s="55"/>
      <c r="C2117" s="125"/>
      <c r="D2117" s="126"/>
      <c r="E2117" s="120"/>
      <c r="F2117" s="121" t="s">
        <v>1353</v>
      </c>
      <c r="G2117" s="127" t="e">
        <f>H2116+H2110</f>
        <v>#REF!</v>
      </c>
      <c r="H2117" s="123" t="e">
        <f>IF($A$3=2,ROUND((H2110+H2116),2),IF($A$3=3,ROUND((H2110+H2116),-1),ROUND((H2110+H2116),0)))</f>
        <v>#REF!</v>
      </c>
      <c r="I2117" s="57"/>
      <c r="J2117" s="124" t="e">
        <f>IF($A$3=2,ROUND((J2110+J2116),2),IF($A$3=3,ROUND((J2110+J2116),-1),ROUND((J2110+J2116),0)))</f>
        <v>#REF!</v>
      </c>
    </row>
    <row r="2118" spans="1:10" ht="16" thickTop="1">
      <c r="C2118" s="1"/>
      <c r="D2118" s="2"/>
      <c r="E2118" s="1"/>
      <c r="F2118" s="1"/>
      <c r="G2118" s="1"/>
      <c r="H2118" s="1"/>
      <c r="I2118" s="29"/>
      <c r="J2118" s="30"/>
    </row>
    <row r="2119" spans="1:10" ht="16" thickBot="1">
      <c r="C2119" s="1"/>
      <c r="D2119" s="2"/>
      <c r="E2119" s="1"/>
      <c r="F2119" s="1"/>
      <c r="G2119" s="1"/>
      <c r="H2119" s="1"/>
      <c r="I2119" s="29"/>
      <c r="J2119" s="30"/>
    </row>
    <row r="2120" spans="1:10" ht="16" thickTop="1">
      <c r="A2120" s="18" t="s">
        <v>1572</v>
      </c>
      <c r="B2120" s="29"/>
      <c r="C2120" s="812" t="s">
        <v>1573</v>
      </c>
      <c r="D2120" s="813"/>
      <c r="E2120" s="813"/>
      <c r="F2120" s="813"/>
      <c r="G2120" s="58"/>
      <c r="H2120" s="33" t="s">
        <v>1373</v>
      </c>
      <c r="I2120" s="34" t="s">
        <v>1251</v>
      </c>
      <c r="J2120" s="35" t="s">
        <v>4</v>
      </c>
    </row>
    <row r="2121" spans="1:10">
      <c r="A2121" s="18"/>
      <c r="B2121" s="29"/>
      <c r="C2121" s="814"/>
      <c r="D2121" s="815"/>
      <c r="E2121" s="815"/>
      <c r="F2121" s="815"/>
      <c r="G2121" s="59"/>
      <c r="H2121" s="37"/>
      <c r="I2121" s="64">
        <v>0</v>
      </c>
      <c r="J2121" s="39"/>
    </row>
    <row r="2122" spans="1:10">
      <c r="A2122" s="40" t="s">
        <v>1253</v>
      </c>
      <c r="B2122" s="29"/>
      <c r="C2122" s="236" t="s">
        <v>1</v>
      </c>
      <c r="D2122" s="231" t="s">
        <v>2</v>
      </c>
      <c r="E2122" s="232" t="s">
        <v>3</v>
      </c>
      <c r="F2122" s="262" t="s">
        <v>1254</v>
      </c>
      <c r="G2122" s="233" t="s">
        <v>1255</v>
      </c>
      <c r="H2122" s="234" t="s">
        <v>1256</v>
      </c>
      <c r="I2122" s="111"/>
      <c r="J2122" s="304" t="s">
        <v>1256</v>
      </c>
    </row>
    <row r="2123" spans="1:10">
      <c r="A2123" s="40"/>
      <c r="B2123" s="29"/>
      <c r="C2123" s="41"/>
      <c r="D2123" s="18"/>
      <c r="E2123" s="42"/>
      <c r="F2123" s="60"/>
      <c r="G2123" s="43"/>
      <c r="H2123" s="44"/>
      <c r="I2123" s="214"/>
      <c r="J2123" s="46"/>
    </row>
    <row r="2124" spans="1:10">
      <c r="A2124" s="40" t="s">
        <v>1257</v>
      </c>
      <c r="B2124" s="29"/>
      <c r="C2124" s="47" t="s">
        <v>1258</v>
      </c>
      <c r="D2124" s="18"/>
      <c r="E2124" s="42"/>
      <c r="F2124" s="60"/>
      <c r="G2124" s="43"/>
      <c r="H2124" s="44"/>
      <c r="I2124" s="110"/>
      <c r="J2124" s="46"/>
    </row>
    <row r="2125" spans="1:10">
      <c r="A2125" s="40" t="s">
        <v>1544</v>
      </c>
      <c r="B2125" s="29" t="s">
        <v>1532</v>
      </c>
      <c r="C2125" s="236" t="s">
        <v>1321</v>
      </c>
      <c r="D2125" s="231" t="s">
        <v>8</v>
      </c>
      <c r="E2125" s="232">
        <v>0.05</v>
      </c>
      <c r="F2125" s="262">
        <v>5</v>
      </c>
      <c r="G2125" s="233" t="e">
        <f>H188</f>
        <v>#REF!</v>
      </c>
      <c r="H2125" s="234" t="e">
        <f>TRUNC(E2125* (1 + F2125 / 100) * G2125,2)</f>
        <v>#REF!</v>
      </c>
      <c r="I2125" s="314">
        <f>I2121 * (E2125 * (1+F2125/100))</f>
        <v>0</v>
      </c>
      <c r="J2125" s="304" t="e">
        <f>H2125 * I2121</f>
        <v>#REF!</v>
      </c>
    </row>
    <row r="2126" spans="1:10">
      <c r="A2126" s="54" t="s">
        <v>1265</v>
      </c>
      <c r="B2126" s="29"/>
      <c r="C2126" s="41"/>
      <c r="D2126" s="18"/>
      <c r="E2126" s="42"/>
      <c r="F2126" s="60"/>
      <c r="G2126" s="43" t="s">
        <v>1266</v>
      </c>
      <c r="H2126" s="48" t="e">
        <f>SUM(H2124:H2125)</f>
        <v>#REF!</v>
      </c>
      <c r="I2126" s="85"/>
      <c r="J2126" s="49" t="e">
        <f>SUM(J2124:J2125)</f>
        <v>#REF!</v>
      </c>
    </row>
    <row r="2127" spans="1:10">
      <c r="A2127" s="40" t="s">
        <v>1267</v>
      </c>
      <c r="B2127" s="29"/>
      <c r="C2127" s="50" t="s">
        <v>1268</v>
      </c>
      <c r="D2127" s="18" t="s">
        <v>1269</v>
      </c>
      <c r="E2127" s="18" t="s">
        <v>1270</v>
      </c>
      <c r="F2127" s="18" t="s">
        <v>1271</v>
      </c>
      <c r="G2127" s="51" t="s">
        <v>1272</v>
      </c>
      <c r="H2127" s="52" t="s">
        <v>1273</v>
      </c>
      <c r="I2127" s="110"/>
      <c r="J2127" s="46"/>
    </row>
    <row r="2128" spans="1:10">
      <c r="A2128" s="40">
        <v>200007</v>
      </c>
      <c r="B2128" s="29" t="s">
        <v>1268</v>
      </c>
      <c r="C2128" s="236" t="s">
        <v>1274</v>
      </c>
      <c r="D2128" s="305">
        <v>109195</v>
      </c>
      <c r="E2128" s="306">
        <f>$O$1</f>
        <v>1.68</v>
      </c>
      <c r="F2128" s="307">
        <f>IF(D2128&lt;&gt;"",TRUNC(D2128*E2128,0),"")</f>
        <v>183447</v>
      </c>
      <c r="G2128" s="308">
        <v>18.248799999999999</v>
      </c>
      <c r="H2128" s="234">
        <f>TRUNC(F2128/G2128,2)</f>
        <v>10052.549999999999</v>
      </c>
      <c r="I2128" s="314">
        <f>I2121 / G2128</f>
        <v>0</v>
      </c>
      <c r="J2128" s="304">
        <f>H2128 * I2121</f>
        <v>0</v>
      </c>
    </row>
    <row r="2129" spans="1:10">
      <c r="A2129" s="54" t="s">
        <v>1276</v>
      </c>
      <c r="B2129" s="29"/>
      <c r="C2129" s="41"/>
      <c r="D2129" s="18"/>
      <c r="E2129" s="42"/>
      <c r="F2129" s="60"/>
      <c r="G2129" s="43" t="s">
        <v>1415</v>
      </c>
      <c r="H2129" s="48">
        <f>SUM(H2127:H2128)</f>
        <v>10052.549999999999</v>
      </c>
      <c r="I2129" s="85"/>
      <c r="J2129" s="49">
        <f>SUM(J2127:J2128)</f>
        <v>0</v>
      </c>
    </row>
    <row r="2130" spans="1:10">
      <c r="A2130" s="40" t="s">
        <v>1278</v>
      </c>
      <c r="B2130" s="29"/>
      <c r="C2130" s="53" t="s">
        <v>1279</v>
      </c>
      <c r="D2130" s="18"/>
      <c r="E2130" s="42"/>
      <c r="F2130" s="60"/>
      <c r="G2130" s="43"/>
      <c r="H2130" s="44"/>
      <c r="I2130" s="110"/>
      <c r="J2130" s="46"/>
    </row>
    <row r="2131" spans="1:10">
      <c r="A2131" s="40">
        <v>300026</v>
      </c>
      <c r="B2131" s="29" t="s">
        <v>1279</v>
      </c>
      <c r="C2131" s="230" t="s">
        <v>1281</v>
      </c>
      <c r="D2131" s="231" t="s">
        <v>1282</v>
      </c>
      <c r="E2131" s="237">
        <f>$O$2</f>
        <v>0.05</v>
      </c>
      <c r="F2131" s="262"/>
      <c r="G2131" s="233">
        <f>H2129</f>
        <v>10052.549999999999</v>
      </c>
      <c r="H2131" s="234">
        <f>TRUNC(E2131* (1 + F2131 / 100) * G2131,2)</f>
        <v>502.62</v>
      </c>
      <c r="I2131" s="314">
        <f>I2121 * H2131</f>
        <v>0</v>
      </c>
      <c r="J2131" s="304">
        <f>H2131 * I2121</f>
        <v>0</v>
      </c>
    </row>
    <row r="2132" spans="1:10">
      <c r="A2132" s="54" t="s">
        <v>1283</v>
      </c>
      <c r="B2132" s="29"/>
      <c r="C2132" s="41"/>
      <c r="D2132" s="18"/>
      <c r="E2132" s="42"/>
      <c r="F2132" s="60"/>
      <c r="G2132" s="43" t="s">
        <v>1284</v>
      </c>
      <c r="H2132" s="48">
        <f>SUM(H2130:H2131)</f>
        <v>502.62</v>
      </c>
      <c r="I2132" s="85"/>
      <c r="J2132" s="49">
        <f>SUM(J2130:J2131)</f>
        <v>0</v>
      </c>
    </row>
    <row r="2133" spans="1:10">
      <c r="A2133" s="18"/>
      <c r="B2133" s="88"/>
      <c r="C2133" s="41"/>
      <c r="D2133" s="18"/>
      <c r="E2133" s="42"/>
      <c r="F2133" s="60"/>
      <c r="G2133" s="43"/>
      <c r="H2133" s="44"/>
      <c r="I2133" s="110"/>
      <c r="J2133" s="46"/>
    </row>
    <row r="2134" spans="1:10" ht="16" thickBot="1">
      <c r="A2134" s="18" t="s">
        <v>1289</v>
      </c>
      <c r="B2134" s="88"/>
      <c r="C2134" s="56"/>
      <c r="D2134" s="119"/>
      <c r="E2134" s="120"/>
      <c r="F2134" s="121" t="s">
        <v>1290</v>
      </c>
      <c r="G2134" s="122" t="e">
        <f>SUM(H2122:H2133)/2</f>
        <v>#REF!</v>
      </c>
      <c r="H2134" s="123" t="e">
        <f>IF($A$2="CD",IF($A$3=1,ROUND(SUM(H2122:H2133)/2,0),IF($A$3=3,ROUND(SUM(H2122:H2133)/2,-1),SUM(H2122:H2133)/2)),SUM(H2122:H2133)/2)</f>
        <v>#REF!</v>
      </c>
      <c r="I2134" s="57" t="e">
        <f>SUM(J2122:J2133)/2</f>
        <v>#REF!</v>
      </c>
      <c r="J2134" s="124" t="e">
        <f>IF($A$2="CD",IF($A$3=1,ROUND(SUM(J2122:J2133)/2,0),IF($A$3=3,ROUND(SUM(J2122:J2133)/2,-1),SUM(J2122:J2133)/2)),SUM(J2122:J2133)/2)</f>
        <v>#REF!</v>
      </c>
    </row>
    <row r="2135" spans="1:10" ht="16" thickTop="1">
      <c r="A2135" s="18" t="s">
        <v>1340</v>
      </c>
      <c r="B2135" s="88"/>
      <c r="C2135" s="65" t="s">
        <v>1341</v>
      </c>
      <c r="D2135" s="66"/>
      <c r="E2135" s="67"/>
      <c r="F2135" s="112"/>
      <c r="G2135" s="68"/>
      <c r="H2135" s="69"/>
      <c r="I2135" s="45"/>
      <c r="J2135" s="70"/>
    </row>
    <row r="2136" spans="1:10">
      <c r="A2136" s="40" t="s">
        <v>1342</v>
      </c>
      <c r="B2136" s="88"/>
      <c r="C2136" s="309" t="s">
        <v>1343</v>
      </c>
      <c r="D2136" s="310"/>
      <c r="E2136" s="311"/>
      <c r="F2136" s="264">
        <f>$F$3</f>
        <v>0</v>
      </c>
      <c r="G2136" s="312"/>
      <c r="H2136" s="313" t="e">
        <f>ROUND(H2134*F2136,2)</f>
        <v>#REF!</v>
      </c>
      <c r="I2136" s="45"/>
      <c r="J2136" s="304" t="e">
        <f>ROUND(J2134*F2136,2)</f>
        <v>#REF!</v>
      </c>
    </row>
    <row r="2137" spans="1:10">
      <c r="A2137" s="40" t="s">
        <v>1344</v>
      </c>
      <c r="B2137" s="88"/>
      <c r="C2137" s="309" t="s">
        <v>1345</v>
      </c>
      <c r="D2137" s="310"/>
      <c r="E2137" s="311"/>
      <c r="F2137" s="264">
        <f>$G$3</f>
        <v>0</v>
      </c>
      <c r="G2137" s="312"/>
      <c r="H2137" s="313" t="e">
        <f>ROUND(H2134*F2137,2)</f>
        <v>#REF!</v>
      </c>
      <c r="I2137" s="45"/>
      <c r="J2137" s="304" t="e">
        <f>ROUND(J2134*F2137,2)</f>
        <v>#REF!</v>
      </c>
    </row>
    <row r="2138" spans="1:10">
      <c r="A2138" s="40" t="s">
        <v>1346</v>
      </c>
      <c r="B2138" s="88"/>
      <c r="C2138" s="309" t="s">
        <v>1347</v>
      </c>
      <c r="D2138" s="310"/>
      <c r="E2138" s="311"/>
      <c r="F2138" s="264">
        <f>$H$3</f>
        <v>0</v>
      </c>
      <c r="G2138" s="312"/>
      <c r="H2138" s="313" t="e">
        <f>ROUND(H2134*F2138,2)</f>
        <v>#REF!</v>
      </c>
      <c r="I2138" s="45"/>
      <c r="J2138" s="304" t="e">
        <f>ROUND(J2134*F2138,2)</f>
        <v>#REF!</v>
      </c>
    </row>
    <row r="2139" spans="1:10">
      <c r="A2139" s="40" t="s">
        <v>1348</v>
      </c>
      <c r="B2139" s="88"/>
      <c r="C2139" s="309" t="s">
        <v>1349</v>
      </c>
      <c r="D2139" s="310"/>
      <c r="E2139" s="311"/>
      <c r="F2139" s="264" t="e">
        <f>$I$3</f>
        <v>#REF!</v>
      </c>
      <c r="G2139" s="312"/>
      <c r="H2139" s="313" t="e">
        <f>ROUND(H2138*F2139,2)</f>
        <v>#REF!</v>
      </c>
      <c r="I2139" s="45"/>
      <c r="J2139" s="304" t="e">
        <f>ROUND(J2138*F2139,2)</f>
        <v>#REF!</v>
      </c>
    </row>
    <row r="2140" spans="1:10">
      <c r="A2140" s="18" t="s">
        <v>1350</v>
      </c>
      <c r="B2140" s="88"/>
      <c r="C2140" s="47" t="s">
        <v>1351</v>
      </c>
      <c r="D2140" s="18"/>
      <c r="E2140" s="42"/>
      <c r="F2140" s="60"/>
      <c r="G2140" s="71"/>
      <c r="H2140" s="72" t="e">
        <f>SUM(H2136:H2139)</f>
        <v>#REF!</v>
      </c>
      <c r="I2140" s="62"/>
      <c r="J2140" s="73" t="e">
        <f>SUM(J2136:J2139)</f>
        <v>#REF!</v>
      </c>
    </row>
    <row r="2141" spans="1:10" ht="16" thickBot="1">
      <c r="A2141" s="18" t="s">
        <v>1352</v>
      </c>
      <c r="B2141" s="88"/>
      <c r="C2141" s="125"/>
      <c r="D2141" s="126"/>
      <c r="E2141" s="120"/>
      <c r="F2141" s="121" t="s">
        <v>1353</v>
      </c>
      <c r="G2141" s="127" t="e">
        <f>H2140+H2134</f>
        <v>#REF!</v>
      </c>
      <c r="H2141" s="123" t="e">
        <f>IF($A$3=2,ROUND((H2134+H2140),2),IF($A$3=3,ROUND((H2134+H2140),-1),ROUND((H2134+H2140),0)))</f>
        <v>#REF!</v>
      </c>
      <c r="I2141" s="57"/>
      <c r="J2141" s="124" t="e">
        <f>IF($A$3=2,ROUND((J2134+J2140),2),IF($A$3=3,ROUND((J2134+J2140),-1),ROUND((J2134+J2140),0)))</f>
        <v>#REF!</v>
      </c>
    </row>
    <row r="2142" spans="1:10" ht="16" thickTop="1">
      <c r="C2142" s="1"/>
      <c r="D2142" s="2"/>
      <c r="E2142" s="1"/>
      <c r="F2142" s="1"/>
      <c r="G2142" s="1"/>
      <c r="H2142" s="1"/>
      <c r="I2142" s="29"/>
      <c r="J2142" s="30"/>
    </row>
    <row r="2143" spans="1:10" ht="16" thickBot="1">
      <c r="C2143" s="1"/>
      <c r="D2143" s="2"/>
      <c r="E2143" s="1"/>
      <c r="F2143" s="1"/>
      <c r="G2143" s="1"/>
      <c r="H2143" s="1"/>
      <c r="I2143" s="29"/>
      <c r="J2143" s="30"/>
    </row>
    <row r="2144" spans="1:10" ht="16" thickTop="1">
      <c r="A2144" s="18" t="s">
        <v>1574</v>
      </c>
      <c r="B2144" s="31"/>
      <c r="C2144" s="812" t="s">
        <v>1575</v>
      </c>
      <c r="D2144" s="813"/>
      <c r="E2144" s="813"/>
      <c r="F2144" s="813"/>
      <c r="G2144" s="32"/>
      <c r="H2144" s="33" t="s">
        <v>1293</v>
      </c>
      <c r="I2144" s="34" t="s">
        <v>1251</v>
      </c>
      <c r="J2144" s="35" t="s">
        <v>4</v>
      </c>
    </row>
    <row r="2145" spans="1:10">
      <c r="A2145" s="18"/>
      <c r="B2145" s="31"/>
      <c r="C2145" s="814"/>
      <c r="D2145" s="815"/>
      <c r="E2145" s="815"/>
      <c r="F2145" s="815"/>
      <c r="G2145" s="36"/>
      <c r="H2145" s="37" t="e">
        <f>"ITEM:   "&amp;#REF!</f>
        <v>#REF!</v>
      </c>
      <c r="I2145" s="64" t="e">
        <f>#REF!</f>
        <v>#REF!</v>
      </c>
      <c r="J2145" s="39"/>
    </row>
    <row r="2146" spans="1:10">
      <c r="A2146" s="40" t="s">
        <v>1253</v>
      </c>
      <c r="B2146" s="31"/>
      <c r="C2146" s="236" t="s">
        <v>1</v>
      </c>
      <c r="D2146" s="231" t="s">
        <v>2</v>
      </c>
      <c r="E2146" s="232" t="s">
        <v>3</v>
      </c>
      <c r="F2146" s="232" t="s">
        <v>1254</v>
      </c>
      <c r="G2146" s="233" t="s">
        <v>1255</v>
      </c>
      <c r="H2146" s="234" t="s">
        <v>1256</v>
      </c>
      <c r="I2146" s="302"/>
      <c r="J2146" s="304" t="s">
        <v>1256</v>
      </c>
    </row>
    <row r="2147" spans="1:10">
      <c r="A2147" s="40"/>
      <c r="B2147" s="31"/>
      <c r="C2147" s="41"/>
      <c r="D2147" s="18"/>
      <c r="E2147" s="42"/>
      <c r="F2147" s="42"/>
      <c r="G2147" s="43"/>
      <c r="H2147" s="44"/>
      <c r="I2147" s="45"/>
      <c r="J2147" s="46"/>
    </row>
    <row r="2148" spans="1:10">
      <c r="A2148" s="40" t="s">
        <v>1257</v>
      </c>
      <c r="B2148" s="31"/>
      <c r="C2148" s="47" t="s">
        <v>1258</v>
      </c>
      <c r="D2148" s="18"/>
      <c r="E2148" s="42"/>
      <c r="F2148" s="42"/>
      <c r="G2148" s="43"/>
      <c r="H2148" s="44"/>
      <c r="I2148" s="45"/>
      <c r="J2148" s="46"/>
    </row>
    <row r="2149" spans="1:10">
      <c r="A2149" s="40">
        <v>119078</v>
      </c>
      <c r="B2149" s="31" t="s">
        <v>1259</v>
      </c>
      <c r="C2149" s="236" t="s">
        <v>1576</v>
      </c>
      <c r="D2149" s="231" t="s">
        <v>1577</v>
      </c>
      <c r="E2149" s="232">
        <v>0.01</v>
      </c>
      <c r="F2149" s="232">
        <v>0</v>
      </c>
      <c r="G2149" s="233">
        <v>192756</v>
      </c>
      <c r="H2149" s="234">
        <f>TRUNC(E2149* (1 + F2149 / 100) * G2149,2)</f>
        <v>1927.56</v>
      </c>
      <c r="I2149" s="302" t="e">
        <f>I2145 * (E2149 * (1+F2149/100))</f>
        <v>#REF!</v>
      </c>
      <c r="J2149" s="46" t="e">
        <f>H2149 * I2145</f>
        <v>#REF!</v>
      </c>
    </row>
    <row r="2150" spans="1:10">
      <c r="A2150" s="40">
        <v>105046</v>
      </c>
      <c r="B2150" s="31" t="s">
        <v>1524</v>
      </c>
      <c r="C2150" s="236" t="s">
        <v>1525</v>
      </c>
      <c r="D2150" s="231" t="s">
        <v>8</v>
      </c>
      <c r="E2150" s="232">
        <v>1</v>
      </c>
      <c r="F2150" s="232">
        <v>0</v>
      </c>
      <c r="G2150" s="233">
        <v>371756</v>
      </c>
      <c r="H2150" s="234">
        <f>TRUNC(E2150* (1 + F2150 / 100) * G2150,2)</f>
        <v>371756</v>
      </c>
      <c r="I2150" s="302" t="e">
        <f>I2145 * (E2150 * (1+F2150/100))</f>
        <v>#REF!</v>
      </c>
      <c r="J2150" s="304" t="e">
        <f>H2150 * I2145</f>
        <v>#REF!</v>
      </c>
    </row>
    <row r="2151" spans="1:10">
      <c r="A2151" s="18" t="s">
        <v>1265</v>
      </c>
      <c r="B2151" s="31"/>
      <c r="C2151" s="41"/>
      <c r="D2151" s="18"/>
      <c r="E2151" s="42"/>
      <c r="F2151" s="42"/>
      <c r="G2151" s="43" t="s">
        <v>1266</v>
      </c>
      <c r="H2151" s="48">
        <f>SUM(H2148:H2150)</f>
        <v>373683.56</v>
      </c>
      <c r="I2151" s="45"/>
      <c r="J2151" s="48" t="e">
        <f>SUM(J2148:J2150)</f>
        <v>#REF!</v>
      </c>
    </row>
    <row r="2152" spans="1:10">
      <c r="A2152" s="40" t="s">
        <v>1267</v>
      </c>
      <c r="B2152" s="31"/>
      <c r="C2152" s="50" t="s">
        <v>1268</v>
      </c>
      <c r="D2152" s="18" t="s">
        <v>1269</v>
      </c>
      <c r="E2152" s="18" t="s">
        <v>1270</v>
      </c>
      <c r="F2152" s="18" t="s">
        <v>1271</v>
      </c>
      <c r="G2152" s="51" t="s">
        <v>1272</v>
      </c>
      <c r="H2152" s="52" t="s">
        <v>1273</v>
      </c>
      <c r="I2152" s="45"/>
      <c r="J2152" s="46"/>
    </row>
    <row r="2153" spans="1:10">
      <c r="A2153" s="40">
        <v>200011</v>
      </c>
      <c r="B2153" s="31" t="s">
        <v>1268</v>
      </c>
      <c r="C2153" s="236" t="s">
        <v>1363</v>
      </c>
      <c r="D2153" s="305">
        <v>178193</v>
      </c>
      <c r="E2153" s="306">
        <f>$O$1</f>
        <v>1.68</v>
      </c>
      <c r="F2153" s="307">
        <f>IF(D2153&lt;&gt;"",TRUNC(D2153*E2153,0),"")</f>
        <v>299364</v>
      </c>
      <c r="G2153" s="308">
        <v>1.4793000000000001</v>
      </c>
      <c r="H2153" s="234">
        <f>TRUNC(F2153/G2153,2)</f>
        <v>202368.68</v>
      </c>
      <c r="I2153" s="302" t="e">
        <f>I2145 / G2153</f>
        <v>#REF!</v>
      </c>
      <c r="J2153" s="304" t="e">
        <f>H2153 * I2145</f>
        <v>#REF!</v>
      </c>
    </row>
    <row r="2154" spans="1:10">
      <c r="A2154" s="18" t="s">
        <v>1276</v>
      </c>
      <c r="B2154" s="31"/>
      <c r="C2154" s="41"/>
      <c r="D2154" s="18"/>
      <c r="E2154" s="42"/>
      <c r="F2154" s="42"/>
      <c r="G2154" s="43" t="s">
        <v>1277</v>
      </c>
      <c r="H2154" s="48">
        <f>SUM(H2152:H2153)</f>
        <v>202368.68</v>
      </c>
      <c r="I2154" s="45"/>
      <c r="J2154" s="49" t="e">
        <f>SUM(J2152:J2153)</f>
        <v>#REF!</v>
      </c>
    </row>
    <row r="2155" spans="1:10">
      <c r="A2155" s="40" t="s">
        <v>1278</v>
      </c>
      <c r="B2155" s="31"/>
      <c r="C2155" s="53" t="s">
        <v>1279</v>
      </c>
      <c r="D2155" s="18"/>
      <c r="E2155" s="42"/>
      <c r="F2155" s="42"/>
      <c r="G2155" s="43"/>
      <c r="H2155" s="44"/>
      <c r="I2155" s="45"/>
      <c r="J2155" s="46"/>
    </row>
    <row r="2156" spans="1:10">
      <c r="A2156" s="40">
        <v>350036</v>
      </c>
      <c r="B2156" s="31" t="s">
        <v>1279</v>
      </c>
      <c r="C2156" s="230" t="s">
        <v>1578</v>
      </c>
      <c r="D2156" s="231" t="s">
        <v>1390</v>
      </c>
      <c r="E2156" s="232">
        <v>7</v>
      </c>
      <c r="F2156" s="232"/>
      <c r="G2156" s="233">
        <v>3765</v>
      </c>
      <c r="H2156" s="234">
        <f>TRUNC(E2156* (1 + F2156 / 100) * G2156,2)</f>
        <v>26355</v>
      </c>
      <c r="I2156" s="302" t="e">
        <f>I2145 * (E2156 * (1+F2156/100))</f>
        <v>#REF!</v>
      </c>
      <c r="J2156" s="46" t="e">
        <f>H2156 * I2145</f>
        <v>#REF!</v>
      </c>
    </row>
    <row r="2157" spans="1:10">
      <c r="A2157" s="40">
        <v>300055</v>
      </c>
      <c r="B2157" s="31" t="s">
        <v>1279</v>
      </c>
      <c r="C2157" s="236" t="s">
        <v>1538</v>
      </c>
      <c r="D2157" s="231" t="s">
        <v>629</v>
      </c>
      <c r="E2157" s="232">
        <v>0.04</v>
      </c>
      <c r="F2157" s="232"/>
      <c r="G2157" s="233">
        <v>28000</v>
      </c>
      <c r="H2157" s="234">
        <f>TRUNC(E2157* (1 + F2157 / 100) * G2157,2)</f>
        <v>1120</v>
      </c>
      <c r="I2157" s="302" t="e">
        <f>I2145 * (E2157 * (1+F2157/100))</f>
        <v>#REF!</v>
      </c>
      <c r="J2157" s="304" t="e">
        <f>H2157 * I2145</f>
        <v>#REF!</v>
      </c>
    </row>
    <row r="2158" spans="1:10">
      <c r="A2158" s="40">
        <v>300026</v>
      </c>
      <c r="B2158" s="31" t="s">
        <v>1279</v>
      </c>
      <c r="C2158" s="236" t="s">
        <v>1281</v>
      </c>
      <c r="D2158" s="231" t="s">
        <v>1282</v>
      </c>
      <c r="E2158" s="237">
        <f>$O$2</f>
        <v>0.05</v>
      </c>
      <c r="F2158" s="232"/>
      <c r="G2158" s="233">
        <f>H2154</f>
        <v>202368.68</v>
      </c>
      <c r="H2158" s="234">
        <f>TRUNC(E2158* (1 + F2158 / 100) * G2158,2)</f>
        <v>10118.43</v>
      </c>
      <c r="I2158" s="302" t="e">
        <f>I2145 * H2158</f>
        <v>#REF!</v>
      </c>
      <c r="J2158" s="304" t="e">
        <f>H2158 * I2145</f>
        <v>#REF!</v>
      </c>
    </row>
    <row r="2159" spans="1:10">
      <c r="A2159" s="18" t="s">
        <v>1283</v>
      </c>
      <c r="B2159" s="31"/>
      <c r="C2159" s="41"/>
      <c r="D2159" s="18"/>
      <c r="E2159" s="42"/>
      <c r="F2159" s="42"/>
      <c r="G2159" s="43" t="s">
        <v>1284</v>
      </c>
      <c r="H2159" s="48">
        <f>SUM(H2155:H2158)</f>
        <v>37593.43</v>
      </c>
      <c r="I2159" s="45"/>
      <c r="J2159" s="48" t="e">
        <f>SUM(J2155:J2158)</f>
        <v>#REF!</v>
      </c>
    </row>
    <row r="2160" spans="1:10">
      <c r="A2160" s="18" t="s">
        <v>1285</v>
      </c>
      <c r="B2160" s="1"/>
      <c r="C2160" s="47" t="s">
        <v>1286</v>
      </c>
      <c r="D2160" s="18"/>
      <c r="E2160" s="42"/>
      <c r="F2160" s="42"/>
      <c r="G2160" s="43"/>
      <c r="H2160" s="44"/>
      <c r="I2160" s="45"/>
      <c r="J2160" s="46"/>
    </row>
    <row r="2161" spans="1:10">
      <c r="A2161" s="40"/>
      <c r="B2161" s="31"/>
      <c r="C2161" s="236"/>
      <c r="D2161" s="231"/>
      <c r="E2161" s="232"/>
      <c r="F2161" s="232"/>
      <c r="G2161" s="233"/>
      <c r="H2161" s="234"/>
      <c r="I2161" s="302"/>
      <c r="J2161" s="304"/>
    </row>
    <row r="2162" spans="1:10">
      <c r="A2162" s="54" t="s">
        <v>1287</v>
      </c>
      <c r="B2162" s="1"/>
      <c r="C2162" s="41"/>
      <c r="D2162" s="18"/>
      <c r="E2162" s="42"/>
      <c r="F2162" s="42"/>
      <c r="G2162" s="43" t="s">
        <v>1288</v>
      </c>
      <c r="H2162" s="234">
        <f>SUM(H2160:H2161)</f>
        <v>0</v>
      </c>
      <c r="I2162" s="45"/>
      <c r="J2162" s="304">
        <f>SUM(J2160:J2161)</f>
        <v>0</v>
      </c>
    </row>
    <row r="2163" spans="1:10">
      <c r="A2163" s="18"/>
      <c r="B2163" s="55"/>
      <c r="C2163" s="41"/>
      <c r="D2163" s="18"/>
      <c r="E2163" s="42"/>
      <c r="F2163" s="42"/>
      <c r="G2163" s="43"/>
      <c r="H2163" s="44"/>
      <c r="I2163" s="45"/>
      <c r="J2163" s="46"/>
    </row>
    <row r="2164" spans="1:10" ht="16" thickBot="1">
      <c r="A2164" s="18" t="s">
        <v>1289</v>
      </c>
      <c r="B2164" s="55"/>
      <c r="C2164" s="56"/>
      <c r="D2164" s="119"/>
      <c r="E2164" s="120"/>
      <c r="F2164" s="121" t="s">
        <v>1290</v>
      </c>
      <c r="G2164" s="122">
        <f>SUM(H2146:H2163)/2</f>
        <v>613645.66999999993</v>
      </c>
      <c r="H2164" s="123" t="e">
        <f>IF($A$2="CD",IF($A$3=1,ROUND(SUM(H2146:H2163)/2,0),IF($A$3=3,ROUND(SUM(H2146:H2163)/2,-1),SUM(H2146:H2163)/2)),SUM(H2146:H2163)/2)</f>
        <v>#REF!</v>
      </c>
      <c r="I2164" s="57" t="e">
        <f>SUM(J2146:J2163)/2</f>
        <v>#REF!</v>
      </c>
      <c r="J2164" s="124" t="e">
        <f>IF($A$2="CD",IF($A$3=1,ROUND(SUM(J2146:J2163)/2,0),IF($A$3=3,ROUND(SUM(J2146:J2163)/2,-1),SUM(J2146:J2163)/2)),SUM(J2146:J2163)/2)</f>
        <v>#REF!</v>
      </c>
    </row>
    <row r="2165" spans="1:10" ht="16" thickTop="1">
      <c r="A2165" s="18" t="s">
        <v>1340</v>
      </c>
      <c r="B2165" s="55"/>
      <c r="C2165" s="65" t="s">
        <v>1341</v>
      </c>
      <c r="D2165" s="66"/>
      <c r="E2165" s="67"/>
      <c r="F2165" s="67"/>
      <c r="G2165" s="68"/>
      <c r="H2165" s="69"/>
      <c r="I2165" s="45"/>
      <c r="J2165" s="70"/>
    </row>
    <row r="2166" spans="1:10">
      <c r="A2166" s="40" t="s">
        <v>1342</v>
      </c>
      <c r="B2166" s="55"/>
      <c r="C2166" s="309" t="s">
        <v>1343</v>
      </c>
      <c r="D2166" s="310"/>
      <c r="E2166" s="311"/>
      <c r="F2166" s="241">
        <f>$F$3</f>
        <v>0</v>
      </c>
      <c r="G2166" s="312"/>
      <c r="H2166" s="313" t="e">
        <f>ROUND(H2164*F2166,2)</f>
        <v>#REF!</v>
      </c>
      <c r="I2166" s="45"/>
      <c r="J2166" s="304" t="e">
        <f>ROUND(J2164*F2166,2)</f>
        <v>#REF!</v>
      </c>
    </row>
    <row r="2167" spans="1:10">
      <c r="A2167" s="40" t="s">
        <v>1344</v>
      </c>
      <c r="B2167" s="55"/>
      <c r="C2167" s="309" t="s">
        <v>1345</v>
      </c>
      <c r="D2167" s="310"/>
      <c r="E2167" s="311"/>
      <c r="F2167" s="241">
        <f>$G$3</f>
        <v>0</v>
      </c>
      <c r="G2167" s="312"/>
      <c r="H2167" s="313" t="e">
        <f>ROUND(H2164*F2167,2)</f>
        <v>#REF!</v>
      </c>
      <c r="I2167" s="45"/>
      <c r="J2167" s="304" t="e">
        <f>ROUND(J2164*F2167,2)</f>
        <v>#REF!</v>
      </c>
    </row>
    <row r="2168" spans="1:10">
      <c r="A2168" s="40" t="s">
        <v>1346</v>
      </c>
      <c r="B2168" s="55"/>
      <c r="C2168" s="309" t="s">
        <v>1347</v>
      </c>
      <c r="D2168" s="310"/>
      <c r="E2168" s="311"/>
      <c r="F2168" s="241">
        <f>$H$3</f>
        <v>0</v>
      </c>
      <c r="G2168" s="312"/>
      <c r="H2168" s="313" t="e">
        <f>ROUND(H2164*F2168,2)</f>
        <v>#REF!</v>
      </c>
      <c r="I2168" s="45"/>
      <c r="J2168" s="304" t="e">
        <f>ROUND(J2164*F2168,2)</f>
        <v>#REF!</v>
      </c>
    </row>
    <row r="2169" spans="1:10">
      <c r="A2169" s="40" t="s">
        <v>1348</v>
      </c>
      <c r="B2169" s="55"/>
      <c r="C2169" s="309" t="s">
        <v>1349</v>
      </c>
      <c r="D2169" s="310"/>
      <c r="E2169" s="311"/>
      <c r="F2169" s="241" t="e">
        <f>$I$3</f>
        <v>#REF!</v>
      </c>
      <c r="G2169" s="312"/>
      <c r="H2169" s="313" t="e">
        <f>ROUND(H2168*F2169,2)</f>
        <v>#REF!</v>
      </c>
      <c r="I2169" s="45"/>
      <c r="J2169" s="304" t="e">
        <f>ROUND(J2168*F2169,2)</f>
        <v>#REF!</v>
      </c>
    </row>
    <row r="2170" spans="1:10">
      <c r="A2170" s="18" t="s">
        <v>1350</v>
      </c>
      <c r="B2170" s="55"/>
      <c r="C2170" s="47" t="s">
        <v>1351</v>
      </c>
      <c r="D2170" s="18"/>
      <c r="E2170" s="42"/>
      <c r="F2170" s="42"/>
      <c r="G2170" s="71"/>
      <c r="H2170" s="72" t="e">
        <f>SUM(H2166:H2169)</f>
        <v>#REF!</v>
      </c>
      <c r="I2170" s="62"/>
      <c r="J2170" s="73" t="e">
        <f>SUM(J2166:J2169)</f>
        <v>#REF!</v>
      </c>
    </row>
    <row r="2171" spans="1:10" ht="16" thickBot="1">
      <c r="A2171" s="18" t="s">
        <v>1352</v>
      </c>
      <c r="B2171" s="55"/>
      <c r="C2171" s="125"/>
      <c r="D2171" s="126"/>
      <c r="E2171" s="120"/>
      <c r="F2171" s="121" t="s">
        <v>1353</v>
      </c>
      <c r="G2171" s="127" t="e">
        <f>H2170+H2164</f>
        <v>#REF!</v>
      </c>
      <c r="H2171" s="123" t="e">
        <f>IF($A$3=2,ROUND((H2164+H2170),2),IF($A$3=3,ROUND((H2164+H2170),-1),ROUND((H2164+H2170),0)))</f>
        <v>#REF!</v>
      </c>
      <c r="I2171" s="57"/>
      <c r="J2171" s="124" t="e">
        <f>IF($A$3=2,ROUND((J2164+J2170),2),IF($A$3=3,ROUND((J2164+J2170),-1),ROUND((J2164+J2170),0)))</f>
        <v>#REF!</v>
      </c>
    </row>
    <row r="2172" spans="1:10" ht="16" thickTop="1">
      <c r="C2172" s="1"/>
      <c r="D2172" s="2"/>
      <c r="E2172" s="1"/>
      <c r="F2172" s="1"/>
      <c r="G2172" s="1"/>
      <c r="H2172" s="1"/>
      <c r="I2172" s="29"/>
      <c r="J2172" s="30"/>
    </row>
    <row r="2173" spans="1:10">
      <c r="C2173" s="1"/>
      <c r="D2173" s="2"/>
      <c r="E2173" s="1"/>
      <c r="F2173" s="1"/>
      <c r="G2173" s="1"/>
      <c r="H2173" s="1"/>
      <c r="I2173" s="29"/>
      <c r="J2173" s="30"/>
    </row>
    <row r="2174" spans="1:10" ht="16" thickBot="1">
      <c r="C2174" s="1"/>
      <c r="D2174" s="2"/>
      <c r="E2174" s="1"/>
      <c r="F2174" s="1"/>
      <c r="G2174" s="1"/>
      <c r="H2174" s="1"/>
      <c r="I2174" s="29"/>
      <c r="J2174" s="30"/>
    </row>
    <row r="2175" spans="1:10" ht="16" thickTop="1">
      <c r="A2175" s="18" t="s">
        <v>1579</v>
      </c>
      <c r="B2175" s="31"/>
      <c r="C2175" s="812" t="s">
        <v>1580</v>
      </c>
      <c r="D2175" s="813"/>
      <c r="E2175" s="813"/>
      <c r="F2175" s="813"/>
      <c r="G2175" s="32"/>
      <c r="H2175" s="33" t="s">
        <v>1441</v>
      </c>
      <c r="I2175" s="34" t="s">
        <v>1251</v>
      </c>
      <c r="J2175" s="35" t="s">
        <v>4</v>
      </c>
    </row>
    <row r="2176" spans="1:10">
      <c r="A2176" s="18"/>
      <c r="B2176" s="31"/>
      <c r="C2176" s="814"/>
      <c r="D2176" s="815"/>
      <c r="E2176" s="815"/>
      <c r="F2176" s="815"/>
      <c r="G2176" s="36"/>
      <c r="H2176" s="37" t="e">
        <f>"ITEM:   "&amp;#REF!</f>
        <v>#REF!</v>
      </c>
      <c r="I2176" s="64" t="e">
        <f>#REF!</f>
        <v>#REF!</v>
      </c>
      <c r="J2176" s="39"/>
    </row>
    <row r="2177" spans="1:10">
      <c r="A2177" s="40" t="s">
        <v>1253</v>
      </c>
      <c r="B2177" s="31"/>
      <c r="C2177" s="236" t="s">
        <v>1</v>
      </c>
      <c r="D2177" s="231" t="s">
        <v>2</v>
      </c>
      <c r="E2177" s="232" t="s">
        <v>3</v>
      </c>
      <c r="F2177" s="232" t="s">
        <v>1254</v>
      </c>
      <c r="G2177" s="233" t="s">
        <v>1255</v>
      </c>
      <c r="H2177" s="234" t="s">
        <v>1256</v>
      </c>
      <c r="I2177" s="302"/>
      <c r="J2177" s="304" t="s">
        <v>1256</v>
      </c>
    </row>
    <row r="2178" spans="1:10">
      <c r="A2178" s="40"/>
      <c r="B2178" s="31"/>
      <c r="C2178" s="41"/>
      <c r="D2178" s="18"/>
      <c r="E2178" s="42"/>
      <c r="F2178" s="42"/>
      <c r="G2178" s="43"/>
      <c r="H2178" s="44"/>
      <c r="I2178" s="45"/>
      <c r="J2178" s="46"/>
    </row>
    <row r="2179" spans="1:10">
      <c r="A2179" s="40" t="s">
        <v>1257</v>
      </c>
      <c r="B2179" s="31"/>
      <c r="C2179" s="47" t="s">
        <v>1258</v>
      </c>
      <c r="D2179" s="18"/>
      <c r="E2179" s="42"/>
      <c r="F2179" s="42"/>
      <c r="G2179" s="43"/>
      <c r="H2179" s="44"/>
      <c r="I2179" s="45"/>
      <c r="J2179" s="46"/>
    </row>
    <row r="2180" spans="1:10">
      <c r="A2180" s="40">
        <v>105046</v>
      </c>
      <c r="B2180" s="31" t="s">
        <v>1524</v>
      </c>
      <c r="C2180" s="236" t="s">
        <v>1525</v>
      </c>
      <c r="D2180" s="231" t="s">
        <v>8</v>
      </c>
      <c r="E2180" s="232">
        <v>1</v>
      </c>
      <c r="F2180" s="232">
        <v>0</v>
      </c>
      <c r="G2180" s="233">
        <v>371756</v>
      </c>
      <c r="H2180" s="234">
        <f>TRUNC(E2180* (1 + F2180 / 100) * G2180,2)</f>
        <v>371756</v>
      </c>
      <c r="I2180" s="302" t="e">
        <f>I2176 * (E2180 * (1+F2180/100))</f>
        <v>#REF!</v>
      </c>
      <c r="J2180" s="46" t="e">
        <f>H2180 * I2176</f>
        <v>#REF!</v>
      </c>
    </row>
    <row r="2181" spans="1:10">
      <c r="A2181" s="18" t="s">
        <v>1265</v>
      </c>
      <c r="B2181" s="31"/>
      <c r="C2181" s="41"/>
      <c r="D2181" s="18"/>
      <c r="E2181" s="42"/>
      <c r="F2181" s="42"/>
      <c r="G2181" s="43" t="s">
        <v>1266</v>
      </c>
      <c r="H2181" s="48">
        <f>SUM(H2179:H2180)</f>
        <v>371756</v>
      </c>
      <c r="I2181" s="45"/>
      <c r="J2181" s="48" t="e">
        <f>SUM(J2179:J2180)</f>
        <v>#REF!</v>
      </c>
    </row>
    <row r="2182" spans="1:10">
      <c r="A2182" s="40" t="s">
        <v>1267</v>
      </c>
      <c r="B2182" s="31"/>
      <c r="C2182" s="50" t="s">
        <v>1268</v>
      </c>
      <c r="D2182" s="18" t="s">
        <v>1269</v>
      </c>
      <c r="E2182" s="18" t="s">
        <v>1270</v>
      </c>
      <c r="F2182" s="18" t="s">
        <v>1271</v>
      </c>
      <c r="G2182" s="51" t="s">
        <v>1272</v>
      </c>
      <c r="H2182" s="52" t="s">
        <v>1273</v>
      </c>
      <c r="I2182" s="45"/>
      <c r="J2182" s="46"/>
    </row>
    <row r="2183" spans="1:10">
      <c r="A2183" s="40">
        <v>200007</v>
      </c>
      <c r="B2183" s="31" t="s">
        <v>1268</v>
      </c>
      <c r="C2183" s="236" t="s">
        <v>1274</v>
      </c>
      <c r="D2183" s="305">
        <v>109195</v>
      </c>
      <c r="E2183" s="306">
        <f>$O$1</f>
        <v>1.68</v>
      </c>
      <c r="F2183" s="307">
        <f>IF(D2183&lt;&gt;"",TRUNC(D2183*E2183,0),"")</f>
        <v>183447</v>
      </c>
      <c r="G2183" s="308">
        <v>3.0516999999999999</v>
      </c>
      <c r="H2183" s="234">
        <f>TRUNC(F2183/G2183,2)</f>
        <v>60113.05</v>
      </c>
      <c r="I2183" s="302" t="e">
        <f>I2176 / G2183</f>
        <v>#REF!</v>
      </c>
      <c r="J2183" s="304" t="e">
        <f>H2183 * I2176</f>
        <v>#REF!</v>
      </c>
    </row>
    <row r="2184" spans="1:10">
      <c r="A2184" s="18" t="s">
        <v>1276</v>
      </c>
      <c r="B2184" s="31"/>
      <c r="C2184" s="41"/>
      <c r="D2184" s="18"/>
      <c r="E2184" s="42"/>
      <c r="F2184" s="42"/>
      <c r="G2184" s="43" t="s">
        <v>1277</v>
      </c>
      <c r="H2184" s="48">
        <f>SUM(H2182:H2183)</f>
        <v>60113.05</v>
      </c>
      <c r="I2184" s="45"/>
      <c r="J2184" s="49" t="e">
        <f>SUM(J2182:J2183)</f>
        <v>#REF!</v>
      </c>
    </row>
    <row r="2185" spans="1:10">
      <c r="A2185" s="40" t="s">
        <v>1278</v>
      </c>
      <c r="B2185" s="31"/>
      <c r="C2185" s="53" t="s">
        <v>1279</v>
      </c>
      <c r="D2185" s="18"/>
      <c r="E2185" s="42"/>
      <c r="F2185" s="42"/>
      <c r="G2185" s="43"/>
      <c r="H2185" s="44"/>
      <c r="I2185" s="45"/>
      <c r="J2185" s="46"/>
    </row>
    <row r="2186" spans="1:10">
      <c r="A2186" s="40">
        <v>350036</v>
      </c>
      <c r="B2186" s="31" t="s">
        <v>1279</v>
      </c>
      <c r="C2186" s="230" t="s">
        <v>1578</v>
      </c>
      <c r="D2186" s="231" t="s">
        <v>1390</v>
      </c>
      <c r="E2186" s="232">
        <v>7</v>
      </c>
      <c r="F2186" s="232"/>
      <c r="G2186" s="233">
        <v>3765</v>
      </c>
      <c r="H2186" s="234">
        <f>TRUNC(E2186* (1 + F2186 / 100) * G2186,2)</f>
        <v>26355</v>
      </c>
      <c r="I2186" s="302" t="e">
        <f>I2176 * (E2186 * (1+F2186/100))</f>
        <v>#REF!</v>
      </c>
      <c r="J2186" s="46" t="e">
        <f>H2186 * I2176</f>
        <v>#REF!</v>
      </c>
    </row>
    <row r="2187" spans="1:10">
      <c r="A2187" s="40">
        <v>300055</v>
      </c>
      <c r="B2187" s="31" t="s">
        <v>1279</v>
      </c>
      <c r="C2187" s="230" t="s">
        <v>1538</v>
      </c>
      <c r="D2187" s="231" t="s">
        <v>629</v>
      </c>
      <c r="E2187" s="232">
        <v>0.125</v>
      </c>
      <c r="F2187" s="232"/>
      <c r="G2187" s="233">
        <v>28000</v>
      </c>
      <c r="H2187" s="234">
        <f>TRUNC(E2187* (1 + F2187 / 100) * G2187,2)</f>
        <v>3500</v>
      </c>
      <c r="I2187" s="302" t="e">
        <f>I2176 * (E2187 * (1+F2187/100))</f>
        <v>#REF!</v>
      </c>
      <c r="J2187" s="46" t="e">
        <f>H2187 * I2176</f>
        <v>#REF!</v>
      </c>
    </row>
    <row r="2188" spans="1:10">
      <c r="A2188" s="40">
        <v>300026</v>
      </c>
      <c r="B2188" s="31" t="s">
        <v>1279</v>
      </c>
      <c r="C2188" s="236" t="s">
        <v>1281</v>
      </c>
      <c r="D2188" s="231" t="s">
        <v>1282</v>
      </c>
      <c r="E2188" s="237">
        <f>$O$2</f>
        <v>0.05</v>
      </c>
      <c r="F2188" s="232"/>
      <c r="G2188" s="233">
        <f>H2184</f>
        <v>60113.05</v>
      </c>
      <c r="H2188" s="234">
        <f>TRUNC(E2188* (1 + F2188 / 100) * G2188,2)</f>
        <v>3005.65</v>
      </c>
      <c r="I2188" s="302" t="e">
        <f>I2176 * H2188</f>
        <v>#REF!</v>
      </c>
      <c r="J2188" s="304" t="e">
        <f>H2188 * I2176</f>
        <v>#REF!</v>
      </c>
    </row>
    <row r="2189" spans="1:10">
      <c r="A2189" s="18" t="s">
        <v>1283</v>
      </c>
      <c r="B2189" s="31"/>
      <c r="C2189" s="41"/>
      <c r="D2189" s="18"/>
      <c r="E2189" s="42"/>
      <c r="F2189" s="42"/>
      <c r="G2189" s="43" t="s">
        <v>1284</v>
      </c>
      <c r="H2189" s="48">
        <f>SUM(H2185:H2188)</f>
        <v>32860.65</v>
      </c>
      <c r="I2189" s="45"/>
      <c r="J2189" s="48" t="e">
        <f>SUM(J2185:J2188)</f>
        <v>#REF!</v>
      </c>
    </row>
    <row r="2190" spans="1:10">
      <c r="A2190" s="18" t="s">
        <v>1285</v>
      </c>
      <c r="B2190" s="1"/>
      <c r="C2190" s="47" t="s">
        <v>1286</v>
      </c>
      <c r="D2190" s="18"/>
      <c r="E2190" s="42"/>
      <c r="F2190" s="42"/>
      <c r="G2190" s="43"/>
      <c r="H2190" s="44"/>
      <c r="I2190" s="45"/>
      <c r="J2190" s="46"/>
    </row>
    <row r="2191" spans="1:10">
      <c r="A2191" s="40"/>
      <c r="B2191" s="31"/>
      <c r="C2191" s="236"/>
      <c r="D2191" s="231"/>
      <c r="E2191" s="232"/>
      <c r="F2191" s="232"/>
      <c r="G2191" s="233"/>
      <c r="H2191" s="234"/>
      <c r="I2191" s="302"/>
      <c r="J2191" s="304"/>
    </row>
    <row r="2192" spans="1:10">
      <c r="A2192" s="54" t="s">
        <v>1287</v>
      </c>
      <c r="B2192" s="1"/>
      <c r="C2192" s="41"/>
      <c r="D2192" s="18"/>
      <c r="E2192" s="42"/>
      <c r="F2192" s="42"/>
      <c r="G2192" s="43" t="s">
        <v>1288</v>
      </c>
      <c r="H2192" s="234">
        <f>SUM(H2190:H2191)</f>
        <v>0</v>
      </c>
      <c r="I2192" s="45"/>
      <c r="J2192" s="304">
        <f>SUM(J2190:J2191)</f>
        <v>0</v>
      </c>
    </row>
    <row r="2193" spans="1:10">
      <c r="A2193" s="18"/>
      <c r="B2193" s="55"/>
      <c r="C2193" s="41"/>
      <c r="D2193" s="18"/>
      <c r="E2193" s="42"/>
      <c r="F2193" s="42"/>
      <c r="G2193" s="43"/>
      <c r="H2193" s="44"/>
      <c r="I2193" s="45"/>
      <c r="J2193" s="46"/>
    </row>
    <row r="2194" spans="1:10" ht="16" thickBot="1">
      <c r="A2194" s="18" t="s">
        <v>1289</v>
      </c>
      <c r="B2194" s="55"/>
      <c r="C2194" s="56"/>
      <c r="D2194" s="119"/>
      <c r="E2194" s="120"/>
      <c r="F2194" s="121" t="s">
        <v>1290</v>
      </c>
      <c r="G2194" s="122">
        <f>SUM(H2177:H2193)/2</f>
        <v>464729.70000000007</v>
      </c>
      <c r="H2194" s="123" t="e">
        <f>IF($A$2="CD",IF($A$3=1,ROUND(SUM(H2177:H2193)/2,0),IF($A$3=3,ROUND(SUM(H2177:H2193)/2,-1),SUM(H2177:H2193)/2)),SUM(H2177:H2193)/2)</f>
        <v>#REF!</v>
      </c>
      <c r="I2194" s="57" t="e">
        <f>SUM(J2177:J2193)/2</f>
        <v>#REF!</v>
      </c>
      <c r="J2194" s="124" t="e">
        <f>IF($A$2="CD",IF($A$3=1,ROUND(SUM(J2177:J2193)/2,0),IF($A$3=3,ROUND(SUM(J2177:J2193)/2,-1),SUM(J2177:J2193)/2)),SUM(J2177:J2193)/2)</f>
        <v>#REF!</v>
      </c>
    </row>
    <row r="2195" spans="1:10" ht="16" thickTop="1">
      <c r="A2195" s="18" t="s">
        <v>1340</v>
      </c>
      <c r="B2195" s="55"/>
      <c r="C2195" s="65" t="s">
        <v>1341</v>
      </c>
      <c r="D2195" s="66"/>
      <c r="E2195" s="67"/>
      <c r="F2195" s="67"/>
      <c r="G2195" s="68"/>
      <c r="H2195" s="69"/>
      <c r="I2195" s="62"/>
      <c r="J2195" s="70"/>
    </row>
    <row r="2196" spans="1:10">
      <c r="A2196" s="40" t="s">
        <v>1342</v>
      </c>
      <c r="B2196" s="55"/>
      <c r="C2196" s="309" t="s">
        <v>1343</v>
      </c>
      <c r="D2196" s="310"/>
      <c r="E2196" s="311"/>
      <c r="F2196" s="241">
        <f>$F$3</f>
        <v>0</v>
      </c>
      <c r="G2196" s="312"/>
      <c r="H2196" s="313" t="e">
        <f>ROUND(H2194*F2196,2)</f>
        <v>#REF!</v>
      </c>
      <c r="I2196" s="45"/>
      <c r="J2196" s="304" t="e">
        <f>ROUND(J2194*F2196,2)</f>
        <v>#REF!</v>
      </c>
    </row>
    <row r="2197" spans="1:10">
      <c r="A2197" s="40" t="s">
        <v>1344</v>
      </c>
      <c r="B2197" s="55"/>
      <c r="C2197" s="309" t="s">
        <v>1345</v>
      </c>
      <c r="D2197" s="310"/>
      <c r="E2197" s="311"/>
      <c r="F2197" s="241">
        <f>$G$3</f>
        <v>0</v>
      </c>
      <c r="G2197" s="312"/>
      <c r="H2197" s="313" t="e">
        <f>ROUND(H2194*F2197,2)</f>
        <v>#REF!</v>
      </c>
      <c r="I2197" s="45"/>
      <c r="J2197" s="304" t="e">
        <f>ROUND(J2194*F2197,2)</f>
        <v>#REF!</v>
      </c>
    </row>
    <row r="2198" spans="1:10">
      <c r="A2198" s="40" t="s">
        <v>1346</v>
      </c>
      <c r="B2198" s="55"/>
      <c r="C2198" s="309" t="s">
        <v>1347</v>
      </c>
      <c r="D2198" s="310"/>
      <c r="E2198" s="311"/>
      <c r="F2198" s="241">
        <f>$H$3</f>
        <v>0</v>
      </c>
      <c r="G2198" s="312"/>
      <c r="H2198" s="313" t="e">
        <f>ROUND(H2194*F2198,2)</f>
        <v>#REF!</v>
      </c>
      <c r="I2198" s="45"/>
      <c r="J2198" s="304" t="e">
        <f>ROUND(J2194*F2198,2)</f>
        <v>#REF!</v>
      </c>
    </row>
    <row r="2199" spans="1:10">
      <c r="A2199" s="40" t="s">
        <v>1348</v>
      </c>
      <c r="B2199" s="55"/>
      <c r="C2199" s="309" t="s">
        <v>1349</v>
      </c>
      <c r="D2199" s="310"/>
      <c r="E2199" s="311"/>
      <c r="F2199" s="241" t="e">
        <f>$I$3</f>
        <v>#REF!</v>
      </c>
      <c r="G2199" s="312"/>
      <c r="H2199" s="313" t="e">
        <f>ROUND(H2198*F2199,2)</f>
        <v>#REF!</v>
      </c>
      <c r="I2199" s="45"/>
      <c r="J2199" s="304" t="e">
        <f>ROUND(J2198*F2199,2)</f>
        <v>#REF!</v>
      </c>
    </row>
    <row r="2200" spans="1:10">
      <c r="A2200" s="18" t="s">
        <v>1350</v>
      </c>
      <c r="B2200" s="55"/>
      <c r="C2200" s="47" t="s">
        <v>1351</v>
      </c>
      <c r="D2200" s="18"/>
      <c r="E2200" s="42"/>
      <c r="F2200" s="42"/>
      <c r="G2200" s="71"/>
      <c r="H2200" s="72" t="e">
        <f>SUM(H2196:H2199)</f>
        <v>#REF!</v>
      </c>
      <c r="I2200" s="62"/>
      <c r="J2200" s="73" t="e">
        <f>SUM(J2196:J2199)</f>
        <v>#REF!</v>
      </c>
    </row>
    <row r="2201" spans="1:10" ht="16" thickBot="1">
      <c r="A2201" s="18" t="s">
        <v>1352</v>
      </c>
      <c r="B2201" s="55"/>
      <c r="C2201" s="125"/>
      <c r="D2201" s="126"/>
      <c r="E2201" s="120"/>
      <c r="F2201" s="121" t="s">
        <v>1353</v>
      </c>
      <c r="G2201" s="127" t="e">
        <f>H2200+H2194</f>
        <v>#REF!</v>
      </c>
      <c r="H2201" s="123" t="e">
        <f>IF($A$3=2,ROUND((H2194+H2200),2),IF($A$3=3,ROUND((H2194+H2200),-1),ROUND((H2194+H2200),0)))</f>
        <v>#REF!</v>
      </c>
      <c r="I2201" s="57"/>
      <c r="J2201" s="124" t="e">
        <f>IF($A$3=2,ROUND((J2194+J2200),2),IF($A$3=3,ROUND((J2194+J2200),-1),ROUND((J2194+J2200),0)))</f>
        <v>#REF!</v>
      </c>
    </row>
    <row r="2202" spans="1:10" ht="16" thickTop="1">
      <c r="C2202" s="1"/>
      <c r="D2202" s="2"/>
      <c r="E2202" s="1"/>
      <c r="F2202" s="1"/>
      <c r="G2202" s="1"/>
      <c r="H2202" s="1"/>
      <c r="I2202" s="29"/>
      <c r="J2202" s="30"/>
    </row>
    <row r="2203" spans="1:10">
      <c r="C2203" s="1"/>
      <c r="D2203" s="2"/>
      <c r="E2203" s="1"/>
      <c r="F2203" s="1"/>
      <c r="G2203" s="1"/>
      <c r="H2203" s="1"/>
      <c r="I2203" s="29"/>
      <c r="J2203" s="30"/>
    </row>
    <row r="2204" spans="1:10" ht="16" thickBot="1">
      <c r="C2204" s="1"/>
      <c r="D2204" s="2"/>
      <c r="E2204" s="1"/>
      <c r="F2204" s="1"/>
      <c r="G2204" s="1"/>
      <c r="H2204" s="1"/>
      <c r="I2204" s="29"/>
      <c r="J2204" s="30"/>
    </row>
    <row r="2205" spans="1:10" ht="16" thickTop="1">
      <c r="A2205" s="18" t="s">
        <v>1581</v>
      </c>
      <c r="B2205" s="31"/>
      <c r="C2205" s="812" t="s">
        <v>1582</v>
      </c>
      <c r="D2205" s="813"/>
      <c r="E2205" s="813"/>
      <c r="F2205" s="813"/>
      <c r="G2205" s="32"/>
      <c r="H2205" s="33" t="s">
        <v>1441</v>
      </c>
      <c r="I2205" s="34" t="s">
        <v>1251</v>
      </c>
      <c r="J2205" s="35" t="s">
        <v>4</v>
      </c>
    </row>
    <row r="2206" spans="1:10">
      <c r="A2206" s="18"/>
      <c r="B2206" s="31"/>
      <c r="C2206" s="814"/>
      <c r="D2206" s="815"/>
      <c r="E2206" s="815"/>
      <c r="F2206" s="815"/>
      <c r="G2206" s="36"/>
      <c r="H2206" s="37" t="e">
        <f>"ITEM:   "&amp;#REF!</f>
        <v>#REF!</v>
      </c>
      <c r="I2206" s="64" t="e">
        <f>#REF!</f>
        <v>#REF!</v>
      </c>
      <c r="J2206" s="39"/>
    </row>
    <row r="2207" spans="1:10">
      <c r="A2207" s="40" t="s">
        <v>1253</v>
      </c>
      <c r="B2207" s="31"/>
      <c r="C2207" s="236" t="s">
        <v>1</v>
      </c>
      <c r="D2207" s="231" t="s">
        <v>2</v>
      </c>
      <c r="E2207" s="232" t="s">
        <v>3</v>
      </c>
      <c r="F2207" s="232" t="s">
        <v>1254</v>
      </c>
      <c r="G2207" s="233" t="s">
        <v>1255</v>
      </c>
      <c r="H2207" s="234" t="s">
        <v>1256</v>
      </c>
      <c r="I2207" s="302"/>
      <c r="J2207" s="304" t="s">
        <v>1256</v>
      </c>
    </row>
    <row r="2208" spans="1:10">
      <c r="A2208" s="40"/>
      <c r="B2208" s="31"/>
      <c r="C2208" s="41"/>
      <c r="D2208" s="18"/>
      <c r="E2208" s="42"/>
      <c r="F2208" s="42"/>
      <c r="G2208" s="43"/>
      <c r="H2208" s="44"/>
      <c r="I2208" s="45"/>
      <c r="J2208" s="46"/>
    </row>
    <row r="2209" spans="1:10">
      <c r="A2209" s="40" t="s">
        <v>1257</v>
      </c>
      <c r="B2209" s="31"/>
      <c r="C2209" s="47" t="s">
        <v>1258</v>
      </c>
      <c r="D2209" s="18"/>
      <c r="E2209" s="42"/>
      <c r="F2209" s="42"/>
      <c r="G2209" s="43"/>
      <c r="H2209" s="44"/>
      <c r="I2209" s="45"/>
      <c r="J2209" s="46"/>
    </row>
    <row r="2210" spans="1:10">
      <c r="A2210" s="40">
        <v>119078</v>
      </c>
      <c r="B2210" s="31" t="s">
        <v>1259</v>
      </c>
      <c r="C2210" s="236" t="s">
        <v>1576</v>
      </c>
      <c r="D2210" s="231" t="s">
        <v>1577</v>
      </c>
      <c r="E2210" s="232">
        <v>0.05</v>
      </c>
      <c r="F2210" s="232">
        <v>0</v>
      </c>
      <c r="G2210" s="233">
        <v>192756</v>
      </c>
      <c r="H2210" s="234">
        <f>TRUNC(E2210* (1 + F2210 / 100) * G2210,2)</f>
        <v>9637.7999999999993</v>
      </c>
      <c r="I2210" s="302" t="e">
        <f>I2206 * (E2210 * (1+F2210/100))</f>
        <v>#REF!</v>
      </c>
      <c r="J2210" s="46" t="e">
        <f>H2210 * I2206</f>
        <v>#REF!</v>
      </c>
    </row>
    <row r="2211" spans="1:10">
      <c r="A2211" s="40">
        <v>105046</v>
      </c>
      <c r="B2211" s="31" t="s">
        <v>1524</v>
      </c>
      <c r="C2211" s="236" t="s">
        <v>1525</v>
      </c>
      <c r="D2211" s="231" t="s">
        <v>8</v>
      </c>
      <c r="E2211" s="232">
        <v>1</v>
      </c>
      <c r="F2211" s="232">
        <v>3</v>
      </c>
      <c r="G2211" s="233">
        <v>371756</v>
      </c>
      <c r="H2211" s="234">
        <f>TRUNC(E2211* (1 + F2211 / 100) * G2211,2)</f>
        <v>382908.68</v>
      </c>
      <c r="I2211" s="302" t="e">
        <f>I2206 * (E2211 * (1+F2211/100))</f>
        <v>#REF!</v>
      </c>
      <c r="J2211" s="304" t="e">
        <f>H2211 * I2206</f>
        <v>#REF!</v>
      </c>
    </row>
    <row r="2212" spans="1:10">
      <c r="A2212" s="18" t="s">
        <v>1265</v>
      </c>
      <c r="B2212" s="31"/>
      <c r="C2212" s="41"/>
      <c r="D2212" s="18"/>
      <c r="E2212" s="42"/>
      <c r="F2212" s="42"/>
      <c r="G2212" s="43" t="s">
        <v>1266</v>
      </c>
      <c r="H2212" s="48">
        <f>SUM(H2209:H2211)</f>
        <v>392546.48</v>
      </c>
      <c r="I2212" s="45"/>
      <c r="J2212" s="48" t="e">
        <f>SUM(J2209:J2211)</f>
        <v>#REF!</v>
      </c>
    </row>
    <row r="2213" spans="1:10">
      <c r="A2213" s="40" t="s">
        <v>1267</v>
      </c>
      <c r="B2213" s="31"/>
      <c r="C2213" s="50" t="s">
        <v>1268</v>
      </c>
      <c r="D2213" s="18" t="s">
        <v>1269</v>
      </c>
      <c r="E2213" s="18" t="s">
        <v>1270</v>
      </c>
      <c r="F2213" s="18" t="s">
        <v>1271</v>
      </c>
      <c r="G2213" s="51" t="s">
        <v>1272</v>
      </c>
      <c r="H2213" s="52" t="s">
        <v>1273</v>
      </c>
      <c r="I2213" s="45"/>
      <c r="J2213" s="46"/>
    </row>
    <row r="2214" spans="1:10">
      <c r="A2214" s="40">
        <v>200009</v>
      </c>
      <c r="B2214" s="31" t="s">
        <v>1268</v>
      </c>
      <c r="C2214" s="236" t="s">
        <v>1378</v>
      </c>
      <c r="D2214" s="305">
        <v>156871</v>
      </c>
      <c r="E2214" s="306">
        <f>$O$1</f>
        <v>1.68</v>
      </c>
      <c r="F2214" s="307">
        <f>IF(D2214&lt;&gt;"",TRUNC(D2214*E2214,0),"")</f>
        <v>263543</v>
      </c>
      <c r="G2214" s="308">
        <v>1.073</v>
      </c>
      <c r="H2214" s="234">
        <f>TRUNC(F2214/G2214,2)</f>
        <v>245613.23</v>
      </c>
      <c r="I2214" s="315" t="e">
        <f>I2206 / G2214</f>
        <v>#REF!</v>
      </c>
      <c r="J2214" s="304" t="e">
        <f>H2214 * I2206</f>
        <v>#REF!</v>
      </c>
    </row>
    <row r="2215" spans="1:10">
      <c r="A2215" s="18" t="s">
        <v>1276</v>
      </c>
      <c r="B2215" s="31"/>
      <c r="C2215" s="41"/>
      <c r="D2215" s="18"/>
      <c r="E2215" s="42"/>
      <c r="F2215" s="42"/>
      <c r="G2215" s="43" t="s">
        <v>1277</v>
      </c>
      <c r="H2215" s="48">
        <f>SUM(H2213:H2214)</f>
        <v>245613.23</v>
      </c>
      <c r="I2215" s="45"/>
      <c r="J2215" s="49" t="e">
        <f>SUM(J2213:J2214)</f>
        <v>#REF!</v>
      </c>
    </row>
    <row r="2216" spans="1:10">
      <c r="A2216" s="40" t="s">
        <v>1278</v>
      </c>
      <c r="B2216" s="31"/>
      <c r="C2216" s="53" t="s">
        <v>1279</v>
      </c>
      <c r="D2216" s="18"/>
      <c r="E2216" s="42"/>
      <c r="F2216" s="42"/>
      <c r="G2216" s="43"/>
      <c r="H2216" s="44"/>
      <c r="I2216" s="45"/>
      <c r="J2216" s="46"/>
    </row>
    <row r="2217" spans="1:10">
      <c r="A2217" s="40">
        <v>300026</v>
      </c>
      <c r="B2217" s="31" t="s">
        <v>1279</v>
      </c>
      <c r="C2217" s="230" t="s">
        <v>1281</v>
      </c>
      <c r="D2217" s="231" t="s">
        <v>1282</v>
      </c>
      <c r="E2217" s="316">
        <f>$O$2</f>
        <v>0.05</v>
      </c>
      <c r="F2217" s="232"/>
      <c r="G2217" s="233">
        <f>H1682</f>
        <v>207775.93</v>
      </c>
      <c r="H2217" s="234">
        <f>TRUNC(E2217 * (1 + F2217 / 100) * G2217,2)</f>
        <v>10388.790000000001</v>
      </c>
      <c r="I2217" s="317" t="e">
        <f>I2206 * H2217</f>
        <v>#REF!</v>
      </c>
      <c r="J2217" s="304" t="e">
        <f>H2217 * I2206</f>
        <v>#REF!</v>
      </c>
    </row>
    <row r="2218" spans="1:10">
      <c r="A2218" s="40">
        <v>350012</v>
      </c>
      <c r="B2218" s="31" t="s">
        <v>1279</v>
      </c>
      <c r="C2218" s="113" t="s">
        <v>1583</v>
      </c>
      <c r="D2218" s="318" t="s">
        <v>1390</v>
      </c>
      <c r="E2218" s="319">
        <v>7</v>
      </c>
      <c r="F2218" s="319"/>
      <c r="G2218" s="320">
        <v>3500</v>
      </c>
      <c r="H2218" s="234">
        <f>TRUNC(E2218 * (1 + F2218 / 100) * G2218,2)</f>
        <v>24500</v>
      </c>
      <c r="I2218" s="111" t="e">
        <f>I2206 * (E2218 * (1+F2218/100))</f>
        <v>#REF!</v>
      </c>
      <c r="J2218" s="46" t="e">
        <f>H2218 * I2206</f>
        <v>#REF!</v>
      </c>
    </row>
    <row r="2219" spans="1:10">
      <c r="A2219" s="40">
        <v>300026</v>
      </c>
      <c r="B2219" s="31" t="s">
        <v>1279</v>
      </c>
      <c r="C2219" s="230" t="s">
        <v>1281</v>
      </c>
      <c r="D2219" s="231" t="s">
        <v>1282</v>
      </c>
      <c r="E2219" s="237">
        <f>$O$2</f>
        <v>0.05</v>
      </c>
      <c r="F2219" s="232"/>
      <c r="G2219" s="233">
        <f>H2215</f>
        <v>245613.23</v>
      </c>
      <c r="H2219" s="234">
        <f>TRUNC(E2219 * (1 + F2219 / 100) * G2219,2)</f>
        <v>12280.66</v>
      </c>
      <c r="I2219" s="302" t="e">
        <f>I2206 * H2219</f>
        <v>#REF!</v>
      </c>
      <c r="J2219" s="46" t="e">
        <f>H2219 * I2206</f>
        <v>#REF!</v>
      </c>
    </row>
    <row r="2220" spans="1:10">
      <c r="A2220" s="40">
        <v>300055</v>
      </c>
      <c r="B2220" s="31" t="s">
        <v>1279</v>
      </c>
      <c r="C2220" s="236" t="s">
        <v>1538</v>
      </c>
      <c r="D2220" s="231" t="s">
        <v>629</v>
      </c>
      <c r="E2220" s="232">
        <v>0.05</v>
      </c>
      <c r="F2220" s="232"/>
      <c r="G2220" s="233">
        <v>28000</v>
      </c>
      <c r="H2220" s="234">
        <f>TRUNC(E2220* (1 + F2220 / 100) * G2220,2)</f>
        <v>1400</v>
      </c>
      <c r="I2220" s="302" t="e">
        <f>I2206 * (E2220 * (1+F2220/100))</f>
        <v>#REF!</v>
      </c>
      <c r="J2220" s="304" t="e">
        <f>H2220 * I2206</f>
        <v>#REF!</v>
      </c>
    </row>
    <row r="2221" spans="1:10">
      <c r="A2221" s="18" t="s">
        <v>1283</v>
      </c>
      <c r="B2221" s="31"/>
      <c r="C2221" s="41"/>
      <c r="D2221" s="18"/>
      <c r="E2221" s="42"/>
      <c r="F2221" s="42"/>
      <c r="G2221" s="43" t="s">
        <v>1284</v>
      </c>
      <c r="H2221" s="48">
        <f>SUM(H2216:H2220)</f>
        <v>48569.45</v>
      </c>
      <c r="I2221" s="45"/>
      <c r="J2221" s="48" t="e">
        <f>SUM(J2216:J2220)</f>
        <v>#REF!</v>
      </c>
    </row>
    <row r="2222" spans="1:10">
      <c r="A2222" s="18" t="s">
        <v>1285</v>
      </c>
      <c r="B2222" s="1"/>
      <c r="C2222" s="47" t="s">
        <v>1286</v>
      </c>
      <c r="D2222" s="18"/>
      <c r="E2222" s="42"/>
      <c r="F2222" s="42"/>
      <c r="G2222" s="43"/>
      <c r="H2222" s="44"/>
      <c r="I2222" s="45"/>
      <c r="J2222" s="46"/>
    </row>
    <row r="2223" spans="1:10">
      <c r="A2223" s="40"/>
      <c r="B2223" s="31"/>
      <c r="C2223" s="236"/>
      <c r="D2223" s="231"/>
      <c r="E2223" s="232"/>
      <c r="F2223" s="232"/>
      <c r="G2223" s="233"/>
      <c r="H2223" s="234"/>
      <c r="I2223" s="302"/>
      <c r="J2223" s="304"/>
    </row>
    <row r="2224" spans="1:10">
      <c r="A2224" s="54" t="s">
        <v>1287</v>
      </c>
      <c r="B2224" s="1"/>
      <c r="C2224" s="41"/>
      <c r="D2224" s="18"/>
      <c r="E2224" s="42"/>
      <c r="F2224" s="42"/>
      <c r="G2224" s="43" t="s">
        <v>1288</v>
      </c>
      <c r="H2224" s="234">
        <f>SUM(H2222:H2223)</f>
        <v>0</v>
      </c>
      <c r="I2224" s="45"/>
      <c r="J2224" s="304">
        <f>SUM(J2222:J2223)</f>
        <v>0</v>
      </c>
    </row>
    <row r="2225" spans="1:10">
      <c r="A2225" s="18"/>
      <c r="B2225" s="55"/>
      <c r="C2225" s="41"/>
      <c r="D2225" s="18"/>
      <c r="E2225" s="42"/>
      <c r="F2225" s="42"/>
      <c r="G2225" s="43"/>
      <c r="H2225" s="44"/>
      <c r="I2225" s="45"/>
      <c r="J2225" s="46"/>
    </row>
    <row r="2226" spans="1:10" ht="16" thickBot="1">
      <c r="A2226" s="18" t="s">
        <v>1289</v>
      </c>
      <c r="B2226" s="55"/>
      <c r="C2226" s="56"/>
      <c r="D2226" s="119"/>
      <c r="E2226" s="120"/>
      <c r="F2226" s="121" t="s">
        <v>1290</v>
      </c>
      <c r="G2226" s="122">
        <f>SUM(H2207:H2225)/2</f>
        <v>686729.15999999992</v>
      </c>
      <c r="H2226" s="123" t="e">
        <f>IF($A$2="CD",IF($A$3=1,ROUND(SUM(H2207:H2225)/2,0),IF($A$3=3,ROUND(SUM(H2207:H2225)/2,-1),SUM(H2207:H2225)/2)),SUM(H2207:H2225)/2)</f>
        <v>#REF!</v>
      </c>
      <c r="I2226" s="57" t="e">
        <f>SUM(J2207:J2225)/2</f>
        <v>#REF!</v>
      </c>
      <c r="J2226" s="124" t="e">
        <f>IF($A$2="CD",IF($A$3=1,ROUND(SUM(J2207:J2225)/2,0),IF($A$3=3,ROUND(SUM(J2207:J2225)/2,-1),SUM(J2207:J2225)/2)),SUM(J2207:J2225)/2)</f>
        <v>#REF!</v>
      </c>
    </row>
    <row r="2227" spans="1:10" ht="16" thickTop="1">
      <c r="A2227" s="18" t="s">
        <v>1340</v>
      </c>
      <c r="B2227" s="55"/>
      <c r="C2227" s="65" t="s">
        <v>1341</v>
      </c>
      <c r="D2227" s="66"/>
      <c r="E2227" s="67"/>
      <c r="F2227" s="67"/>
      <c r="G2227" s="68"/>
      <c r="H2227" s="69"/>
      <c r="I2227" s="45"/>
      <c r="J2227" s="70"/>
    </row>
    <row r="2228" spans="1:10">
      <c r="A2228" s="40" t="s">
        <v>1342</v>
      </c>
      <c r="B2228" s="55"/>
      <c r="C2228" s="309" t="s">
        <v>1343</v>
      </c>
      <c r="D2228" s="310"/>
      <c r="E2228" s="311"/>
      <c r="F2228" s="241">
        <f>$F$3</f>
        <v>0</v>
      </c>
      <c r="G2228" s="312"/>
      <c r="H2228" s="313" t="e">
        <f>ROUND(H2226*F2228,2)</f>
        <v>#REF!</v>
      </c>
      <c r="I2228" s="45"/>
      <c r="J2228" s="304" t="e">
        <f>ROUND(J2226*F2228,2)</f>
        <v>#REF!</v>
      </c>
    </row>
    <row r="2229" spans="1:10">
      <c r="A2229" s="40" t="s">
        <v>1344</v>
      </c>
      <c r="B2229" s="55"/>
      <c r="C2229" s="309" t="s">
        <v>1345</v>
      </c>
      <c r="D2229" s="310"/>
      <c r="E2229" s="311"/>
      <c r="F2229" s="241">
        <f>$G$3</f>
        <v>0</v>
      </c>
      <c r="G2229" s="312"/>
      <c r="H2229" s="313" t="e">
        <f>ROUND(H2226*F2229,2)</f>
        <v>#REF!</v>
      </c>
      <c r="I2229" s="45"/>
      <c r="J2229" s="304" t="e">
        <f>ROUND(J2226*F2229,2)</f>
        <v>#REF!</v>
      </c>
    </row>
    <row r="2230" spans="1:10">
      <c r="A2230" s="40" t="s">
        <v>1346</v>
      </c>
      <c r="B2230" s="55"/>
      <c r="C2230" s="309" t="s">
        <v>1347</v>
      </c>
      <c r="D2230" s="310"/>
      <c r="E2230" s="311"/>
      <c r="F2230" s="241">
        <f>$H$3</f>
        <v>0</v>
      </c>
      <c r="G2230" s="312"/>
      <c r="H2230" s="313" t="e">
        <f>ROUND(H2226*F2230,2)</f>
        <v>#REF!</v>
      </c>
      <c r="I2230" s="45"/>
      <c r="J2230" s="304" t="e">
        <f>ROUND(J2226*F2230,2)</f>
        <v>#REF!</v>
      </c>
    </row>
    <row r="2231" spans="1:10">
      <c r="A2231" s="40" t="s">
        <v>1348</v>
      </c>
      <c r="B2231" s="55"/>
      <c r="C2231" s="309" t="s">
        <v>1349</v>
      </c>
      <c r="D2231" s="310"/>
      <c r="E2231" s="311"/>
      <c r="F2231" s="241" t="e">
        <f>$I$3</f>
        <v>#REF!</v>
      </c>
      <c r="G2231" s="312"/>
      <c r="H2231" s="313" t="e">
        <f>ROUND(H2230*F2231,2)</f>
        <v>#REF!</v>
      </c>
      <c r="I2231" s="45"/>
      <c r="J2231" s="304" t="e">
        <f>ROUND(J2230*F2231,2)</f>
        <v>#REF!</v>
      </c>
    </row>
    <row r="2232" spans="1:10">
      <c r="A2232" s="18" t="s">
        <v>1350</v>
      </c>
      <c r="B2232" s="55"/>
      <c r="C2232" s="47" t="s">
        <v>1351</v>
      </c>
      <c r="D2232" s="18"/>
      <c r="E2232" s="42"/>
      <c r="F2232" s="42"/>
      <c r="G2232" s="71"/>
      <c r="H2232" s="72" t="e">
        <f>SUM(H2228:H2231)</f>
        <v>#REF!</v>
      </c>
      <c r="I2232" s="62"/>
      <c r="J2232" s="73" t="e">
        <f>SUM(J2228:J2231)</f>
        <v>#REF!</v>
      </c>
    </row>
    <row r="2233" spans="1:10" ht="16" thickBot="1">
      <c r="A2233" s="18" t="s">
        <v>1352</v>
      </c>
      <c r="B2233" s="55"/>
      <c r="C2233" s="125"/>
      <c r="D2233" s="126"/>
      <c r="E2233" s="120"/>
      <c r="F2233" s="121" t="s">
        <v>1353</v>
      </c>
      <c r="G2233" s="127" t="e">
        <f>H2232+H2226</f>
        <v>#REF!</v>
      </c>
      <c r="H2233" s="123" t="e">
        <f>IF($A$3=2,ROUND((H2226+H2232),2),IF($A$3=3,ROUND((H2226+H2232),-1),ROUND((H2226+H2232),0)))</f>
        <v>#REF!</v>
      </c>
      <c r="I2233" s="57"/>
      <c r="J2233" s="124" t="e">
        <f>IF($A$3=2,ROUND((J2226+J2232),2),IF($A$3=3,ROUND((J2226+J2232),-1),ROUND((J2226+J2232),0)))</f>
        <v>#REF!</v>
      </c>
    </row>
    <row r="2234" spans="1:10" ht="16" thickTop="1">
      <c r="C2234" s="1"/>
      <c r="D2234" s="2"/>
      <c r="E2234" s="1"/>
      <c r="F2234" s="1"/>
      <c r="G2234" s="1"/>
      <c r="H2234" s="1"/>
      <c r="I2234" s="29"/>
      <c r="J2234" s="30"/>
    </row>
    <row r="2235" spans="1:10">
      <c r="C2235" s="1"/>
      <c r="D2235" s="2"/>
      <c r="E2235" s="1"/>
      <c r="F2235" s="1"/>
      <c r="G2235" s="1"/>
      <c r="H2235" s="1"/>
      <c r="I2235" s="29"/>
      <c r="J2235" s="30"/>
    </row>
    <row r="2236" spans="1:10" ht="16" thickBot="1">
      <c r="C2236" s="1"/>
      <c r="D2236" s="2"/>
      <c r="E2236" s="1"/>
      <c r="F2236" s="1"/>
      <c r="G2236" s="1"/>
      <c r="H2236" s="1"/>
      <c r="I2236" s="29"/>
      <c r="J2236" s="30"/>
    </row>
    <row r="2237" spans="1:10" ht="16" thickTop="1">
      <c r="A2237" s="18" t="s">
        <v>1584</v>
      </c>
      <c r="B2237" s="31"/>
      <c r="C2237" s="812" t="s">
        <v>1585</v>
      </c>
      <c r="D2237" s="813"/>
      <c r="E2237" s="813"/>
      <c r="F2237" s="813"/>
      <c r="G2237" s="32"/>
      <c r="H2237" s="33" t="s">
        <v>1293</v>
      </c>
      <c r="I2237" s="34" t="s">
        <v>1251</v>
      </c>
      <c r="J2237" s="35" t="s">
        <v>4</v>
      </c>
    </row>
    <row r="2238" spans="1:10">
      <c r="A2238" s="18"/>
      <c r="B2238" s="31"/>
      <c r="C2238" s="814"/>
      <c r="D2238" s="815"/>
      <c r="E2238" s="815"/>
      <c r="F2238" s="815"/>
      <c r="G2238" s="36"/>
      <c r="H2238" s="37" t="e">
        <f>"ITEM:   "&amp;#REF!</f>
        <v>#REF!</v>
      </c>
      <c r="I2238" s="64" t="e">
        <f>#REF!</f>
        <v>#REF!</v>
      </c>
      <c r="J2238" s="39"/>
    </row>
    <row r="2239" spans="1:10">
      <c r="A2239" s="40" t="s">
        <v>1253</v>
      </c>
      <c r="B2239" s="31"/>
      <c r="C2239" s="236" t="s">
        <v>1</v>
      </c>
      <c r="D2239" s="231" t="s">
        <v>2</v>
      </c>
      <c r="E2239" s="232" t="s">
        <v>3</v>
      </c>
      <c r="F2239" s="232" t="s">
        <v>1254</v>
      </c>
      <c r="G2239" s="233" t="s">
        <v>1255</v>
      </c>
      <c r="H2239" s="234" t="s">
        <v>1256</v>
      </c>
      <c r="I2239" s="302"/>
      <c r="J2239" s="304" t="s">
        <v>1256</v>
      </c>
    </row>
    <row r="2240" spans="1:10">
      <c r="A2240" s="40"/>
      <c r="B2240" s="31"/>
      <c r="C2240" s="41"/>
      <c r="D2240" s="18"/>
      <c r="E2240" s="42"/>
      <c r="F2240" s="42"/>
      <c r="G2240" s="43"/>
      <c r="H2240" s="44"/>
      <c r="I2240" s="45"/>
      <c r="J2240" s="46"/>
    </row>
    <row r="2241" spans="1:10">
      <c r="A2241" s="40" t="s">
        <v>1257</v>
      </c>
      <c r="B2241" s="31"/>
      <c r="C2241" s="47" t="s">
        <v>1258</v>
      </c>
      <c r="D2241" s="18"/>
      <c r="E2241" s="42"/>
      <c r="F2241" s="42"/>
      <c r="G2241" s="43"/>
      <c r="H2241" s="44"/>
      <c r="I2241" s="45"/>
      <c r="J2241" s="46"/>
    </row>
    <row r="2242" spans="1:10">
      <c r="A2242" s="40">
        <v>100748</v>
      </c>
      <c r="B2242" s="31" t="s">
        <v>1524</v>
      </c>
      <c r="C2242" s="236" t="s">
        <v>1586</v>
      </c>
      <c r="D2242" s="231" t="s">
        <v>8</v>
      </c>
      <c r="E2242" s="232">
        <v>1</v>
      </c>
      <c r="F2242" s="232"/>
      <c r="G2242" s="233">
        <v>40500</v>
      </c>
      <c r="H2242" s="234">
        <f>TRUNC(E2242* (1 + F2242 / 100) * G2242,2)</f>
        <v>40500</v>
      </c>
      <c r="I2242" s="302" t="e">
        <f>I2238 * (E2242 * (1+F2242/100))</f>
        <v>#REF!</v>
      </c>
      <c r="J2242" s="304" t="e">
        <f>H2242 * I2238</f>
        <v>#REF!</v>
      </c>
    </row>
    <row r="2243" spans="1:10">
      <c r="A2243" s="18" t="s">
        <v>1265</v>
      </c>
      <c r="B2243" s="31"/>
      <c r="C2243" s="41"/>
      <c r="D2243" s="18"/>
      <c r="E2243" s="42"/>
      <c r="F2243" s="42"/>
      <c r="G2243" s="43" t="s">
        <v>1266</v>
      </c>
      <c r="H2243" s="48">
        <f>SUM(H2241:H2242)</f>
        <v>40500</v>
      </c>
      <c r="I2243" s="45"/>
      <c r="J2243" s="49" t="e">
        <f>SUM(J2241:J2242)</f>
        <v>#REF!</v>
      </c>
    </row>
    <row r="2244" spans="1:10">
      <c r="A2244" s="18" t="s">
        <v>1285</v>
      </c>
      <c r="B2244" s="1"/>
      <c r="C2244" s="47" t="s">
        <v>1286</v>
      </c>
      <c r="D2244" s="18"/>
      <c r="E2244" s="42"/>
      <c r="F2244" s="42"/>
      <c r="G2244" s="43"/>
      <c r="H2244" s="44"/>
      <c r="I2244" s="45"/>
      <c r="J2244" s="46"/>
    </row>
    <row r="2245" spans="1:10">
      <c r="A2245" s="40"/>
      <c r="B2245" s="31"/>
      <c r="C2245" s="236"/>
      <c r="D2245" s="231"/>
      <c r="E2245" s="232"/>
      <c r="F2245" s="232"/>
      <c r="G2245" s="233"/>
      <c r="H2245" s="234"/>
      <c r="I2245" s="302"/>
      <c r="J2245" s="304"/>
    </row>
    <row r="2246" spans="1:10">
      <c r="A2246" s="54" t="s">
        <v>1287</v>
      </c>
      <c r="B2246" s="1"/>
      <c r="C2246" s="41"/>
      <c r="D2246" s="18"/>
      <c r="E2246" s="42"/>
      <c r="F2246" s="42"/>
      <c r="G2246" s="43" t="s">
        <v>1288</v>
      </c>
      <c r="H2246" s="234">
        <f>SUM(H2244:H2245)</f>
        <v>0</v>
      </c>
      <c r="I2246" s="45"/>
      <c r="J2246" s="304">
        <f>SUM(J2244:J2245)</f>
        <v>0</v>
      </c>
    </row>
    <row r="2247" spans="1:10">
      <c r="A2247" s="18"/>
      <c r="B2247" s="55"/>
      <c r="C2247" s="41"/>
      <c r="D2247" s="18"/>
      <c r="E2247" s="42"/>
      <c r="F2247" s="42"/>
      <c r="G2247" s="43"/>
      <c r="H2247" s="44"/>
      <c r="I2247" s="45"/>
      <c r="J2247" s="46"/>
    </row>
    <row r="2248" spans="1:10" ht="16" thickBot="1">
      <c r="A2248" s="18" t="s">
        <v>1289</v>
      </c>
      <c r="B2248" s="55"/>
      <c r="C2248" s="56"/>
      <c r="D2248" s="119"/>
      <c r="E2248" s="120"/>
      <c r="F2248" s="121" t="s">
        <v>1290</v>
      </c>
      <c r="G2248" s="122">
        <f>SUM(H2239:H2247)/2</f>
        <v>40500</v>
      </c>
      <c r="H2248" s="123" t="e">
        <f>IF($A$2="CD",IF($A$3=1,ROUND(SUM(H2239:H2247)/2,0),IF($A$3=3,ROUND(SUM(H2239:H2247)/2,-1),SUM(H2239:H2247)/2)),SUM(H2239:H2247)/2)</f>
        <v>#REF!</v>
      </c>
      <c r="I2248" s="57" t="e">
        <f>SUM(J2239:J2247)/2</f>
        <v>#REF!</v>
      </c>
      <c r="J2248" s="124" t="e">
        <f>IF($A$2="CD",IF($A$3=1,ROUND(SUM(J2239:J2247)/2,0),IF($A$3=3,ROUND(SUM(J2239:J2247)/2,-1),SUM(J2239:J2247)/2)),SUM(J2239:J2247)/2)</f>
        <v>#REF!</v>
      </c>
    </row>
    <row r="2249" spans="1:10" ht="16" thickTop="1">
      <c r="A2249" s="18" t="s">
        <v>1340</v>
      </c>
      <c r="B2249" s="55"/>
      <c r="C2249" s="65" t="s">
        <v>1341</v>
      </c>
      <c r="D2249" s="66"/>
      <c r="E2249" s="67"/>
      <c r="F2249" s="67"/>
      <c r="G2249" s="68"/>
      <c r="H2249" s="69"/>
      <c r="I2249" s="45"/>
      <c r="J2249" s="70"/>
    </row>
    <row r="2250" spans="1:10">
      <c r="A2250" s="40" t="s">
        <v>1342</v>
      </c>
      <c r="B2250" s="55"/>
      <c r="C2250" s="309" t="s">
        <v>1343</v>
      </c>
      <c r="D2250" s="310"/>
      <c r="E2250" s="311"/>
      <c r="F2250" s="241">
        <f>$F$3</f>
        <v>0</v>
      </c>
      <c r="G2250" s="312"/>
      <c r="H2250" s="313" t="e">
        <f>ROUND(H2248*F2250,2)</f>
        <v>#REF!</v>
      </c>
      <c r="I2250" s="45"/>
      <c r="J2250" s="304" t="e">
        <f>ROUND(J2248*F2250,2)</f>
        <v>#REF!</v>
      </c>
    </row>
    <row r="2251" spans="1:10">
      <c r="A2251" s="40" t="s">
        <v>1344</v>
      </c>
      <c r="B2251" s="55"/>
      <c r="C2251" s="309" t="s">
        <v>1345</v>
      </c>
      <c r="D2251" s="310"/>
      <c r="E2251" s="311"/>
      <c r="F2251" s="241">
        <f>$G$3</f>
        <v>0</v>
      </c>
      <c r="G2251" s="312"/>
      <c r="H2251" s="313" t="e">
        <f>ROUND(H2248*F2251,2)</f>
        <v>#REF!</v>
      </c>
      <c r="I2251" s="45"/>
      <c r="J2251" s="304" t="e">
        <f>ROUND(J2248*F2251,2)</f>
        <v>#REF!</v>
      </c>
    </row>
    <row r="2252" spans="1:10">
      <c r="A2252" s="40" t="s">
        <v>1346</v>
      </c>
      <c r="B2252" s="55"/>
      <c r="C2252" s="309" t="s">
        <v>1347</v>
      </c>
      <c r="D2252" s="310"/>
      <c r="E2252" s="311"/>
      <c r="F2252" s="241">
        <f>$H$3</f>
        <v>0</v>
      </c>
      <c r="G2252" s="312"/>
      <c r="H2252" s="313" t="e">
        <f>ROUND(H2248*F2252,2)</f>
        <v>#REF!</v>
      </c>
      <c r="I2252" s="45"/>
      <c r="J2252" s="304" t="e">
        <f>ROUND(J2248*F2252,2)</f>
        <v>#REF!</v>
      </c>
    </row>
    <row r="2253" spans="1:10">
      <c r="A2253" s="40" t="s">
        <v>1348</v>
      </c>
      <c r="B2253" s="55"/>
      <c r="C2253" s="309" t="s">
        <v>1349</v>
      </c>
      <c r="D2253" s="310"/>
      <c r="E2253" s="311"/>
      <c r="F2253" s="241" t="e">
        <f>$I$3</f>
        <v>#REF!</v>
      </c>
      <c r="G2253" s="312"/>
      <c r="H2253" s="313" t="e">
        <f>ROUND(H2252*F2253,2)</f>
        <v>#REF!</v>
      </c>
      <c r="I2253" s="45"/>
      <c r="J2253" s="304" t="e">
        <f>ROUND(J2252*F2253,2)</f>
        <v>#REF!</v>
      </c>
    </row>
    <row r="2254" spans="1:10">
      <c r="A2254" s="18" t="s">
        <v>1350</v>
      </c>
      <c r="B2254" s="55"/>
      <c r="C2254" s="47" t="s">
        <v>1351</v>
      </c>
      <c r="D2254" s="18"/>
      <c r="E2254" s="42"/>
      <c r="F2254" s="42"/>
      <c r="G2254" s="71"/>
      <c r="H2254" s="72" t="e">
        <f>SUM(H2250:H2253)</f>
        <v>#REF!</v>
      </c>
      <c r="I2254" s="62"/>
      <c r="J2254" s="73" t="e">
        <f>SUM(J2250:J2253)</f>
        <v>#REF!</v>
      </c>
    </row>
    <row r="2255" spans="1:10" ht="16" thickBot="1">
      <c r="A2255" s="18" t="s">
        <v>1352</v>
      </c>
      <c r="B2255" s="55"/>
      <c r="C2255" s="125"/>
      <c r="D2255" s="126"/>
      <c r="E2255" s="120"/>
      <c r="F2255" s="121" t="s">
        <v>1353</v>
      </c>
      <c r="G2255" s="127" t="e">
        <f>H2254+H2248</f>
        <v>#REF!</v>
      </c>
      <c r="H2255" s="123" t="e">
        <f>IF($A$3=2,ROUND((H2248+H2254),2),IF($A$3=3,ROUND((H2248+H2254),-1),ROUND((H2248+H2254),0)))</f>
        <v>#REF!</v>
      </c>
      <c r="I2255" s="57"/>
      <c r="J2255" s="124" t="e">
        <f>IF($A$3=2,ROUND((J2248+J2254),2),IF($A$3=3,ROUND((J2248+J2254),-1),ROUND((J2248+J2254),0)))</f>
        <v>#REF!</v>
      </c>
    </row>
    <row r="2256" spans="1:10" ht="16" thickTop="1">
      <c r="C2256" s="1"/>
      <c r="D2256" s="2"/>
      <c r="E2256" s="1"/>
      <c r="F2256" s="1"/>
      <c r="G2256" s="1"/>
      <c r="H2256" s="1"/>
      <c r="I2256" s="29"/>
      <c r="J2256" s="30"/>
    </row>
    <row r="2257" spans="1:10">
      <c r="C2257" s="1"/>
      <c r="D2257" s="2"/>
      <c r="E2257" s="1"/>
      <c r="F2257" s="1"/>
      <c r="G2257" s="1"/>
      <c r="H2257" s="1"/>
      <c r="I2257" s="29"/>
      <c r="J2257" s="30"/>
    </row>
    <row r="2258" spans="1:10" ht="16" thickBot="1">
      <c r="C2258" s="1"/>
      <c r="D2258" s="2"/>
      <c r="E2258" s="1"/>
      <c r="F2258" s="1"/>
      <c r="G2258" s="1"/>
      <c r="H2258" s="1"/>
      <c r="I2258" s="29"/>
      <c r="J2258" s="30"/>
    </row>
    <row r="2259" spans="1:10" ht="16" thickTop="1">
      <c r="A2259" s="18" t="s">
        <v>1587</v>
      </c>
      <c r="B2259" s="31"/>
      <c r="C2259" s="812" t="s">
        <v>84</v>
      </c>
      <c r="D2259" s="813"/>
      <c r="E2259" s="813"/>
      <c r="F2259" s="813"/>
      <c r="G2259" s="32"/>
      <c r="H2259" s="33" t="s">
        <v>1514</v>
      </c>
      <c r="I2259" s="34" t="s">
        <v>1251</v>
      </c>
      <c r="J2259" s="35" t="s">
        <v>4</v>
      </c>
    </row>
    <row r="2260" spans="1:10">
      <c r="A2260" s="18"/>
      <c r="B2260" s="31"/>
      <c r="C2260" s="814"/>
      <c r="D2260" s="815"/>
      <c r="E2260" s="815"/>
      <c r="F2260" s="815"/>
      <c r="G2260" s="36"/>
      <c r="H2260" s="37" t="e">
        <f>"ITEM:   "&amp;#REF!</f>
        <v>#REF!</v>
      </c>
      <c r="I2260" s="64" t="e">
        <f>#REF!</f>
        <v>#REF!</v>
      </c>
      <c r="J2260" s="39"/>
    </row>
    <row r="2261" spans="1:10">
      <c r="A2261" s="40" t="s">
        <v>1253</v>
      </c>
      <c r="B2261" s="31"/>
      <c r="C2261" s="236" t="s">
        <v>1</v>
      </c>
      <c r="D2261" s="231" t="s">
        <v>2</v>
      </c>
      <c r="E2261" s="232" t="s">
        <v>3</v>
      </c>
      <c r="F2261" s="232" t="s">
        <v>1254</v>
      </c>
      <c r="G2261" s="233" t="s">
        <v>1255</v>
      </c>
      <c r="H2261" s="234" t="s">
        <v>1256</v>
      </c>
      <c r="I2261" s="302"/>
      <c r="J2261" s="304" t="s">
        <v>1256</v>
      </c>
    </row>
    <row r="2262" spans="1:10">
      <c r="A2262" s="40"/>
      <c r="B2262" s="31"/>
      <c r="C2262" s="41"/>
      <c r="D2262" s="18"/>
      <c r="E2262" s="42"/>
      <c r="F2262" s="42"/>
      <c r="G2262" s="43"/>
      <c r="H2262" s="44"/>
      <c r="I2262" s="45"/>
      <c r="J2262" s="46"/>
    </row>
    <row r="2263" spans="1:10">
      <c r="A2263" s="40" t="s">
        <v>1257</v>
      </c>
      <c r="B2263" s="31"/>
      <c r="C2263" s="47" t="s">
        <v>1258</v>
      </c>
      <c r="D2263" s="18"/>
      <c r="E2263" s="42"/>
      <c r="F2263" s="42"/>
      <c r="G2263" s="43"/>
      <c r="H2263" s="44"/>
      <c r="I2263" s="45"/>
      <c r="J2263" s="46"/>
    </row>
    <row r="2264" spans="1:10">
      <c r="A2264" s="40">
        <v>100076</v>
      </c>
      <c r="B2264" s="31" t="s">
        <v>1261</v>
      </c>
      <c r="C2264" s="236" t="s">
        <v>1516</v>
      </c>
      <c r="D2264" s="231" t="s">
        <v>1304</v>
      </c>
      <c r="E2264" s="232">
        <v>0.03</v>
      </c>
      <c r="F2264" s="232">
        <v>3</v>
      </c>
      <c r="G2264" s="233">
        <v>7153</v>
      </c>
      <c r="H2264" s="234">
        <f>TRUNC(E2264* (1 + F2264 / 100) * G2264,2)</f>
        <v>221.02</v>
      </c>
      <c r="I2264" s="302" t="e">
        <f>I2260 * (E2264 * (1+F2264/100))</f>
        <v>#REF!</v>
      </c>
      <c r="J2264" s="304" t="e">
        <f>H2264 * I2260</f>
        <v>#REF!</v>
      </c>
    </row>
    <row r="2265" spans="1:10">
      <c r="A2265" s="40">
        <v>101605</v>
      </c>
      <c r="B2265" s="31" t="s">
        <v>1331</v>
      </c>
      <c r="C2265" s="236" t="s">
        <v>1515</v>
      </c>
      <c r="D2265" s="231" t="s">
        <v>2</v>
      </c>
      <c r="E2265" s="232">
        <v>0.04</v>
      </c>
      <c r="F2265" s="232">
        <v>0</v>
      </c>
      <c r="G2265" s="233">
        <v>8200</v>
      </c>
      <c r="H2265" s="234">
        <f>TRUNC(E2265* (1 + F2265 / 100) * G2265,2)</f>
        <v>328</v>
      </c>
      <c r="I2265" s="302" t="e">
        <f>I2260 * (E2265 * (1+F2265/100))</f>
        <v>#REF!</v>
      </c>
      <c r="J2265" s="304" t="e">
        <f>H2265 * I2260</f>
        <v>#REF!</v>
      </c>
    </row>
    <row r="2266" spans="1:10">
      <c r="A2266" s="40">
        <v>101008</v>
      </c>
      <c r="B2266" s="31" t="s">
        <v>1261</v>
      </c>
      <c r="C2266" s="236" t="s">
        <v>1517</v>
      </c>
      <c r="D2266" s="231" t="s">
        <v>1304</v>
      </c>
      <c r="E2266" s="232">
        <v>1</v>
      </c>
      <c r="F2266" s="232">
        <v>3</v>
      </c>
      <c r="G2266" s="233">
        <v>5827</v>
      </c>
      <c r="H2266" s="234">
        <f>TRUNC(E2266* (1 + F2266 / 100) * G2266,2)</f>
        <v>6001.81</v>
      </c>
      <c r="I2266" s="302" t="e">
        <f>I2260 * (E2266 * (1+F2266/100))</f>
        <v>#REF!</v>
      </c>
      <c r="J2266" s="304" t="e">
        <f>H2266 * I2260</f>
        <v>#REF!</v>
      </c>
    </row>
    <row r="2267" spans="1:10">
      <c r="A2267" s="18" t="s">
        <v>1265</v>
      </c>
      <c r="B2267" s="31"/>
      <c r="C2267" s="41"/>
      <c r="D2267" s="18"/>
      <c r="E2267" s="42"/>
      <c r="F2267" s="42"/>
      <c r="G2267" s="43" t="s">
        <v>1266</v>
      </c>
      <c r="H2267" s="48">
        <f>SUM(H2263:H2266)</f>
        <v>6550.83</v>
      </c>
      <c r="I2267" s="45"/>
      <c r="J2267" s="49" t="e">
        <f>SUM(J2263:J2266)</f>
        <v>#REF!</v>
      </c>
    </row>
    <row r="2268" spans="1:10">
      <c r="A2268" s="40" t="s">
        <v>1267</v>
      </c>
      <c r="B2268" s="31"/>
      <c r="C2268" s="50" t="s">
        <v>1268</v>
      </c>
      <c r="D2268" s="18" t="s">
        <v>1269</v>
      </c>
      <c r="E2268" s="18" t="s">
        <v>1270</v>
      </c>
      <c r="F2268" s="18" t="s">
        <v>1271</v>
      </c>
      <c r="G2268" s="51" t="s">
        <v>1272</v>
      </c>
      <c r="H2268" s="52" t="s">
        <v>1273</v>
      </c>
      <c r="I2268" s="45"/>
      <c r="J2268" s="46"/>
    </row>
    <row r="2269" spans="1:10">
      <c r="A2269" s="40">
        <v>200006</v>
      </c>
      <c r="B2269" s="31" t="s">
        <v>1268</v>
      </c>
      <c r="C2269" s="236" t="s">
        <v>1339</v>
      </c>
      <c r="D2269" s="305">
        <v>41751</v>
      </c>
      <c r="E2269" s="306">
        <f>$O$1</f>
        <v>1.68</v>
      </c>
      <c r="F2269" s="307">
        <f>IF(D2269&lt;&gt;"",TRUNC(D2269*E2269,0),"")</f>
        <v>70141</v>
      </c>
      <c r="G2269" s="308">
        <v>63.764499999999998</v>
      </c>
      <c r="H2269" s="234">
        <f>TRUNC(F2269/G2269,2)</f>
        <v>1100</v>
      </c>
      <c r="I2269" s="302" t="e">
        <f>I2260 / G2269</f>
        <v>#REF!</v>
      </c>
      <c r="J2269" s="304" t="e">
        <f>H2269 * I2260</f>
        <v>#REF!</v>
      </c>
    </row>
    <row r="2270" spans="1:10">
      <c r="A2270" s="18" t="s">
        <v>1276</v>
      </c>
      <c r="B2270" s="31"/>
      <c r="C2270" s="41"/>
      <c r="D2270" s="18"/>
      <c r="E2270" s="42"/>
      <c r="F2270" s="42"/>
      <c r="G2270" s="43" t="s">
        <v>1277</v>
      </c>
      <c r="H2270" s="48">
        <f>SUM(H2268:H2269)</f>
        <v>1100</v>
      </c>
      <c r="I2270" s="45"/>
      <c r="J2270" s="49" t="e">
        <f>SUM(J2268:J2269)</f>
        <v>#REF!</v>
      </c>
    </row>
    <row r="2271" spans="1:10">
      <c r="A2271" s="18" t="s">
        <v>1278</v>
      </c>
      <c r="C2271" s="47" t="s">
        <v>1279</v>
      </c>
      <c r="D2271" s="18"/>
      <c r="E2271" s="42"/>
      <c r="F2271" s="42"/>
      <c r="G2271" s="96"/>
      <c r="H2271" s="97"/>
      <c r="I2271" s="45"/>
      <c r="J2271" s="46"/>
    </row>
    <row r="2272" spans="1:10">
      <c r="A2272" s="18">
        <v>300026</v>
      </c>
      <c r="B2272" t="s">
        <v>1279</v>
      </c>
      <c r="C2272" s="236" t="s">
        <v>1281</v>
      </c>
      <c r="D2272" s="231" t="s">
        <v>1282</v>
      </c>
      <c r="E2272" s="237">
        <f>$O$2</f>
        <v>0.05</v>
      </c>
      <c r="F2272" s="232"/>
      <c r="G2272" s="282">
        <f>H2270</f>
        <v>1100</v>
      </c>
      <c r="H2272" s="283">
        <f>TRUNC(E2272 * (1 + F2272 / 100) * G2272,2)</f>
        <v>55</v>
      </c>
      <c r="I2272" s="302" t="e">
        <f>I2260 * H2272</f>
        <v>#REF!</v>
      </c>
      <c r="J2272" s="46" t="e">
        <f>H2272 * I2260</f>
        <v>#REF!</v>
      </c>
    </row>
    <row r="2273" spans="1:10">
      <c r="A2273" s="40"/>
      <c r="B2273" s="31"/>
      <c r="C2273" s="284"/>
      <c r="D2273" s="278"/>
      <c r="E2273" s="285"/>
      <c r="F2273" s="279"/>
      <c r="G2273" s="233"/>
      <c r="H2273" s="234"/>
      <c r="I2273" s="302"/>
      <c r="J2273" s="304"/>
    </row>
    <row r="2274" spans="1:10">
      <c r="A2274" s="54" t="s">
        <v>1283</v>
      </c>
      <c r="C2274" s="41"/>
      <c r="D2274" s="18"/>
      <c r="E2274" s="42"/>
      <c r="F2274" s="42"/>
      <c r="G2274" s="96" t="s">
        <v>1284</v>
      </c>
      <c r="H2274" s="286">
        <f>SUM(H2271:H2273)</f>
        <v>55</v>
      </c>
      <c r="I2274" s="45"/>
      <c r="J2274" s="286" t="e">
        <f>SUM(J2271:J2273)</f>
        <v>#REF!</v>
      </c>
    </row>
    <row r="2275" spans="1:10">
      <c r="A2275" s="18" t="s">
        <v>1285</v>
      </c>
      <c r="B2275" s="1"/>
      <c r="C2275" s="47" t="s">
        <v>1286</v>
      </c>
      <c r="D2275" s="18"/>
      <c r="E2275" s="42"/>
      <c r="F2275" s="42"/>
      <c r="G2275" s="43"/>
      <c r="H2275" s="44"/>
      <c r="I2275" s="45"/>
      <c r="J2275" s="46"/>
    </row>
    <row r="2276" spans="1:10">
      <c r="A2276" s="40"/>
      <c r="B2276" s="31"/>
      <c r="C2276" s="236"/>
      <c r="D2276" s="231"/>
      <c r="E2276" s="232"/>
      <c r="F2276" s="232"/>
      <c r="G2276" s="233"/>
      <c r="H2276" s="234"/>
      <c r="I2276" s="302"/>
      <c r="J2276" s="304"/>
    </row>
    <row r="2277" spans="1:10">
      <c r="A2277" s="54" t="s">
        <v>1287</v>
      </c>
      <c r="B2277" s="1"/>
      <c r="C2277" s="41"/>
      <c r="D2277" s="18"/>
      <c r="E2277" s="42"/>
      <c r="F2277" s="42"/>
      <c r="G2277" s="43" t="s">
        <v>1288</v>
      </c>
      <c r="H2277" s="234">
        <f>SUM(H2275:H2276)</f>
        <v>0</v>
      </c>
      <c r="I2277" s="45"/>
      <c r="J2277" s="304">
        <f>SUM(J2275:J2276)</f>
        <v>0</v>
      </c>
    </row>
    <row r="2278" spans="1:10">
      <c r="A2278" s="18"/>
      <c r="B2278" s="55"/>
      <c r="C2278" s="41"/>
      <c r="D2278" s="18"/>
      <c r="E2278" s="42"/>
      <c r="F2278" s="42"/>
      <c r="G2278" s="43"/>
      <c r="H2278" s="44"/>
      <c r="I2278" s="45"/>
      <c r="J2278" s="46"/>
    </row>
    <row r="2279" spans="1:10" ht="16" thickBot="1">
      <c r="A2279" s="18" t="s">
        <v>1289</v>
      </c>
      <c r="B2279" s="55"/>
      <c r="C2279" s="56"/>
      <c r="D2279" s="119"/>
      <c r="E2279" s="120"/>
      <c r="F2279" s="121" t="s">
        <v>1290</v>
      </c>
      <c r="G2279" s="122">
        <f>SUM(H2261:H2278)/2</f>
        <v>7705.83</v>
      </c>
      <c r="H2279" s="123" t="e">
        <f>IF($A$2="CD",IF($A$3=1,ROUND(SUM(H2261:H2278)/2,0),SUM(H2261:H2278)/2),SUM(H2261:H2278)/2)</f>
        <v>#REF!</v>
      </c>
      <c r="I2279" s="57" t="e">
        <f>SUM(J2261:J2278)/2</f>
        <v>#REF!</v>
      </c>
      <c r="J2279" s="124" t="e">
        <f>IF($A$2="CD",IF($A$3=1,ROUND(SUM(J2261:J2278)/2,0),IF($A$3=3,ROUND(SUM(J2261:J2278)/2,-1),SUM(J2261:J2278)/2)),SUM(J2261:J2278)/2)</f>
        <v>#REF!</v>
      </c>
    </row>
    <row r="2280" spans="1:10" ht="16" thickTop="1">
      <c r="A2280" s="18" t="s">
        <v>1340</v>
      </c>
      <c r="B2280" s="55"/>
      <c r="C2280" s="65" t="s">
        <v>1341</v>
      </c>
      <c r="D2280" s="66"/>
      <c r="E2280" s="67"/>
      <c r="F2280" s="67"/>
      <c r="G2280" s="68"/>
      <c r="H2280" s="69"/>
      <c r="I2280" s="45"/>
      <c r="J2280" s="70"/>
    </row>
    <row r="2281" spans="1:10">
      <c r="A2281" s="40" t="s">
        <v>1342</v>
      </c>
      <c r="B2281" s="55"/>
      <c r="C2281" s="309" t="s">
        <v>1343</v>
      </c>
      <c r="D2281" s="310"/>
      <c r="E2281" s="311"/>
      <c r="F2281" s="241">
        <f>$F$3</f>
        <v>0</v>
      </c>
      <c r="G2281" s="312"/>
      <c r="H2281" s="313" t="e">
        <f>ROUND(H2279*F2281,2)</f>
        <v>#REF!</v>
      </c>
      <c r="I2281" s="45"/>
      <c r="J2281" s="304" t="e">
        <f>ROUND(J2279*F2281,2)</f>
        <v>#REF!</v>
      </c>
    </row>
    <row r="2282" spans="1:10">
      <c r="A2282" s="40" t="s">
        <v>1344</v>
      </c>
      <c r="B2282" s="55"/>
      <c r="C2282" s="309" t="s">
        <v>1345</v>
      </c>
      <c r="D2282" s="310"/>
      <c r="E2282" s="311"/>
      <c r="F2282" s="241">
        <f>$G$3</f>
        <v>0</v>
      </c>
      <c r="G2282" s="312"/>
      <c r="H2282" s="313" t="e">
        <f>ROUND(H2279*F2282,2)</f>
        <v>#REF!</v>
      </c>
      <c r="I2282" s="45"/>
      <c r="J2282" s="304" t="e">
        <f>ROUND(J2279*F2282,2)</f>
        <v>#REF!</v>
      </c>
    </row>
    <row r="2283" spans="1:10">
      <c r="A2283" s="40" t="s">
        <v>1346</v>
      </c>
      <c r="B2283" s="55"/>
      <c r="C2283" s="309" t="s">
        <v>1347</v>
      </c>
      <c r="D2283" s="310"/>
      <c r="E2283" s="311"/>
      <c r="F2283" s="241">
        <f>$H$3</f>
        <v>0</v>
      </c>
      <c r="G2283" s="312"/>
      <c r="H2283" s="313" t="e">
        <f>ROUND(H2279*F2283,2)</f>
        <v>#REF!</v>
      </c>
      <c r="I2283" s="45"/>
      <c r="J2283" s="304" t="e">
        <f>ROUND(J2279*F2283,2)</f>
        <v>#REF!</v>
      </c>
    </row>
    <row r="2284" spans="1:10">
      <c r="A2284" s="40" t="s">
        <v>1348</v>
      </c>
      <c r="B2284" s="55"/>
      <c r="C2284" s="309" t="s">
        <v>1349</v>
      </c>
      <c r="D2284" s="310"/>
      <c r="E2284" s="311"/>
      <c r="F2284" s="241" t="e">
        <f>$I$3</f>
        <v>#REF!</v>
      </c>
      <c r="G2284" s="312"/>
      <c r="H2284" s="313" t="e">
        <f>ROUND(H2283*F2284,2)</f>
        <v>#REF!</v>
      </c>
      <c r="I2284" s="45"/>
      <c r="J2284" s="304" t="e">
        <f>ROUND(J2283*F2284,2)</f>
        <v>#REF!</v>
      </c>
    </row>
    <row r="2285" spans="1:10">
      <c r="A2285" s="18" t="s">
        <v>1350</v>
      </c>
      <c r="B2285" s="55"/>
      <c r="C2285" s="47" t="s">
        <v>1351</v>
      </c>
      <c r="D2285" s="18"/>
      <c r="E2285" s="42"/>
      <c r="F2285" s="42"/>
      <c r="G2285" s="71"/>
      <c r="H2285" s="72" t="e">
        <f>SUM(H2281:H2284)</f>
        <v>#REF!</v>
      </c>
      <c r="I2285" s="62"/>
      <c r="J2285" s="73" t="e">
        <f>SUM(J2281:J2284)</f>
        <v>#REF!</v>
      </c>
    </row>
    <row r="2286" spans="1:10" ht="16" thickBot="1">
      <c r="A2286" s="18" t="s">
        <v>1352</v>
      </c>
      <c r="B2286" s="55"/>
      <c r="C2286" s="125"/>
      <c r="D2286" s="126"/>
      <c r="E2286" s="120"/>
      <c r="F2286" s="121" t="s">
        <v>1353</v>
      </c>
      <c r="G2286" s="127" t="e">
        <f>H2285+H2279</f>
        <v>#REF!</v>
      </c>
      <c r="H2286" s="123" t="e">
        <f>IF($A$3=2,ROUND((H2279+H2285),2),IF($A$3=3,ROUND((H2279+H2285),-1),ROUND((H2279+H2285),0)))</f>
        <v>#REF!</v>
      </c>
      <c r="I2286" s="57"/>
      <c r="J2286" s="124" t="e">
        <f>IF($A$3=2,ROUND((J2279+J2285),2),IF($A$3=3,ROUND((J2279+J2285),-1),ROUND((J2279+J2285),0)))</f>
        <v>#REF!</v>
      </c>
    </row>
    <row r="2287" spans="1:10" ht="16" thickTop="1">
      <c r="C2287" s="1"/>
      <c r="D2287" s="2"/>
      <c r="E2287" s="1"/>
      <c r="F2287" s="1"/>
      <c r="G2287" s="1"/>
      <c r="H2287" s="1"/>
      <c r="I2287" s="29"/>
      <c r="J2287" s="30"/>
    </row>
    <row r="2288" spans="1:10">
      <c r="C2288" s="1"/>
      <c r="D2288" s="2"/>
      <c r="E2288" s="1"/>
      <c r="F2288" s="1"/>
      <c r="G2288" s="1"/>
      <c r="H2288" s="1"/>
      <c r="I2288" s="29"/>
      <c r="J2288" s="30"/>
    </row>
    <row r="2289" spans="1:10" ht="16" thickBot="1">
      <c r="C2289" s="1"/>
      <c r="D2289" s="2"/>
      <c r="E2289" s="1"/>
      <c r="F2289" s="1"/>
      <c r="G2289" s="1"/>
      <c r="H2289" s="1"/>
      <c r="I2289" s="29"/>
      <c r="J2289" s="30"/>
    </row>
    <row r="2290" spans="1:10" ht="16" thickTop="1">
      <c r="A2290" s="18" t="s">
        <v>1588</v>
      </c>
      <c r="B2290" s="31"/>
      <c r="C2290" s="812" t="s">
        <v>1589</v>
      </c>
      <c r="D2290" s="813"/>
      <c r="E2290" s="813"/>
      <c r="F2290" s="813"/>
      <c r="G2290" s="32"/>
      <c r="H2290" s="33" t="s">
        <v>1293</v>
      </c>
      <c r="I2290" s="34" t="s">
        <v>1251</v>
      </c>
      <c r="J2290" s="35" t="s">
        <v>4</v>
      </c>
    </row>
    <row r="2291" spans="1:10">
      <c r="A2291" s="18"/>
      <c r="B2291" s="31"/>
      <c r="C2291" s="814"/>
      <c r="D2291" s="815"/>
      <c r="E2291" s="815"/>
      <c r="F2291" s="815"/>
      <c r="G2291" s="36"/>
      <c r="H2291" s="37" t="e">
        <f>"ITEM:   "&amp;#REF!</f>
        <v>#REF!</v>
      </c>
      <c r="I2291" s="64" t="e">
        <f>#REF!</f>
        <v>#REF!</v>
      </c>
      <c r="J2291" s="39"/>
    </row>
    <row r="2292" spans="1:10">
      <c r="A2292" s="40" t="s">
        <v>1253</v>
      </c>
      <c r="B2292" s="31"/>
      <c r="C2292" s="236" t="s">
        <v>1</v>
      </c>
      <c r="D2292" s="231" t="s">
        <v>2</v>
      </c>
      <c r="E2292" s="232" t="s">
        <v>3</v>
      </c>
      <c r="F2292" s="232" t="s">
        <v>1254</v>
      </c>
      <c r="G2292" s="233" t="s">
        <v>1255</v>
      </c>
      <c r="H2292" s="234" t="s">
        <v>1256</v>
      </c>
      <c r="I2292" s="302"/>
      <c r="J2292" s="304" t="s">
        <v>1256</v>
      </c>
    </row>
    <row r="2293" spans="1:10">
      <c r="A2293" s="40"/>
      <c r="B2293" s="31"/>
      <c r="C2293" s="41"/>
      <c r="D2293" s="18"/>
      <c r="E2293" s="42"/>
      <c r="F2293" s="42"/>
      <c r="G2293" s="43"/>
      <c r="H2293" s="44"/>
      <c r="I2293" s="45"/>
      <c r="J2293" s="46"/>
    </row>
    <row r="2294" spans="1:10">
      <c r="A2294" s="40" t="s">
        <v>1257</v>
      </c>
      <c r="B2294" s="31"/>
      <c r="C2294" s="47" t="s">
        <v>1258</v>
      </c>
      <c r="D2294" s="18"/>
      <c r="E2294" s="42"/>
      <c r="F2294" s="42"/>
      <c r="G2294" s="43"/>
      <c r="H2294" s="44"/>
      <c r="I2294" s="45"/>
      <c r="J2294" s="46"/>
    </row>
    <row r="2295" spans="1:10">
      <c r="A2295" s="40">
        <v>100607</v>
      </c>
      <c r="B2295" s="31" t="s">
        <v>1263</v>
      </c>
      <c r="C2295" s="236" t="s">
        <v>1590</v>
      </c>
      <c r="D2295" s="231" t="s">
        <v>57</v>
      </c>
      <c r="E2295" s="232">
        <v>1</v>
      </c>
      <c r="F2295" s="232"/>
      <c r="G2295" s="233">
        <v>11796</v>
      </c>
      <c r="H2295" s="234">
        <f>TRUNC(E2295* (1 + F2295 / 100) * G2295,2)</f>
        <v>11796</v>
      </c>
      <c r="I2295" s="302" t="e">
        <f>I2291 * (E2295 * (1+F2295/100))</f>
        <v>#REF!</v>
      </c>
      <c r="J2295" s="304" t="e">
        <f>H2295 * I2291</f>
        <v>#REF!</v>
      </c>
    </row>
    <row r="2296" spans="1:10">
      <c r="A2296" s="40">
        <v>105046</v>
      </c>
      <c r="B2296" s="31" t="s">
        <v>1524</v>
      </c>
      <c r="C2296" s="236" t="s">
        <v>1525</v>
      </c>
      <c r="D2296" s="231" t="s">
        <v>8</v>
      </c>
      <c r="E2296" s="232">
        <v>1</v>
      </c>
      <c r="F2296" s="232">
        <v>3</v>
      </c>
      <c r="G2296" s="233">
        <v>371756</v>
      </c>
      <c r="H2296" s="234">
        <f>TRUNC(E2296* (1 + F2296 / 100) * G2296,2)</f>
        <v>382908.68</v>
      </c>
      <c r="I2296" s="302" t="e">
        <f>I2291 * (E2296 * (1+F2296/100))</f>
        <v>#REF!</v>
      </c>
      <c r="J2296" s="304" t="e">
        <f>H2296 * I2291</f>
        <v>#REF!</v>
      </c>
    </row>
    <row r="2297" spans="1:10">
      <c r="A2297" s="18" t="s">
        <v>1265</v>
      </c>
      <c r="B2297" s="31"/>
      <c r="C2297" s="41"/>
      <c r="D2297" s="18"/>
      <c r="E2297" s="42"/>
      <c r="F2297" s="42"/>
      <c r="G2297" s="43" t="s">
        <v>1266</v>
      </c>
      <c r="H2297" s="48">
        <f>SUM(H2294:H2296)</f>
        <v>394704.68</v>
      </c>
      <c r="I2297" s="45"/>
      <c r="J2297" s="49" t="e">
        <f>SUM(J2294:J2296)</f>
        <v>#REF!</v>
      </c>
    </row>
    <row r="2298" spans="1:10">
      <c r="A2298" s="40" t="s">
        <v>1267</v>
      </c>
      <c r="B2298" s="31"/>
      <c r="C2298" s="50" t="s">
        <v>1268</v>
      </c>
      <c r="D2298" s="18" t="s">
        <v>1269</v>
      </c>
      <c r="E2298" s="18" t="s">
        <v>1270</v>
      </c>
      <c r="F2298" s="18" t="s">
        <v>1271</v>
      </c>
      <c r="G2298" s="51" t="s">
        <v>1272</v>
      </c>
      <c r="H2298" s="52" t="s">
        <v>1273</v>
      </c>
      <c r="I2298" s="45"/>
      <c r="J2298" s="46"/>
    </row>
    <row r="2299" spans="1:10">
      <c r="A2299" s="40">
        <v>200011</v>
      </c>
      <c r="B2299" s="31" t="s">
        <v>1268</v>
      </c>
      <c r="C2299" s="236" t="s">
        <v>1363</v>
      </c>
      <c r="D2299" s="305">
        <v>178193</v>
      </c>
      <c r="E2299" s="306">
        <f>$O$1</f>
        <v>1.68</v>
      </c>
      <c r="F2299" s="307">
        <f>IF(D2299&lt;&gt;"",TRUNC(D2299*E2299,0),"")</f>
        <v>299364</v>
      </c>
      <c r="G2299" s="308">
        <v>1.4326000000000001</v>
      </c>
      <c r="H2299" s="234">
        <f>TRUNC(F2299/G2299,2)</f>
        <v>208965.51</v>
      </c>
      <c r="I2299" s="315" t="e">
        <f>I2291 / G2299</f>
        <v>#REF!</v>
      </c>
      <c r="J2299" s="304" t="e">
        <f>H2299 * I2291</f>
        <v>#REF!</v>
      </c>
    </row>
    <row r="2300" spans="1:10">
      <c r="A2300" s="18" t="s">
        <v>1276</v>
      </c>
      <c r="B2300" s="31"/>
      <c r="C2300" s="41"/>
      <c r="D2300" s="18"/>
      <c r="E2300" s="42"/>
      <c r="F2300" s="42"/>
      <c r="G2300" s="43" t="s">
        <v>1277</v>
      </c>
      <c r="H2300" s="48">
        <f>SUM(H2298:H2299)</f>
        <v>208965.51</v>
      </c>
      <c r="I2300" s="45"/>
      <c r="J2300" s="49" t="e">
        <f>SUM(J2298:J2299)</f>
        <v>#REF!</v>
      </c>
    </row>
    <row r="2301" spans="1:10">
      <c r="A2301" s="40" t="s">
        <v>1278</v>
      </c>
      <c r="B2301" s="31"/>
      <c r="C2301" s="53" t="s">
        <v>1279</v>
      </c>
      <c r="D2301" s="18"/>
      <c r="E2301" s="42"/>
      <c r="F2301" s="42"/>
      <c r="G2301" s="43"/>
      <c r="H2301" s="44"/>
      <c r="I2301" s="45"/>
      <c r="J2301" s="46"/>
    </row>
    <row r="2302" spans="1:10">
      <c r="A2302" s="40">
        <v>300055</v>
      </c>
      <c r="B2302" s="31" t="s">
        <v>1279</v>
      </c>
      <c r="C2302" s="236" t="s">
        <v>1538</v>
      </c>
      <c r="D2302" s="231" t="s">
        <v>629</v>
      </c>
      <c r="E2302" s="232">
        <v>0.04</v>
      </c>
      <c r="F2302" s="232"/>
      <c r="G2302" s="233">
        <v>28000</v>
      </c>
      <c r="H2302" s="234">
        <f>TRUNC(E2302* (1 + F2302 / 100) * G2302,2)</f>
        <v>1120</v>
      </c>
      <c r="I2302" s="302" t="e">
        <f>I2291 * (E2302 * (1+F2302/100))</f>
        <v>#REF!</v>
      </c>
      <c r="J2302" s="304" t="e">
        <f>H2302 * I2291</f>
        <v>#REF!</v>
      </c>
    </row>
    <row r="2303" spans="1:10">
      <c r="A2303" s="40">
        <v>300026</v>
      </c>
      <c r="B2303" s="31" t="s">
        <v>1279</v>
      </c>
      <c r="C2303" s="236" t="s">
        <v>1281</v>
      </c>
      <c r="D2303" s="231" t="s">
        <v>1282</v>
      </c>
      <c r="E2303" s="237">
        <f>$O$2</f>
        <v>0.05</v>
      </c>
      <c r="F2303" s="232"/>
      <c r="G2303" s="233">
        <f>H2300</f>
        <v>208965.51</v>
      </c>
      <c r="H2303" s="234">
        <f>TRUNC(E2303* (1 + F2303 / 100) * G2303,2)</f>
        <v>10448.27</v>
      </c>
      <c r="I2303" s="302" t="e">
        <f>I2291 * H2303</f>
        <v>#REF!</v>
      </c>
      <c r="J2303" s="304" t="e">
        <f>H2303 * I2291</f>
        <v>#REF!</v>
      </c>
    </row>
    <row r="2304" spans="1:10">
      <c r="A2304" s="40">
        <v>350004</v>
      </c>
      <c r="B2304" s="31" t="s">
        <v>1279</v>
      </c>
      <c r="C2304" s="236" t="s">
        <v>1591</v>
      </c>
      <c r="D2304" s="231" t="s">
        <v>1592</v>
      </c>
      <c r="E2304" s="237">
        <v>7</v>
      </c>
      <c r="F2304" s="232"/>
      <c r="G2304" s="233">
        <v>3765</v>
      </c>
      <c r="H2304" s="234">
        <f>TRUNC(E2304* (1 + F2304 / 100) * G2304,2)</f>
        <v>26355</v>
      </c>
      <c r="I2304" s="302" t="e">
        <f>I2291 * (E2304 * (1+F2304/100))</f>
        <v>#REF!</v>
      </c>
      <c r="J2304" s="304" t="e">
        <f>H2304 * I2291</f>
        <v>#REF!</v>
      </c>
    </row>
    <row r="2305" spans="1:10">
      <c r="A2305" s="40">
        <v>300002</v>
      </c>
      <c r="B2305" s="31" t="s">
        <v>1279</v>
      </c>
      <c r="C2305" s="236" t="s">
        <v>1561</v>
      </c>
      <c r="D2305" s="231" t="s">
        <v>1390</v>
      </c>
      <c r="E2305" s="232">
        <v>2.15</v>
      </c>
      <c r="F2305" s="232"/>
      <c r="G2305" s="233">
        <v>15990</v>
      </c>
      <c r="H2305" s="234">
        <f>TRUNC(E2305* (1 + F2305 / 100) * G2305,2)</f>
        <v>34378.5</v>
      </c>
      <c r="I2305" s="302" t="e">
        <f>I2291 * (E2305 * (1+F2305/100))</f>
        <v>#REF!</v>
      </c>
      <c r="J2305" s="304" t="e">
        <f>H2305 * I2291</f>
        <v>#REF!</v>
      </c>
    </row>
    <row r="2306" spans="1:10">
      <c r="A2306" s="18" t="s">
        <v>1283</v>
      </c>
      <c r="B2306" s="31"/>
      <c r="C2306" s="41"/>
      <c r="D2306" s="18"/>
      <c r="E2306" s="42"/>
      <c r="F2306" s="42"/>
      <c r="G2306" s="43" t="s">
        <v>1284</v>
      </c>
      <c r="H2306" s="48">
        <f>SUM(H2301:H2305)</f>
        <v>72301.77</v>
      </c>
      <c r="I2306" s="45"/>
      <c r="J2306" s="48" t="e">
        <f>SUM(J2301:J2305)</f>
        <v>#REF!</v>
      </c>
    </row>
    <row r="2307" spans="1:10">
      <c r="A2307" s="18" t="s">
        <v>1285</v>
      </c>
      <c r="B2307" s="1"/>
      <c r="C2307" s="47" t="s">
        <v>1286</v>
      </c>
      <c r="D2307" s="18"/>
      <c r="E2307" s="42"/>
      <c r="F2307" s="42"/>
      <c r="G2307" s="43"/>
      <c r="H2307" s="44"/>
      <c r="I2307" s="45"/>
      <c r="J2307" s="46"/>
    </row>
    <row r="2308" spans="1:10">
      <c r="A2308" s="40"/>
      <c r="B2308" s="31"/>
      <c r="C2308" s="236"/>
      <c r="D2308" s="231"/>
      <c r="E2308" s="232"/>
      <c r="F2308" s="232"/>
      <c r="G2308" s="233"/>
      <c r="H2308" s="234"/>
      <c r="I2308" s="302"/>
      <c r="J2308" s="304"/>
    </row>
    <row r="2309" spans="1:10">
      <c r="A2309" s="54" t="s">
        <v>1287</v>
      </c>
      <c r="B2309" s="1"/>
      <c r="C2309" s="41"/>
      <c r="D2309" s="18"/>
      <c r="E2309" s="42"/>
      <c r="F2309" s="42"/>
      <c r="G2309" s="43" t="s">
        <v>1288</v>
      </c>
      <c r="H2309" s="234">
        <f>SUM(H2307:H2308)</f>
        <v>0</v>
      </c>
      <c r="I2309" s="45"/>
      <c r="J2309" s="304">
        <f>SUM(J2307:J2308)</f>
        <v>0</v>
      </c>
    </row>
    <row r="2310" spans="1:10">
      <c r="A2310" s="18"/>
      <c r="B2310" s="55"/>
      <c r="C2310" s="41"/>
      <c r="D2310" s="18"/>
      <c r="E2310" s="42"/>
      <c r="F2310" s="42"/>
      <c r="G2310" s="43"/>
      <c r="H2310" s="44"/>
      <c r="I2310" s="45"/>
      <c r="J2310" s="46"/>
    </row>
    <row r="2311" spans="1:10" ht="16" thickBot="1">
      <c r="A2311" s="18" t="s">
        <v>1289</v>
      </c>
      <c r="B2311" s="55"/>
      <c r="C2311" s="56"/>
      <c r="D2311" s="119"/>
      <c r="E2311" s="120"/>
      <c r="F2311" s="121" t="s">
        <v>1290</v>
      </c>
      <c r="G2311" s="122">
        <f>SUM(H2292:H2310)/2</f>
        <v>675971.96</v>
      </c>
      <c r="H2311" s="123" t="e">
        <f>IF($A$2="CD",IF($A$3=1,ROUND(SUM(H2292:H2310)/2,0),IF($A$3=3,ROUND(SUM(H2292:H2310)/2,-1),SUM(H2292:H2310)/2)),SUM(H2292:H2310)/2)</f>
        <v>#REF!</v>
      </c>
      <c r="I2311" s="57" t="e">
        <f>SUM(J2292:J2310)/2</f>
        <v>#REF!</v>
      </c>
      <c r="J2311" s="124" t="e">
        <f>IF($A$2="CD",IF($A$3=1,ROUND(SUM(J2292:J2310)/2,0),IF($A$3=3,ROUND(SUM(J2292:J2310)/2,-1),SUM(J2292:J2310)/2)),SUM(J2292:J2310)/2)</f>
        <v>#REF!</v>
      </c>
    </row>
    <row r="2312" spans="1:10" ht="16" thickTop="1">
      <c r="A2312" s="18" t="s">
        <v>1340</v>
      </c>
      <c r="B2312" s="55"/>
      <c r="C2312" s="65" t="s">
        <v>1341</v>
      </c>
      <c r="D2312" s="66"/>
      <c r="E2312" s="67"/>
      <c r="F2312" s="67"/>
      <c r="G2312" s="68"/>
      <c r="H2312" s="69"/>
      <c r="I2312" s="45"/>
      <c r="J2312" s="70"/>
    </row>
    <row r="2313" spans="1:10">
      <c r="A2313" s="40" t="s">
        <v>1342</v>
      </c>
      <c r="B2313" s="55"/>
      <c r="C2313" s="309" t="s">
        <v>1343</v>
      </c>
      <c r="D2313" s="310"/>
      <c r="E2313" s="311"/>
      <c r="F2313" s="241">
        <f>$F$3</f>
        <v>0</v>
      </c>
      <c r="G2313" s="312"/>
      <c r="H2313" s="313" t="e">
        <f>ROUND(H2311*F2313,2)</f>
        <v>#REF!</v>
      </c>
      <c r="I2313" s="45"/>
      <c r="J2313" s="304" t="e">
        <f>ROUND(J2311*F2313,2)</f>
        <v>#REF!</v>
      </c>
    </row>
    <row r="2314" spans="1:10">
      <c r="A2314" s="40" t="s">
        <v>1344</v>
      </c>
      <c r="B2314" s="55"/>
      <c r="C2314" s="309" t="s">
        <v>1345</v>
      </c>
      <c r="D2314" s="310"/>
      <c r="E2314" s="311"/>
      <c r="F2314" s="241">
        <f>$G$3</f>
        <v>0</v>
      </c>
      <c r="G2314" s="312"/>
      <c r="H2314" s="313" t="e">
        <f>ROUND(H2311*F2314,2)</f>
        <v>#REF!</v>
      </c>
      <c r="I2314" s="45"/>
      <c r="J2314" s="304" t="e">
        <f>ROUND(J2311*F2314,2)</f>
        <v>#REF!</v>
      </c>
    </row>
    <row r="2315" spans="1:10">
      <c r="A2315" s="40" t="s">
        <v>1346</v>
      </c>
      <c r="B2315" s="55"/>
      <c r="C2315" s="309" t="s">
        <v>1347</v>
      </c>
      <c r="D2315" s="310"/>
      <c r="E2315" s="311"/>
      <c r="F2315" s="241">
        <f>$H$3</f>
        <v>0</v>
      </c>
      <c r="G2315" s="312"/>
      <c r="H2315" s="313" t="e">
        <f>ROUND(H2311*F2315,2)</f>
        <v>#REF!</v>
      </c>
      <c r="I2315" s="45"/>
      <c r="J2315" s="304" t="e">
        <f>ROUND(J2311*F2315,2)</f>
        <v>#REF!</v>
      </c>
    </row>
    <row r="2316" spans="1:10">
      <c r="A2316" s="40" t="s">
        <v>1348</v>
      </c>
      <c r="B2316" s="55"/>
      <c r="C2316" s="309" t="s">
        <v>1349</v>
      </c>
      <c r="D2316" s="310"/>
      <c r="E2316" s="311"/>
      <c r="F2316" s="241" t="e">
        <f>$I$3</f>
        <v>#REF!</v>
      </c>
      <c r="G2316" s="312"/>
      <c r="H2316" s="313" t="e">
        <f>ROUND(H2315*F2316,2)</f>
        <v>#REF!</v>
      </c>
      <c r="I2316" s="45"/>
      <c r="J2316" s="304" t="e">
        <f>ROUND(J2315*F2316,2)</f>
        <v>#REF!</v>
      </c>
    </row>
    <row r="2317" spans="1:10">
      <c r="A2317" s="18" t="s">
        <v>1350</v>
      </c>
      <c r="B2317" s="55"/>
      <c r="C2317" s="47" t="s">
        <v>1351</v>
      </c>
      <c r="D2317" s="18"/>
      <c r="E2317" s="42"/>
      <c r="F2317" s="42"/>
      <c r="G2317" s="71"/>
      <c r="H2317" s="72" t="e">
        <f>SUM(H2313:H2316)</f>
        <v>#REF!</v>
      </c>
      <c r="I2317" s="62"/>
      <c r="J2317" s="73" t="e">
        <f>SUM(J2313:J2316)</f>
        <v>#REF!</v>
      </c>
    </row>
    <row r="2318" spans="1:10" ht="16" thickBot="1">
      <c r="A2318" s="18" t="s">
        <v>1352</v>
      </c>
      <c r="B2318" s="55"/>
      <c r="C2318" s="125"/>
      <c r="D2318" s="126"/>
      <c r="E2318" s="120"/>
      <c r="F2318" s="121" t="s">
        <v>1353</v>
      </c>
      <c r="G2318" s="127" t="e">
        <f>H2317+H2311</f>
        <v>#REF!</v>
      </c>
      <c r="H2318" s="123" t="e">
        <f>IF($A$3=2,ROUND((H2311+H2317),2),IF($A$3=3,ROUND((H2311+H2317),-1),ROUND((H2311+H2317),0)))</f>
        <v>#REF!</v>
      </c>
      <c r="I2318" s="57"/>
      <c r="J2318" s="124" t="e">
        <f>IF($A$3=2,ROUND((J2311+J2317),2),IF($A$3=3,ROUND((J2311+J2317),-1),ROUND((J2311+J2317),0)))</f>
        <v>#REF!</v>
      </c>
    </row>
    <row r="2319" spans="1:10" ht="16" thickTop="1">
      <c r="C2319" s="1"/>
      <c r="D2319" s="2"/>
      <c r="E2319" s="1"/>
      <c r="F2319" s="1"/>
      <c r="G2319" s="1"/>
      <c r="H2319" s="1"/>
      <c r="I2319" s="29"/>
      <c r="J2319" s="30"/>
    </row>
    <row r="2320" spans="1:10">
      <c r="C2320" s="1"/>
      <c r="D2320" s="2"/>
      <c r="E2320" s="1"/>
      <c r="F2320" s="1"/>
      <c r="G2320" s="1"/>
      <c r="H2320" s="1"/>
      <c r="I2320" s="29"/>
      <c r="J2320" s="30"/>
    </row>
    <row r="2321" spans="1:10" ht="16" thickBot="1">
      <c r="C2321" s="1"/>
      <c r="D2321" s="2"/>
      <c r="E2321" s="1"/>
      <c r="F2321" s="1"/>
      <c r="G2321" s="1"/>
      <c r="H2321" s="1"/>
      <c r="I2321" s="29"/>
      <c r="J2321" s="30"/>
    </row>
    <row r="2322" spans="1:10" ht="16" thickTop="1">
      <c r="A2322" s="18" t="s">
        <v>1593</v>
      </c>
      <c r="B2322" s="31"/>
      <c r="C2322" s="812" t="s">
        <v>1594</v>
      </c>
      <c r="D2322" s="813"/>
      <c r="E2322" s="813"/>
      <c r="F2322" s="813"/>
      <c r="G2322" s="32"/>
      <c r="H2322" s="33" t="s">
        <v>1441</v>
      </c>
      <c r="I2322" s="34" t="s">
        <v>1251</v>
      </c>
      <c r="J2322" s="35" t="s">
        <v>4</v>
      </c>
    </row>
    <row r="2323" spans="1:10">
      <c r="A2323" s="18"/>
      <c r="B2323" s="31"/>
      <c r="C2323" s="814"/>
      <c r="D2323" s="815"/>
      <c r="E2323" s="815"/>
      <c r="F2323" s="815"/>
      <c r="G2323" s="36"/>
      <c r="H2323" s="37" t="e">
        <f>"ITEM:   "&amp;#REF!</f>
        <v>#REF!</v>
      </c>
      <c r="I2323" s="64" t="e">
        <f>#REF!</f>
        <v>#REF!</v>
      </c>
      <c r="J2323" s="39"/>
    </row>
    <row r="2324" spans="1:10">
      <c r="A2324" s="40" t="s">
        <v>1253</v>
      </c>
      <c r="B2324" s="31"/>
      <c r="C2324" s="236" t="s">
        <v>1</v>
      </c>
      <c r="D2324" s="231" t="s">
        <v>2</v>
      </c>
      <c r="E2324" s="232" t="s">
        <v>3</v>
      </c>
      <c r="F2324" s="232" t="s">
        <v>1254</v>
      </c>
      <c r="G2324" s="233" t="s">
        <v>1255</v>
      </c>
      <c r="H2324" s="234" t="s">
        <v>1256</v>
      </c>
      <c r="I2324" s="302"/>
      <c r="J2324" s="304" t="s">
        <v>1256</v>
      </c>
    </row>
    <row r="2325" spans="1:10">
      <c r="A2325" s="40"/>
      <c r="B2325" s="31"/>
      <c r="C2325" s="41"/>
      <c r="D2325" s="18"/>
      <c r="E2325" s="42"/>
      <c r="F2325" s="42"/>
      <c r="G2325" s="43"/>
      <c r="H2325" s="44"/>
      <c r="I2325" s="45"/>
      <c r="J2325" s="46"/>
    </row>
    <row r="2326" spans="1:10">
      <c r="A2326" s="40" t="s">
        <v>1257</v>
      </c>
      <c r="B2326" s="31"/>
      <c r="C2326" s="47" t="s">
        <v>1258</v>
      </c>
      <c r="D2326" s="18"/>
      <c r="E2326" s="42"/>
      <c r="F2326" s="42"/>
      <c r="G2326" s="43"/>
      <c r="H2326" s="44"/>
      <c r="I2326" s="45"/>
      <c r="J2326" s="46"/>
    </row>
    <row r="2327" spans="1:10">
      <c r="A2327" s="40">
        <v>100111</v>
      </c>
      <c r="B2327" s="31" t="s">
        <v>1259</v>
      </c>
      <c r="C2327" s="236" t="s">
        <v>1557</v>
      </c>
      <c r="D2327" s="231" t="s">
        <v>1304</v>
      </c>
      <c r="E2327" s="232">
        <v>2</v>
      </c>
      <c r="F2327" s="232"/>
      <c r="G2327" s="233">
        <v>5870</v>
      </c>
      <c r="H2327" s="234">
        <f>TRUNC(E2327* (1 + F2327 / 100) * G2327,2)</f>
        <v>11740</v>
      </c>
      <c r="I2327" s="302" t="e">
        <f>I2323 * (E2327 * (1+F2327/100))</f>
        <v>#REF!</v>
      </c>
      <c r="J2327" s="304" t="e">
        <f>H2327 * I2323</f>
        <v>#REF!</v>
      </c>
    </row>
    <row r="2328" spans="1:10">
      <c r="A2328" s="40">
        <v>103048</v>
      </c>
      <c r="B2328" s="31" t="s">
        <v>1263</v>
      </c>
      <c r="C2328" s="236" t="s">
        <v>1558</v>
      </c>
      <c r="D2328" s="231" t="s">
        <v>1304</v>
      </c>
      <c r="E2328" s="232">
        <v>2</v>
      </c>
      <c r="F2328" s="232"/>
      <c r="G2328" s="233">
        <v>14800</v>
      </c>
      <c r="H2328" s="234">
        <f>TRUNC(E2328* (1 + F2328 / 100) * G2328,2)</f>
        <v>29600</v>
      </c>
      <c r="I2328" s="302" t="e">
        <f>I2323 * (E2328 * (1+F2328/100))</f>
        <v>#REF!</v>
      </c>
      <c r="J2328" s="304" t="e">
        <f>H2328 * I2323</f>
        <v>#REF!</v>
      </c>
    </row>
    <row r="2329" spans="1:10">
      <c r="A2329" s="40">
        <v>103050</v>
      </c>
      <c r="B2329" s="31" t="s">
        <v>1259</v>
      </c>
      <c r="C2329" s="236" t="s">
        <v>1559</v>
      </c>
      <c r="D2329" s="231" t="s">
        <v>1304</v>
      </c>
      <c r="E2329" s="232">
        <v>0.2</v>
      </c>
      <c r="F2329" s="232"/>
      <c r="G2329" s="233">
        <v>6000</v>
      </c>
      <c r="H2329" s="234">
        <f>TRUNC(E2329* (1 + F2329 / 100) * G2329,2)</f>
        <v>1200</v>
      </c>
      <c r="I2329" s="302" t="e">
        <f>I2323 * (E2329 * (1+F2329/100))</f>
        <v>#REF!</v>
      </c>
      <c r="J2329" s="304" t="e">
        <f>H2329 * I2323</f>
        <v>#REF!</v>
      </c>
    </row>
    <row r="2330" spans="1:10">
      <c r="A2330" s="40">
        <v>119238</v>
      </c>
      <c r="B2330" s="31" t="s">
        <v>1524</v>
      </c>
      <c r="C2330" s="236" t="s">
        <v>1595</v>
      </c>
      <c r="D2330" s="231" t="s">
        <v>8</v>
      </c>
      <c r="E2330" s="232">
        <v>1</v>
      </c>
      <c r="F2330" s="232">
        <v>5</v>
      </c>
      <c r="G2330" s="233">
        <v>405671</v>
      </c>
      <c r="H2330" s="234">
        <f>TRUNC(E2330* (1 + F2330 / 100) * G2330,2)</f>
        <v>425954.55</v>
      </c>
      <c r="I2330" s="302" t="e">
        <f>I2323 * (E2330 * (1+F2330/100))</f>
        <v>#REF!</v>
      </c>
      <c r="J2330" s="304" t="e">
        <f>H2330 * I2323</f>
        <v>#REF!</v>
      </c>
    </row>
    <row r="2331" spans="1:10">
      <c r="A2331" s="18" t="s">
        <v>1265</v>
      </c>
      <c r="B2331" s="31"/>
      <c r="C2331" s="41"/>
      <c r="D2331" s="18"/>
      <c r="E2331" s="42"/>
      <c r="F2331" s="42"/>
      <c r="G2331" s="43" t="s">
        <v>1266</v>
      </c>
      <c r="H2331" s="48">
        <f>SUM(H2326:H2330)</f>
        <v>468494.55</v>
      </c>
      <c r="I2331" s="45"/>
      <c r="J2331" s="49" t="e">
        <f>SUM(J2326:J2330)</f>
        <v>#REF!</v>
      </c>
    </row>
    <row r="2332" spans="1:10">
      <c r="A2332" s="40" t="s">
        <v>1267</v>
      </c>
      <c r="B2332" s="31"/>
      <c r="C2332" s="50" t="s">
        <v>1268</v>
      </c>
      <c r="D2332" s="18" t="s">
        <v>1269</v>
      </c>
      <c r="E2332" s="18" t="s">
        <v>1270</v>
      </c>
      <c r="F2332" s="18" t="s">
        <v>1271</v>
      </c>
      <c r="G2332" s="51" t="s">
        <v>1272</v>
      </c>
      <c r="H2332" s="52" t="s">
        <v>1273</v>
      </c>
      <c r="I2332" s="62"/>
      <c r="J2332" s="46"/>
    </row>
    <row r="2333" spans="1:10">
      <c r="A2333" s="40">
        <v>200011</v>
      </c>
      <c r="B2333" s="31" t="s">
        <v>1268</v>
      </c>
      <c r="C2333" s="236" t="s">
        <v>1363</v>
      </c>
      <c r="D2333" s="305">
        <v>178193</v>
      </c>
      <c r="E2333" s="306">
        <f>$O$1</f>
        <v>1.68</v>
      </c>
      <c r="F2333" s="307">
        <f>IF(D2333&lt;&gt;"",TRUNC(D2333*E2333,0),"")</f>
        <v>299364</v>
      </c>
      <c r="G2333" s="308">
        <v>0.86829999999999996</v>
      </c>
      <c r="H2333" s="234">
        <f>TRUNC(F2333/G2333,2)</f>
        <v>344770.24</v>
      </c>
      <c r="I2333" s="302" t="e">
        <f>I2323 / G2333</f>
        <v>#REF!</v>
      </c>
      <c r="J2333" s="304" t="e">
        <f>H2333 * I2323</f>
        <v>#REF!</v>
      </c>
    </row>
    <row r="2334" spans="1:10">
      <c r="A2334" s="18" t="s">
        <v>1276</v>
      </c>
      <c r="B2334" s="31"/>
      <c r="C2334" s="41"/>
      <c r="D2334" s="18"/>
      <c r="E2334" s="42"/>
      <c r="F2334" s="42"/>
      <c r="G2334" s="43" t="s">
        <v>1277</v>
      </c>
      <c r="H2334" s="48">
        <f>SUM(H2332:H2333)</f>
        <v>344770.24</v>
      </c>
      <c r="I2334" s="45"/>
      <c r="J2334" s="49" t="e">
        <f>SUM(J2332:J2333)</f>
        <v>#REF!</v>
      </c>
    </row>
    <row r="2335" spans="1:10">
      <c r="A2335" s="40" t="s">
        <v>1278</v>
      </c>
      <c r="B2335" s="31"/>
      <c r="C2335" s="53" t="s">
        <v>1279</v>
      </c>
      <c r="D2335" s="18"/>
      <c r="E2335" s="42"/>
      <c r="F2335" s="42"/>
      <c r="G2335" s="43"/>
      <c r="H2335" s="44"/>
      <c r="I2335" s="45"/>
      <c r="J2335" s="46"/>
    </row>
    <row r="2336" spans="1:10">
      <c r="A2336" s="40">
        <v>350011</v>
      </c>
      <c r="B2336" s="31" t="s">
        <v>1279</v>
      </c>
      <c r="C2336" s="230" t="s">
        <v>1560</v>
      </c>
      <c r="D2336" s="231" t="s">
        <v>1390</v>
      </c>
      <c r="E2336" s="232">
        <v>21</v>
      </c>
      <c r="F2336" s="232"/>
      <c r="G2336" s="233">
        <v>3500</v>
      </c>
      <c r="H2336" s="234">
        <f>TRUNC(E2336* (1 + F2336 / 100) * G2336,2)</f>
        <v>73500</v>
      </c>
      <c r="I2336" s="302" t="e">
        <f>I2323 * (E2336 * (1+F2336/100))</f>
        <v>#REF!</v>
      </c>
      <c r="J2336" s="46" t="e">
        <f>H2336 * I2323</f>
        <v>#REF!</v>
      </c>
    </row>
    <row r="2337" spans="1:10">
      <c r="A2337" s="40">
        <v>300055</v>
      </c>
      <c r="B2337" s="31" t="s">
        <v>1279</v>
      </c>
      <c r="C2337" s="236" t="s">
        <v>1538</v>
      </c>
      <c r="D2337" s="231" t="s">
        <v>629</v>
      </c>
      <c r="E2337" s="232">
        <v>0.1</v>
      </c>
      <c r="F2337" s="232"/>
      <c r="G2337" s="233">
        <v>28000</v>
      </c>
      <c r="H2337" s="234">
        <f>TRUNC(E2337* (1 + F2337 / 100) * G2337,2)</f>
        <v>2800</v>
      </c>
      <c r="I2337" s="302" t="e">
        <f>I2323 * (E2337 * (1+F2337/100))</f>
        <v>#REF!</v>
      </c>
      <c r="J2337" s="304" t="e">
        <f>H2337 * I2323</f>
        <v>#REF!</v>
      </c>
    </row>
    <row r="2338" spans="1:10">
      <c r="A2338" s="40">
        <v>300026</v>
      </c>
      <c r="B2338" s="31" t="s">
        <v>1279</v>
      </c>
      <c r="C2338" s="236" t="s">
        <v>1281</v>
      </c>
      <c r="D2338" s="231" t="s">
        <v>1282</v>
      </c>
      <c r="E2338" s="237">
        <f>$O$2</f>
        <v>0.05</v>
      </c>
      <c r="F2338" s="232"/>
      <c r="G2338" s="233">
        <f>H2334</f>
        <v>344770.24</v>
      </c>
      <c r="H2338" s="234">
        <f>TRUNC(E2338* (1 + F2338 / 100) * G2338,2)</f>
        <v>17238.509999999998</v>
      </c>
      <c r="I2338" s="302" t="e">
        <f>I2323 * H2338</f>
        <v>#REF!</v>
      </c>
      <c r="J2338" s="304" t="e">
        <f>H2338 * I2323</f>
        <v>#REF!</v>
      </c>
    </row>
    <row r="2339" spans="1:10">
      <c r="A2339" s="40">
        <v>300051</v>
      </c>
      <c r="B2339" s="31" t="s">
        <v>1279</v>
      </c>
      <c r="C2339" s="236" t="s">
        <v>1384</v>
      </c>
      <c r="D2339" s="231" t="s">
        <v>629</v>
      </c>
      <c r="E2339" s="232">
        <v>24</v>
      </c>
      <c r="F2339" s="232"/>
      <c r="G2339" s="233">
        <v>131</v>
      </c>
      <c r="H2339" s="234">
        <f>TRUNC(E2339* (1 + F2339 / 100) * G2339,2)</f>
        <v>3144</v>
      </c>
      <c r="I2339" s="302" t="e">
        <f>I2323 * (E2339 * (1+F2339/100))</f>
        <v>#REF!</v>
      </c>
      <c r="J2339" s="304" t="e">
        <f>H2339 * I2323</f>
        <v>#REF!</v>
      </c>
    </row>
    <row r="2340" spans="1:10">
      <c r="A2340" s="40">
        <v>300002</v>
      </c>
      <c r="B2340" s="31" t="s">
        <v>1279</v>
      </c>
      <c r="C2340" s="236" t="s">
        <v>1561</v>
      </c>
      <c r="D2340" s="231" t="s">
        <v>1390</v>
      </c>
      <c r="E2340" s="232">
        <v>4</v>
      </c>
      <c r="F2340" s="232"/>
      <c r="G2340" s="233">
        <v>15990</v>
      </c>
      <c r="H2340" s="234">
        <f>TRUNC(E2340* (1 + F2340 / 100) * G2340,2)</f>
        <v>63960</v>
      </c>
      <c r="I2340" s="302" t="e">
        <f>I2323 * (E2340 * (1+F2340/100))</f>
        <v>#REF!</v>
      </c>
      <c r="J2340" s="304" t="e">
        <f>H2340 * I2323</f>
        <v>#REF!</v>
      </c>
    </row>
    <row r="2341" spans="1:10">
      <c r="A2341" s="18" t="s">
        <v>1283</v>
      </c>
      <c r="B2341" s="31"/>
      <c r="C2341" s="41"/>
      <c r="D2341" s="18"/>
      <c r="E2341" s="42"/>
      <c r="F2341" s="42"/>
      <c r="G2341" s="43" t="s">
        <v>1284</v>
      </c>
      <c r="H2341" s="48">
        <f>SUM(H2335:H2340)</f>
        <v>160642.51</v>
      </c>
      <c r="I2341" s="45"/>
      <c r="J2341" s="48" t="e">
        <f>SUM(J2335:J2340)</f>
        <v>#REF!</v>
      </c>
    </row>
    <row r="2342" spans="1:10">
      <c r="A2342" s="18" t="s">
        <v>1285</v>
      </c>
      <c r="B2342" s="1"/>
      <c r="C2342" s="47" t="s">
        <v>1286</v>
      </c>
      <c r="D2342" s="18"/>
      <c r="E2342" s="42"/>
      <c r="F2342" s="42"/>
      <c r="G2342" s="43"/>
      <c r="H2342" s="44"/>
      <c r="I2342" s="45"/>
      <c r="J2342" s="46"/>
    </row>
    <row r="2343" spans="1:10">
      <c r="A2343" s="40"/>
      <c r="B2343" s="31"/>
      <c r="C2343" s="236"/>
      <c r="D2343" s="231"/>
      <c r="E2343" s="232"/>
      <c r="F2343" s="232"/>
      <c r="G2343" s="233"/>
      <c r="H2343" s="234"/>
      <c r="I2343" s="302"/>
      <c r="J2343" s="304"/>
    </row>
    <row r="2344" spans="1:10">
      <c r="A2344" s="54" t="s">
        <v>1287</v>
      </c>
      <c r="B2344" s="1"/>
      <c r="C2344" s="41"/>
      <c r="D2344" s="18"/>
      <c r="E2344" s="42"/>
      <c r="F2344" s="42"/>
      <c r="G2344" s="43" t="s">
        <v>1288</v>
      </c>
      <c r="H2344" s="234">
        <f>SUM(H2342:H2343)</f>
        <v>0</v>
      </c>
      <c r="I2344" s="45"/>
      <c r="J2344" s="304">
        <f>SUM(J2342:J2343)</f>
        <v>0</v>
      </c>
    </row>
    <row r="2345" spans="1:10">
      <c r="A2345" s="18"/>
      <c r="B2345" s="55"/>
      <c r="C2345" s="41"/>
      <c r="D2345" s="18"/>
      <c r="E2345" s="42"/>
      <c r="F2345" s="42"/>
      <c r="G2345" s="43"/>
      <c r="H2345" s="44"/>
      <c r="I2345" s="45"/>
      <c r="J2345" s="46"/>
    </row>
    <row r="2346" spans="1:10" ht="16" thickBot="1">
      <c r="A2346" s="18" t="s">
        <v>1289</v>
      </c>
      <c r="B2346" s="55"/>
      <c r="C2346" s="56"/>
      <c r="D2346" s="119"/>
      <c r="E2346" s="120"/>
      <c r="F2346" s="121" t="s">
        <v>1290</v>
      </c>
      <c r="G2346" s="122">
        <f>SUM(H2324:H2345)/2</f>
        <v>973907.29999999993</v>
      </c>
      <c r="H2346" s="123" t="e">
        <f>IF($A$2="CD",IF($A$3=1,ROUND(SUM(H2324:H2345)/2,0),IF($A$3=3,ROUND(SUM(H2324:H2345)/2,-1),SUM(H2324:H2345)/2)),SUM(H2324:H2345)/2)</f>
        <v>#REF!</v>
      </c>
      <c r="I2346" s="57" t="e">
        <f>SUM(J2324:J2345)/2</f>
        <v>#REF!</v>
      </c>
      <c r="J2346" s="124" t="e">
        <f>IF($A$2="CD",IF($A$3=1,ROUND(SUM(J2324:J2345)/2,0),IF($A$3=3,ROUND(SUM(J2324:J2345)/2,-1),SUM(J2324:J2345)/2)),SUM(J2324:J2345)/2)</f>
        <v>#REF!</v>
      </c>
    </row>
    <row r="2347" spans="1:10" ht="16" thickTop="1">
      <c r="A2347" s="18" t="s">
        <v>1340</v>
      </c>
      <c r="B2347" s="55"/>
      <c r="C2347" s="65" t="s">
        <v>1341</v>
      </c>
      <c r="D2347" s="66"/>
      <c r="E2347" s="67"/>
      <c r="F2347" s="67"/>
      <c r="G2347" s="68"/>
      <c r="H2347" s="69"/>
      <c r="I2347" s="45"/>
      <c r="J2347" s="70"/>
    </row>
    <row r="2348" spans="1:10">
      <c r="A2348" s="40" t="s">
        <v>1342</v>
      </c>
      <c r="B2348" s="55"/>
      <c r="C2348" s="309" t="s">
        <v>1343</v>
      </c>
      <c r="D2348" s="310"/>
      <c r="E2348" s="311"/>
      <c r="F2348" s="241">
        <f>$F$3</f>
        <v>0</v>
      </c>
      <c r="G2348" s="312"/>
      <c r="H2348" s="313" t="e">
        <f>ROUND(H2346*F2348,2)</f>
        <v>#REF!</v>
      </c>
      <c r="I2348" s="45"/>
      <c r="J2348" s="304" t="e">
        <f>ROUND(J2346*F2348,2)</f>
        <v>#REF!</v>
      </c>
    </row>
    <row r="2349" spans="1:10">
      <c r="A2349" s="40" t="s">
        <v>1344</v>
      </c>
      <c r="B2349" s="55"/>
      <c r="C2349" s="309" t="s">
        <v>1345</v>
      </c>
      <c r="D2349" s="310"/>
      <c r="E2349" s="311"/>
      <c r="F2349" s="241">
        <f>$G$3</f>
        <v>0</v>
      </c>
      <c r="G2349" s="312"/>
      <c r="H2349" s="313" t="e">
        <f>ROUND(H2346*F2349,2)</f>
        <v>#REF!</v>
      </c>
      <c r="I2349" s="45"/>
      <c r="J2349" s="304" t="e">
        <f>ROUND(J2346*F2349,2)</f>
        <v>#REF!</v>
      </c>
    </row>
    <row r="2350" spans="1:10">
      <c r="A2350" s="40" t="s">
        <v>1346</v>
      </c>
      <c r="B2350" s="55"/>
      <c r="C2350" s="309" t="s">
        <v>1347</v>
      </c>
      <c r="D2350" s="310"/>
      <c r="E2350" s="311"/>
      <c r="F2350" s="241">
        <f>$H$3</f>
        <v>0</v>
      </c>
      <c r="G2350" s="312"/>
      <c r="H2350" s="313" t="e">
        <f>ROUND(H2346*F2350,2)</f>
        <v>#REF!</v>
      </c>
      <c r="I2350" s="45"/>
      <c r="J2350" s="304" t="e">
        <f>ROUND(J2346*F2350,2)</f>
        <v>#REF!</v>
      </c>
    </row>
    <row r="2351" spans="1:10">
      <c r="A2351" s="40" t="s">
        <v>1348</v>
      </c>
      <c r="B2351" s="55"/>
      <c r="C2351" s="309" t="s">
        <v>1349</v>
      </c>
      <c r="D2351" s="310"/>
      <c r="E2351" s="311"/>
      <c r="F2351" s="241" t="e">
        <f>$I$3</f>
        <v>#REF!</v>
      </c>
      <c r="G2351" s="312"/>
      <c r="H2351" s="313" t="e">
        <f>ROUND(H2350*F2351,2)</f>
        <v>#REF!</v>
      </c>
      <c r="I2351" s="45"/>
      <c r="J2351" s="304" t="e">
        <f>ROUND(J2350*F2351,2)</f>
        <v>#REF!</v>
      </c>
    </row>
    <row r="2352" spans="1:10">
      <c r="A2352" s="18" t="s">
        <v>1350</v>
      </c>
      <c r="B2352" s="55"/>
      <c r="C2352" s="47" t="s">
        <v>1351</v>
      </c>
      <c r="D2352" s="18"/>
      <c r="E2352" s="42"/>
      <c r="F2352" s="42"/>
      <c r="G2352" s="71"/>
      <c r="H2352" s="72" t="e">
        <f>SUM(H2348:H2351)</f>
        <v>#REF!</v>
      </c>
      <c r="I2352" s="62"/>
      <c r="J2352" s="73" t="e">
        <f>SUM(J2348:J2351)</f>
        <v>#REF!</v>
      </c>
    </row>
    <row r="2353" spans="1:10" ht="16" thickBot="1">
      <c r="A2353" s="18" t="s">
        <v>1352</v>
      </c>
      <c r="B2353" s="55"/>
      <c r="C2353" s="125"/>
      <c r="D2353" s="126"/>
      <c r="E2353" s="120"/>
      <c r="F2353" s="121" t="s">
        <v>1353</v>
      </c>
      <c r="G2353" s="127" t="e">
        <f>H2352+H2346</f>
        <v>#REF!</v>
      </c>
      <c r="H2353" s="123" t="e">
        <f>IF($A$3=2,ROUND((H2346+H2352),2),IF($A$3=3,ROUND((H2346+H2352),-1),ROUND((H2346+H2352),0)))</f>
        <v>#REF!</v>
      </c>
      <c r="I2353" s="57"/>
      <c r="J2353" s="124" t="e">
        <f>IF($A$3=2,ROUND((J2346+J2352),2),IF($A$3=3,ROUND((J2346+J2352),-1),ROUND((J2346+J2352),0)))</f>
        <v>#REF!</v>
      </c>
    </row>
    <row r="2354" spans="1:10" ht="16" thickTop="1">
      <c r="C2354" s="1"/>
      <c r="D2354" s="2"/>
      <c r="E2354" s="1"/>
      <c r="F2354" s="1"/>
      <c r="G2354" s="1"/>
      <c r="H2354" s="1"/>
      <c r="I2354" s="29"/>
      <c r="J2354" s="30"/>
    </row>
    <row r="2355" spans="1:10">
      <c r="C2355" s="1"/>
      <c r="D2355" s="2"/>
      <c r="E2355" s="1"/>
      <c r="F2355" s="1"/>
      <c r="G2355" s="1"/>
      <c r="H2355" s="1"/>
      <c r="I2355" s="29"/>
      <c r="J2355" s="30"/>
    </row>
    <row r="2356" spans="1:10" ht="16" thickBot="1">
      <c r="C2356" s="1"/>
      <c r="D2356" s="2"/>
      <c r="E2356" s="1"/>
      <c r="F2356" s="1"/>
      <c r="G2356" s="1"/>
      <c r="H2356" s="1"/>
      <c r="I2356" s="29"/>
      <c r="J2356" s="30"/>
    </row>
    <row r="2357" spans="1:10" ht="16" thickTop="1">
      <c r="A2357" s="18" t="s">
        <v>1596</v>
      </c>
      <c r="B2357" s="31"/>
      <c r="C2357" s="812" t="s">
        <v>1597</v>
      </c>
      <c r="D2357" s="813"/>
      <c r="E2357" s="813"/>
      <c r="F2357" s="813"/>
      <c r="G2357" s="32"/>
      <c r="H2357" s="33" t="s">
        <v>1441</v>
      </c>
      <c r="I2357" s="34" t="s">
        <v>1251</v>
      </c>
      <c r="J2357" s="35" t="s">
        <v>4</v>
      </c>
    </row>
    <row r="2358" spans="1:10">
      <c r="A2358" s="18"/>
      <c r="B2358" s="31"/>
      <c r="C2358" s="814"/>
      <c r="D2358" s="815"/>
      <c r="E2358" s="815"/>
      <c r="F2358" s="815"/>
      <c r="G2358" s="36"/>
      <c r="H2358" s="37" t="e">
        <f>"ITEM:   "&amp;#REF!</f>
        <v>#REF!</v>
      </c>
      <c r="I2358" s="64" t="e">
        <f>#REF!</f>
        <v>#REF!</v>
      </c>
      <c r="J2358" s="39"/>
    </row>
    <row r="2359" spans="1:10">
      <c r="A2359" s="40" t="s">
        <v>1253</v>
      </c>
      <c r="B2359" s="31"/>
      <c r="C2359" s="236" t="s">
        <v>1</v>
      </c>
      <c r="D2359" s="231" t="s">
        <v>2</v>
      </c>
      <c r="E2359" s="232" t="s">
        <v>3</v>
      </c>
      <c r="F2359" s="232" t="s">
        <v>1254</v>
      </c>
      <c r="G2359" s="233" t="s">
        <v>1255</v>
      </c>
      <c r="H2359" s="234" t="s">
        <v>1256</v>
      </c>
      <c r="I2359" s="302"/>
      <c r="J2359" s="304" t="s">
        <v>1256</v>
      </c>
    </row>
    <row r="2360" spans="1:10">
      <c r="A2360" s="40"/>
      <c r="B2360" s="31"/>
      <c r="C2360" s="41"/>
      <c r="D2360" s="18"/>
      <c r="E2360" s="42"/>
      <c r="F2360" s="42"/>
      <c r="G2360" s="43"/>
      <c r="H2360" s="44"/>
      <c r="I2360" s="45"/>
      <c r="J2360" s="46"/>
    </row>
    <row r="2361" spans="1:10">
      <c r="A2361" s="40" t="s">
        <v>1257</v>
      </c>
      <c r="B2361" s="31"/>
      <c r="C2361" s="47" t="s">
        <v>1258</v>
      </c>
      <c r="D2361" s="18"/>
      <c r="E2361" s="42"/>
      <c r="F2361" s="42"/>
      <c r="G2361" s="43"/>
      <c r="H2361" s="44"/>
      <c r="I2361" s="45"/>
      <c r="J2361" s="46"/>
    </row>
    <row r="2362" spans="1:10">
      <c r="A2362" s="40">
        <v>119078</v>
      </c>
      <c r="B2362" s="31" t="s">
        <v>1259</v>
      </c>
      <c r="C2362" s="236" t="s">
        <v>1576</v>
      </c>
      <c r="D2362" s="231" t="s">
        <v>1577</v>
      </c>
      <c r="E2362" s="232">
        <v>0.02</v>
      </c>
      <c r="F2362" s="232">
        <v>0</v>
      </c>
      <c r="G2362" s="233">
        <v>192756</v>
      </c>
      <c r="H2362" s="234">
        <f>TRUNC(E2362* (1 + F2362 / 100) * G2362,2)</f>
        <v>3855.12</v>
      </c>
      <c r="I2362" s="302" t="e">
        <f>I2358 * (E2362 * (1+F2362/100))</f>
        <v>#REF!</v>
      </c>
      <c r="J2362" s="46" t="e">
        <f>H2362 * I2358</f>
        <v>#REF!</v>
      </c>
    </row>
    <row r="2363" spans="1:10">
      <c r="A2363" s="40">
        <v>119238</v>
      </c>
      <c r="B2363" s="31" t="s">
        <v>1524</v>
      </c>
      <c r="C2363" s="236" t="s">
        <v>1595</v>
      </c>
      <c r="D2363" s="231" t="s">
        <v>8</v>
      </c>
      <c r="E2363" s="232">
        <v>1</v>
      </c>
      <c r="F2363" s="232">
        <v>5</v>
      </c>
      <c r="G2363" s="233">
        <v>405671</v>
      </c>
      <c r="H2363" s="234">
        <f>TRUNC(E2363* (1 + F2363 / 100) * G2363,2)</f>
        <v>425954.55</v>
      </c>
      <c r="I2363" s="302" t="e">
        <f>I2358 * (E2363 * (1+F2363/100))</f>
        <v>#REF!</v>
      </c>
      <c r="J2363" s="304" t="e">
        <f>H2363 * I2358</f>
        <v>#REF!</v>
      </c>
    </row>
    <row r="2364" spans="1:10">
      <c r="A2364" s="18" t="s">
        <v>1265</v>
      </c>
      <c r="B2364" s="31"/>
      <c r="C2364" s="41"/>
      <c r="D2364" s="18"/>
      <c r="E2364" s="42"/>
      <c r="F2364" s="42"/>
      <c r="G2364" s="43" t="s">
        <v>1266</v>
      </c>
      <c r="H2364" s="48">
        <f>SUM(H2361:H2363)</f>
        <v>429809.67</v>
      </c>
      <c r="I2364" s="45"/>
      <c r="J2364" s="48" t="e">
        <f>SUM(J2361:J2363)</f>
        <v>#REF!</v>
      </c>
    </row>
    <row r="2365" spans="1:10">
      <c r="A2365" s="40" t="s">
        <v>1267</v>
      </c>
      <c r="B2365" s="31"/>
      <c r="C2365" s="50" t="s">
        <v>1268</v>
      </c>
      <c r="D2365" s="18" t="s">
        <v>1269</v>
      </c>
      <c r="E2365" s="18" t="s">
        <v>1270</v>
      </c>
      <c r="F2365" s="18" t="s">
        <v>1271</v>
      </c>
      <c r="G2365" s="51" t="s">
        <v>1272</v>
      </c>
      <c r="H2365" s="52" t="s">
        <v>1273</v>
      </c>
      <c r="I2365" s="45"/>
      <c r="J2365" s="46"/>
    </row>
    <row r="2366" spans="1:10">
      <c r="A2366" s="40">
        <v>200009</v>
      </c>
      <c r="B2366" s="31" t="s">
        <v>1268</v>
      </c>
      <c r="C2366" s="236" t="s">
        <v>1378</v>
      </c>
      <c r="D2366" s="305">
        <v>156871</v>
      </c>
      <c r="E2366" s="306">
        <f>$O$1</f>
        <v>1.68</v>
      </c>
      <c r="F2366" s="307">
        <f>IF(D2366&lt;&gt;"",TRUNC(D2366*E2366,0),"")</f>
        <v>263543</v>
      </c>
      <c r="G2366" s="308">
        <v>0.79039999999999999</v>
      </c>
      <c r="H2366" s="234">
        <f>TRUNC(F2366/G2366,2)</f>
        <v>333429.90000000002</v>
      </c>
      <c r="I2366" s="302" t="e">
        <f>I2358 / G2366</f>
        <v>#REF!</v>
      </c>
      <c r="J2366" s="304" t="e">
        <f>H2366 * I2358</f>
        <v>#REF!</v>
      </c>
    </row>
    <row r="2367" spans="1:10">
      <c r="A2367" s="18" t="s">
        <v>1276</v>
      </c>
      <c r="B2367" s="31"/>
      <c r="C2367" s="41"/>
      <c r="D2367" s="18"/>
      <c r="E2367" s="42"/>
      <c r="F2367" s="42"/>
      <c r="G2367" s="43" t="s">
        <v>1277</v>
      </c>
      <c r="H2367" s="48">
        <f>SUM(H2365:H2366)</f>
        <v>333429.90000000002</v>
      </c>
      <c r="I2367" s="45"/>
      <c r="J2367" s="49" t="e">
        <f>SUM(J2365:J2366)</f>
        <v>#REF!</v>
      </c>
    </row>
    <row r="2368" spans="1:10">
      <c r="A2368" s="40" t="s">
        <v>1278</v>
      </c>
      <c r="B2368" s="31"/>
      <c r="C2368" s="53" t="s">
        <v>1279</v>
      </c>
      <c r="D2368" s="18"/>
      <c r="E2368" s="42"/>
      <c r="F2368" s="42"/>
      <c r="G2368" s="43"/>
      <c r="H2368" s="44"/>
      <c r="I2368" s="45"/>
      <c r="J2368" s="46"/>
    </row>
    <row r="2369" spans="1:10">
      <c r="A2369" s="40">
        <v>350012</v>
      </c>
      <c r="B2369" s="31" t="s">
        <v>1279</v>
      </c>
      <c r="C2369" s="230" t="s">
        <v>1583</v>
      </c>
      <c r="D2369" s="231" t="s">
        <v>1390</v>
      </c>
      <c r="E2369" s="232">
        <v>21</v>
      </c>
      <c r="F2369" s="232"/>
      <c r="G2369" s="233">
        <v>3500</v>
      </c>
      <c r="H2369" s="234">
        <f>TRUNC(E2369* (1 + F2369 / 100) * G2369,2)</f>
        <v>73500</v>
      </c>
      <c r="I2369" s="302" t="e">
        <f>I2358 * (E2369 * (1+F2369/100))</f>
        <v>#REF!</v>
      </c>
      <c r="J2369" s="46" t="e">
        <f>H2369 * I2358</f>
        <v>#REF!</v>
      </c>
    </row>
    <row r="2370" spans="1:10">
      <c r="A2370" s="40">
        <v>300055</v>
      </c>
      <c r="B2370" s="31" t="s">
        <v>1279</v>
      </c>
      <c r="C2370" s="236" t="s">
        <v>1538</v>
      </c>
      <c r="D2370" s="231" t="s">
        <v>629</v>
      </c>
      <c r="E2370" s="232">
        <v>0.29920000000000002</v>
      </c>
      <c r="F2370" s="232"/>
      <c r="G2370" s="233">
        <v>28000</v>
      </c>
      <c r="H2370" s="234">
        <f>TRUNC(E2370* (1 + F2370 / 100) * G2370,2)</f>
        <v>8377.6</v>
      </c>
      <c r="I2370" s="302" t="e">
        <f>I2358 * (E2370 * (1+F2370/100))</f>
        <v>#REF!</v>
      </c>
      <c r="J2370" s="304" t="e">
        <f>H2370 * I2358</f>
        <v>#REF!</v>
      </c>
    </row>
    <row r="2371" spans="1:10">
      <c r="A2371" s="40">
        <v>300026</v>
      </c>
      <c r="B2371" s="31" t="s">
        <v>1279</v>
      </c>
      <c r="C2371" s="236" t="s">
        <v>1281</v>
      </c>
      <c r="D2371" s="231" t="s">
        <v>1282</v>
      </c>
      <c r="E2371" s="237">
        <f>$O$2</f>
        <v>0.05</v>
      </c>
      <c r="F2371" s="232"/>
      <c r="G2371" s="233">
        <f>H2367</f>
        <v>333429.90000000002</v>
      </c>
      <c r="H2371" s="234">
        <f>TRUNC(E2371* (1 + F2371 / 100) * G2371,2)</f>
        <v>16671.490000000002</v>
      </c>
      <c r="I2371" s="302" t="e">
        <f>I2358 * H2371</f>
        <v>#REF!</v>
      </c>
      <c r="J2371" s="304" t="e">
        <f>H2371 * I2358</f>
        <v>#REF!</v>
      </c>
    </row>
    <row r="2372" spans="1:10">
      <c r="A2372" s="40">
        <v>300002</v>
      </c>
      <c r="B2372" s="31" t="s">
        <v>1279</v>
      </c>
      <c r="C2372" s="236" t="s">
        <v>1561</v>
      </c>
      <c r="D2372" s="231" t="s">
        <v>1390</v>
      </c>
      <c r="E2372" s="232">
        <v>4</v>
      </c>
      <c r="F2372" s="232"/>
      <c r="G2372" s="233">
        <v>15990</v>
      </c>
      <c r="H2372" s="234">
        <f>TRUNC(E2372* (1 + F2372 / 100) * G2372,2)</f>
        <v>63960</v>
      </c>
      <c r="I2372" s="302" t="e">
        <f>I2358 * (E2372 * (1+F2372/100))</f>
        <v>#REF!</v>
      </c>
      <c r="J2372" s="304" t="e">
        <f>H2372 * I2358</f>
        <v>#REF!</v>
      </c>
    </row>
    <row r="2373" spans="1:10">
      <c r="A2373" s="18" t="s">
        <v>1283</v>
      </c>
      <c r="B2373" s="31"/>
      <c r="C2373" s="41"/>
      <c r="D2373" s="18"/>
      <c r="E2373" s="42"/>
      <c r="F2373" s="42"/>
      <c r="G2373" s="43" t="s">
        <v>1284</v>
      </c>
      <c r="H2373" s="48">
        <f>SUM(H2368:H2372)</f>
        <v>162509.09000000003</v>
      </c>
      <c r="I2373" s="45"/>
      <c r="J2373" s="48" t="e">
        <f>SUM(J2368:J2372)</f>
        <v>#REF!</v>
      </c>
    </row>
    <row r="2374" spans="1:10">
      <c r="A2374" s="18" t="s">
        <v>1285</v>
      </c>
      <c r="B2374" s="1"/>
      <c r="C2374" s="47" t="s">
        <v>1286</v>
      </c>
      <c r="D2374" s="18"/>
      <c r="E2374" s="42"/>
      <c r="F2374" s="42"/>
      <c r="G2374" s="43"/>
      <c r="H2374" s="44"/>
      <c r="I2374" s="45"/>
      <c r="J2374" s="46"/>
    </row>
    <row r="2375" spans="1:10">
      <c r="A2375" s="40"/>
      <c r="B2375" s="31"/>
      <c r="C2375" s="236"/>
      <c r="D2375" s="231"/>
      <c r="E2375" s="232"/>
      <c r="F2375" s="232"/>
      <c r="G2375" s="233"/>
      <c r="H2375" s="234"/>
      <c r="I2375" s="302"/>
      <c r="J2375" s="304"/>
    </row>
    <row r="2376" spans="1:10">
      <c r="A2376" s="54" t="s">
        <v>1287</v>
      </c>
      <c r="B2376" s="1"/>
      <c r="C2376" s="41"/>
      <c r="D2376" s="18"/>
      <c r="E2376" s="42"/>
      <c r="F2376" s="42"/>
      <c r="G2376" s="43" t="s">
        <v>1288</v>
      </c>
      <c r="H2376" s="234">
        <f>SUM(H2374:H2375)</f>
        <v>0</v>
      </c>
      <c r="I2376" s="45"/>
      <c r="J2376" s="304">
        <f>SUM(J2374:J2375)</f>
        <v>0</v>
      </c>
    </row>
    <row r="2377" spans="1:10">
      <c r="A2377" s="18"/>
      <c r="B2377" s="55"/>
      <c r="C2377" s="41"/>
      <c r="D2377" s="18"/>
      <c r="E2377" s="42"/>
      <c r="F2377" s="42"/>
      <c r="G2377" s="43"/>
      <c r="H2377" s="44"/>
      <c r="I2377" s="45"/>
      <c r="J2377" s="46"/>
    </row>
    <row r="2378" spans="1:10" ht="16" thickBot="1">
      <c r="A2378" s="18" t="s">
        <v>1289</v>
      </c>
      <c r="B2378" s="55"/>
      <c r="C2378" s="56"/>
      <c r="D2378" s="119"/>
      <c r="E2378" s="120"/>
      <c r="F2378" s="121" t="s">
        <v>1290</v>
      </c>
      <c r="G2378" s="122">
        <f>SUM(H2359:H2377)/2</f>
        <v>925748.66000000015</v>
      </c>
      <c r="H2378" s="123" t="e">
        <f>IF($A$2="CD",IF($A$3=1,ROUND(SUM(H2359:H2377)/2,0),IF($A$3=3,ROUND(SUM(H2359:H2377)/2,-1),SUM(H2359:H2377)/2)),SUM(H2359:H2377)/2)</f>
        <v>#REF!</v>
      </c>
      <c r="I2378" s="57" t="e">
        <f>SUM(J2359:J2377)/2</f>
        <v>#REF!</v>
      </c>
      <c r="J2378" s="124" t="e">
        <f>IF($A$2="CD",IF($A$3=1,ROUND(SUM(J2359:J2377)/2,0),IF($A$3=3,ROUND(SUM(J2359:J2377)/2,-1),SUM(J2359:J2377)/2)),SUM(J2359:J2377)/2)</f>
        <v>#REF!</v>
      </c>
    </row>
    <row r="2379" spans="1:10" ht="16" thickTop="1">
      <c r="A2379" s="18" t="s">
        <v>1340</v>
      </c>
      <c r="B2379" s="55"/>
      <c r="C2379" s="65" t="s">
        <v>1341</v>
      </c>
      <c r="D2379" s="66"/>
      <c r="E2379" s="67"/>
      <c r="F2379" s="67"/>
      <c r="G2379" s="68"/>
      <c r="H2379" s="69"/>
      <c r="I2379" s="45"/>
      <c r="J2379" s="70"/>
    </row>
    <row r="2380" spans="1:10">
      <c r="A2380" s="40" t="s">
        <v>1342</v>
      </c>
      <c r="B2380" s="55"/>
      <c r="C2380" s="309" t="s">
        <v>1343</v>
      </c>
      <c r="D2380" s="310"/>
      <c r="E2380" s="311"/>
      <c r="F2380" s="241">
        <f>$F$3</f>
        <v>0</v>
      </c>
      <c r="G2380" s="312"/>
      <c r="H2380" s="313" t="e">
        <f>ROUND(H2378*F2380,2)</f>
        <v>#REF!</v>
      </c>
      <c r="I2380" s="45"/>
      <c r="J2380" s="304" t="e">
        <f>ROUND(J2378*F2380,2)</f>
        <v>#REF!</v>
      </c>
    </row>
    <row r="2381" spans="1:10">
      <c r="A2381" s="40" t="s">
        <v>1344</v>
      </c>
      <c r="B2381" s="55"/>
      <c r="C2381" s="309" t="s">
        <v>1345</v>
      </c>
      <c r="D2381" s="310"/>
      <c r="E2381" s="311"/>
      <c r="F2381" s="241">
        <f>$G$3</f>
        <v>0</v>
      </c>
      <c r="G2381" s="312"/>
      <c r="H2381" s="313" t="e">
        <f>ROUND(H2378*F2381,2)</f>
        <v>#REF!</v>
      </c>
      <c r="I2381" s="45"/>
      <c r="J2381" s="304" t="e">
        <f>ROUND(J2378*F2381,2)</f>
        <v>#REF!</v>
      </c>
    </row>
    <row r="2382" spans="1:10">
      <c r="A2382" s="40" t="s">
        <v>1346</v>
      </c>
      <c r="B2382" s="55"/>
      <c r="C2382" s="309" t="s">
        <v>1347</v>
      </c>
      <c r="D2382" s="310"/>
      <c r="E2382" s="311"/>
      <c r="F2382" s="241">
        <f>$H$3</f>
        <v>0</v>
      </c>
      <c r="G2382" s="312"/>
      <c r="H2382" s="313" t="e">
        <f>ROUND(H2378*F2382,2)</f>
        <v>#REF!</v>
      </c>
      <c r="I2382" s="45"/>
      <c r="J2382" s="304" t="e">
        <f>ROUND(J2378*F2382,2)</f>
        <v>#REF!</v>
      </c>
    </row>
    <row r="2383" spans="1:10">
      <c r="A2383" s="40" t="s">
        <v>1348</v>
      </c>
      <c r="B2383" s="55"/>
      <c r="C2383" s="309" t="s">
        <v>1349</v>
      </c>
      <c r="D2383" s="310"/>
      <c r="E2383" s="311"/>
      <c r="F2383" s="241" t="e">
        <f>$I$3</f>
        <v>#REF!</v>
      </c>
      <c r="G2383" s="312"/>
      <c r="H2383" s="313" t="e">
        <f>ROUND(H2382*F2383,2)</f>
        <v>#REF!</v>
      </c>
      <c r="I2383" s="45"/>
      <c r="J2383" s="304" t="e">
        <f>ROUND(J2382*F2383,2)</f>
        <v>#REF!</v>
      </c>
    </row>
    <row r="2384" spans="1:10">
      <c r="A2384" s="18" t="s">
        <v>1350</v>
      </c>
      <c r="B2384" s="55"/>
      <c r="C2384" s="47" t="s">
        <v>1351</v>
      </c>
      <c r="D2384" s="18"/>
      <c r="E2384" s="42"/>
      <c r="F2384" s="42"/>
      <c r="G2384" s="71"/>
      <c r="H2384" s="72" t="e">
        <f>SUM(H2380:H2383)</f>
        <v>#REF!</v>
      </c>
      <c r="I2384" s="62"/>
      <c r="J2384" s="73" t="e">
        <f>SUM(J2380:J2383)</f>
        <v>#REF!</v>
      </c>
    </row>
    <row r="2385" spans="1:10" ht="16" thickBot="1">
      <c r="A2385" s="18" t="s">
        <v>1352</v>
      </c>
      <c r="B2385" s="55"/>
      <c r="C2385" s="125"/>
      <c r="D2385" s="126"/>
      <c r="E2385" s="120"/>
      <c r="F2385" s="121" t="s">
        <v>1353</v>
      </c>
      <c r="G2385" s="127" t="e">
        <f>H2384+H2378</f>
        <v>#REF!</v>
      </c>
      <c r="H2385" s="123" t="e">
        <f>IF($A$3=2,ROUND((H2378+H2384),2),IF($A$3=3,ROUND((H2378+H2384),-1),ROUND((H2378+H2384),0)))</f>
        <v>#REF!</v>
      </c>
      <c r="I2385" s="57"/>
      <c r="J2385" s="124" t="e">
        <f>IF($A$3=2,ROUND((J2378+J2384),2),IF($A$3=3,ROUND((J2378+J2384),-1),ROUND((J2378+J2384),0)))</f>
        <v>#REF!</v>
      </c>
    </row>
    <row r="2386" spans="1:10" ht="16" thickTop="1">
      <c r="C2386" s="1"/>
      <c r="D2386" s="2"/>
      <c r="E2386" s="1"/>
      <c r="F2386" s="1"/>
      <c r="G2386" s="1"/>
      <c r="H2386" s="1"/>
      <c r="I2386" s="29"/>
      <c r="J2386" s="30"/>
    </row>
    <row r="2387" spans="1:10" ht="16" thickBot="1">
      <c r="C2387" s="1"/>
      <c r="D2387" s="2"/>
      <c r="E2387" s="1"/>
      <c r="F2387" s="1"/>
      <c r="G2387" s="1"/>
      <c r="H2387" s="1"/>
      <c r="I2387" s="29"/>
      <c r="J2387" s="30"/>
    </row>
    <row r="2388" spans="1:10" ht="16" thickTop="1">
      <c r="A2388" s="18" t="s">
        <v>1598</v>
      </c>
      <c r="B2388" s="31"/>
      <c r="C2388" s="812" t="s">
        <v>1599</v>
      </c>
      <c r="D2388" s="813"/>
      <c r="E2388" s="813"/>
      <c r="F2388" s="813"/>
      <c r="G2388" s="32"/>
      <c r="H2388" s="33" t="s">
        <v>1373</v>
      </c>
      <c r="I2388" s="34" t="s">
        <v>1251</v>
      </c>
      <c r="J2388" s="35" t="s">
        <v>4</v>
      </c>
    </row>
    <row r="2389" spans="1:10">
      <c r="A2389" s="18"/>
      <c r="B2389" s="31"/>
      <c r="C2389" s="814"/>
      <c r="D2389" s="815"/>
      <c r="E2389" s="815"/>
      <c r="F2389" s="815"/>
      <c r="G2389" s="36"/>
      <c r="H2389" s="37" t="e">
        <f>"ITEM:   "&amp;#REF!</f>
        <v>#REF!</v>
      </c>
      <c r="I2389" s="64" t="e">
        <f>#REF!</f>
        <v>#REF!</v>
      </c>
      <c r="J2389" s="39"/>
    </row>
    <row r="2390" spans="1:10">
      <c r="A2390" s="40" t="s">
        <v>1253</v>
      </c>
      <c r="B2390" s="31"/>
      <c r="C2390" s="236" t="s">
        <v>1</v>
      </c>
      <c r="D2390" s="231" t="s">
        <v>2</v>
      </c>
      <c r="E2390" s="232" t="s">
        <v>3</v>
      </c>
      <c r="F2390" s="232" t="s">
        <v>1254</v>
      </c>
      <c r="G2390" s="233" t="s">
        <v>1255</v>
      </c>
      <c r="H2390" s="234" t="s">
        <v>1256</v>
      </c>
      <c r="I2390" s="302"/>
      <c r="J2390" s="304" t="s">
        <v>1256</v>
      </c>
    </row>
    <row r="2391" spans="1:10">
      <c r="A2391" s="40"/>
      <c r="B2391" s="31"/>
      <c r="C2391" s="41"/>
      <c r="D2391" s="18"/>
      <c r="E2391" s="42"/>
      <c r="F2391" s="42"/>
      <c r="G2391" s="43"/>
      <c r="H2391" s="44"/>
      <c r="I2391" s="45"/>
      <c r="J2391" s="46"/>
    </row>
    <row r="2392" spans="1:10">
      <c r="A2392" s="40" t="s">
        <v>1257</v>
      </c>
      <c r="B2392" s="31"/>
      <c r="C2392" s="47" t="s">
        <v>1258</v>
      </c>
      <c r="D2392" s="18"/>
      <c r="E2392" s="42"/>
      <c r="F2392" s="42"/>
      <c r="G2392" s="43"/>
      <c r="H2392" s="44"/>
      <c r="I2392" s="45"/>
      <c r="J2392" s="46"/>
    </row>
    <row r="2393" spans="1:10">
      <c r="A2393" s="40">
        <v>119674</v>
      </c>
      <c r="B2393" s="31" t="s">
        <v>1331</v>
      </c>
      <c r="C2393" s="236" t="s">
        <v>1600</v>
      </c>
      <c r="D2393" s="231" t="s">
        <v>17</v>
      </c>
      <c r="E2393" s="232">
        <v>1.1000000000000001</v>
      </c>
      <c r="F2393" s="232">
        <v>0</v>
      </c>
      <c r="G2393" s="233">
        <v>4800</v>
      </c>
      <c r="H2393" s="234">
        <f>TRUNC(E2393* (1 + F2393 / 100) * G2393,2)</f>
        <v>5280</v>
      </c>
      <c r="I2393" s="302" t="e">
        <f>I2389 * (E2393 * (1+F2393/100))</f>
        <v>#REF!</v>
      </c>
      <c r="J2393" s="46" t="e">
        <f>H2393 * I2389</f>
        <v>#REF!</v>
      </c>
    </row>
    <row r="2394" spans="1:10">
      <c r="A2394" s="40">
        <v>119713</v>
      </c>
      <c r="B2394" s="31" t="s">
        <v>1331</v>
      </c>
      <c r="C2394" s="236" t="s">
        <v>1601</v>
      </c>
      <c r="D2394" s="231" t="s">
        <v>17</v>
      </c>
      <c r="E2394" s="232">
        <v>1</v>
      </c>
      <c r="F2394" s="232">
        <v>0</v>
      </c>
      <c r="G2394" s="233">
        <v>24500</v>
      </c>
      <c r="H2394" s="234">
        <f>TRUNC(E2394* (1 + F2394 / 100) * G2394,2)</f>
        <v>24500</v>
      </c>
      <c r="I2394" s="302" t="e">
        <f>I2389 * (E2394 * (1+F2394/100))</f>
        <v>#REF!</v>
      </c>
      <c r="J2394" s="46" t="e">
        <f>H2394 * I2389</f>
        <v>#REF!</v>
      </c>
    </row>
    <row r="2395" spans="1:10">
      <c r="A2395" s="40">
        <v>105046</v>
      </c>
      <c r="B2395" s="31" t="s">
        <v>1524</v>
      </c>
      <c r="C2395" s="236" t="s">
        <v>1525</v>
      </c>
      <c r="D2395" s="231" t="s">
        <v>8</v>
      </c>
      <c r="E2395" s="232">
        <v>0.25</v>
      </c>
      <c r="F2395" s="232">
        <v>3</v>
      </c>
      <c r="G2395" s="233">
        <v>371756</v>
      </c>
      <c r="H2395" s="234">
        <f>TRUNC(E2395* (1 + F2395 / 100) * G2395,2)</f>
        <v>95727.17</v>
      </c>
      <c r="I2395" s="302" t="e">
        <f>I2389 * (E2395 * (1+F2395/100))</f>
        <v>#REF!</v>
      </c>
      <c r="J2395" s="46" t="e">
        <f>H2395 * I2389</f>
        <v>#REF!</v>
      </c>
    </row>
    <row r="2396" spans="1:10">
      <c r="A2396" s="18" t="s">
        <v>1265</v>
      </c>
      <c r="B2396" s="31"/>
      <c r="C2396" s="41"/>
      <c r="D2396" s="18"/>
      <c r="E2396" s="42"/>
      <c r="F2396" s="42"/>
      <c r="G2396" s="43" t="s">
        <v>1266</v>
      </c>
      <c r="H2396" s="48">
        <f>SUM(H2392:H2395)</f>
        <v>125507.17</v>
      </c>
      <c r="I2396" s="45"/>
      <c r="J2396" s="48" t="e">
        <f>SUM(J2392:J2395)</f>
        <v>#REF!</v>
      </c>
    </row>
    <row r="2397" spans="1:10">
      <c r="A2397" s="40" t="s">
        <v>1267</v>
      </c>
      <c r="B2397" s="31"/>
      <c r="C2397" s="50" t="s">
        <v>1268</v>
      </c>
      <c r="D2397" s="18" t="s">
        <v>1269</v>
      </c>
      <c r="E2397" s="18" t="s">
        <v>1270</v>
      </c>
      <c r="F2397" s="18" t="s">
        <v>1271</v>
      </c>
      <c r="G2397" s="51" t="s">
        <v>1272</v>
      </c>
      <c r="H2397" s="52" t="s">
        <v>1273</v>
      </c>
      <c r="I2397" s="62"/>
      <c r="J2397" s="46"/>
    </row>
    <row r="2398" spans="1:10">
      <c r="A2398" s="40">
        <v>200011</v>
      </c>
      <c r="B2398" s="31" t="s">
        <v>1268</v>
      </c>
      <c r="C2398" s="236" t="s">
        <v>1363</v>
      </c>
      <c r="D2398" s="305">
        <v>178193</v>
      </c>
      <c r="E2398" s="306">
        <f>$O$1</f>
        <v>1.68</v>
      </c>
      <c r="F2398" s="307">
        <f>IF(D2398&lt;&gt;"",TRUNC(D2398*E2398,0),"")</f>
        <v>299364</v>
      </c>
      <c r="G2398" s="308">
        <v>4.9400000000000004</v>
      </c>
      <c r="H2398" s="234">
        <f>TRUNC(F2398/G2398,2)</f>
        <v>60600</v>
      </c>
      <c r="I2398" s="302" t="e">
        <f>I2389 / G2398</f>
        <v>#REF!</v>
      </c>
      <c r="J2398" s="304" t="e">
        <f>H2398 * I2389</f>
        <v>#REF!</v>
      </c>
    </row>
    <row r="2399" spans="1:10">
      <c r="A2399" s="18" t="s">
        <v>1276</v>
      </c>
      <c r="B2399" s="31"/>
      <c r="C2399" s="41"/>
      <c r="D2399" s="18"/>
      <c r="E2399" s="42"/>
      <c r="F2399" s="42"/>
      <c r="G2399" s="43" t="s">
        <v>1277</v>
      </c>
      <c r="H2399" s="48">
        <f>SUM(H2397:H2398)</f>
        <v>60600</v>
      </c>
      <c r="I2399" s="45"/>
      <c r="J2399" s="49" t="e">
        <f>SUM(J2397:J2398)</f>
        <v>#REF!</v>
      </c>
    </row>
    <row r="2400" spans="1:10">
      <c r="A2400" s="40" t="s">
        <v>1278</v>
      </c>
      <c r="B2400" s="31"/>
      <c r="C2400" s="53" t="s">
        <v>1279</v>
      </c>
      <c r="D2400" s="18"/>
      <c r="E2400" s="42"/>
      <c r="F2400" s="42"/>
      <c r="G2400" s="43"/>
      <c r="H2400" s="44"/>
      <c r="I2400" s="45"/>
      <c r="J2400" s="46"/>
    </row>
    <row r="2401" spans="1:10">
      <c r="A2401" s="40">
        <v>309751</v>
      </c>
      <c r="B2401" s="31"/>
      <c r="C2401" s="236" t="s">
        <v>1602</v>
      </c>
      <c r="D2401" s="231" t="s">
        <v>17</v>
      </c>
      <c r="E2401" s="232">
        <v>1</v>
      </c>
      <c r="F2401" s="232"/>
      <c r="G2401" s="233">
        <v>3765</v>
      </c>
      <c r="H2401" s="234">
        <f>TRUNC(E2401* (1 + F2401 / 100) * G2401,2)</f>
        <v>3765</v>
      </c>
      <c r="I2401" s="302" t="e">
        <f>I2389 * (E2401 * (1+F2401/100))</f>
        <v>#REF!</v>
      </c>
      <c r="J2401" s="304" t="e">
        <f>H2401 * I2389</f>
        <v>#REF!</v>
      </c>
    </row>
    <row r="2402" spans="1:10">
      <c r="A2402" s="40">
        <v>300055</v>
      </c>
      <c r="B2402" s="31" t="s">
        <v>1279</v>
      </c>
      <c r="C2402" s="236" t="s">
        <v>1538</v>
      </c>
      <c r="D2402" s="231" t="s">
        <v>629</v>
      </c>
      <c r="E2402" s="232">
        <v>0.05</v>
      </c>
      <c r="F2402" s="232"/>
      <c r="G2402" s="233">
        <v>28000</v>
      </c>
      <c r="H2402" s="234">
        <f>TRUNC(E2402* (1 + F2402 / 100) * G2402,2)</f>
        <v>1400</v>
      </c>
      <c r="I2402" s="302" t="e">
        <f>I2389 * (E2402 * (1+F2402/100))</f>
        <v>#REF!</v>
      </c>
      <c r="J2402" s="304" t="e">
        <f>H2402 * I2389</f>
        <v>#REF!</v>
      </c>
    </row>
    <row r="2403" spans="1:10">
      <c r="A2403" s="40">
        <v>300026</v>
      </c>
      <c r="B2403" s="31" t="s">
        <v>1279</v>
      </c>
      <c r="C2403" s="236" t="s">
        <v>1281</v>
      </c>
      <c r="D2403" s="231" t="s">
        <v>1282</v>
      </c>
      <c r="E2403" s="237">
        <f>$O$2</f>
        <v>0.05</v>
      </c>
      <c r="F2403" s="232"/>
      <c r="G2403" s="233">
        <f>H2399</f>
        <v>60600</v>
      </c>
      <c r="H2403" s="234">
        <f>TRUNC(E2403* (1 + F2403 / 100) * G2403,2)</f>
        <v>3030</v>
      </c>
      <c r="I2403" s="302" t="e">
        <f>I2389 * H2403</f>
        <v>#REF!</v>
      </c>
      <c r="J2403" s="304" t="e">
        <f>H2403 * I2389</f>
        <v>#REF!</v>
      </c>
    </row>
    <row r="2404" spans="1:10">
      <c r="A2404" s="18" t="s">
        <v>1283</v>
      </c>
      <c r="B2404" s="31"/>
      <c r="C2404" s="41"/>
      <c r="D2404" s="18"/>
      <c r="E2404" s="42"/>
      <c r="F2404" s="42"/>
      <c r="G2404" s="43" t="s">
        <v>1284</v>
      </c>
      <c r="H2404" s="48">
        <f>SUM(H2400:H2403)</f>
        <v>8195</v>
      </c>
      <c r="I2404" s="45"/>
      <c r="J2404" s="48" t="e">
        <f>SUM(J2400:J2403)</f>
        <v>#REF!</v>
      </c>
    </row>
    <row r="2405" spans="1:10">
      <c r="A2405" s="18" t="s">
        <v>1285</v>
      </c>
      <c r="B2405" s="1"/>
      <c r="C2405" s="47" t="s">
        <v>1286</v>
      </c>
      <c r="D2405" s="18"/>
      <c r="E2405" s="42"/>
      <c r="F2405" s="42"/>
      <c r="G2405" s="43"/>
      <c r="H2405" s="44"/>
      <c r="I2405" s="45"/>
      <c r="J2405" s="46"/>
    </row>
    <row r="2406" spans="1:10">
      <c r="A2406" s="40"/>
      <c r="B2406" s="31"/>
      <c r="C2406" s="236"/>
      <c r="D2406" s="231"/>
      <c r="E2406" s="232"/>
      <c r="F2406" s="232"/>
      <c r="G2406" s="233"/>
      <c r="H2406" s="234"/>
      <c r="I2406" s="302"/>
      <c r="J2406" s="304"/>
    </row>
    <row r="2407" spans="1:10">
      <c r="A2407" s="54" t="s">
        <v>1287</v>
      </c>
      <c r="B2407" s="1"/>
      <c r="C2407" s="41"/>
      <c r="D2407" s="18"/>
      <c r="E2407" s="42"/>
      <c r="F2407" s="42"/>
      <c r="G2407" s="43" t="s">
        <v>1288</v>
      </c>
      <c r="H2407" s="234">
        <f>SUM(H2405:H2406)</f>
        <v>0</v>
      </c>
      <c r="I2407" s="45"/>
      <c r="J2407" s="304">
        <f>SUM(J2405:J2406)</f>
        <v>0</v>
      </c>
    </row>
    <row r="2408" spans="1:10">
      <c r="A2408" s="18"/>
      <c r="B2408" s="55"/>
      <c r="C2408" s="41"/>
      <c r="D2408" s="18"/>
      <c r="E2408" s="42"/>
      <c r="F2408" s="42"/>
      <c r="G2408" s="43"/>
      <c r="H2408" s="44"/>
      <c r="I2408" s="45"/>
      <c r="J2408" s="46"/>
    </row>
    <row r="2409" spans="1:10" ht="16" thickBot="1">
      <c r="A2409" s="18" t="s">
        <v>1289</v>
      </c>
      <c r="B2409" s="55"/>
      <c r="C2409" s="56"/>
      <c r="D2409" s="119"/>
      <c r="E2409" s="120"/>
      <c r="F2409" s="121" t="s">
        <v>1290</v>
      </c>
      <c r="G2409" s="122">
        <f>SUM(H2390:H2408)/2</f>
        <v>194302.16999999998</v>
      </c>
      <c r="H2409" s="123" t="e">
        <f>IF($A$2="CD",IF($A$3=1,ROUND(SUM(H2390:H2408)/2,0),IF($A$3=3,ROUND(SUM(H2390:H2408)/2,-1),SUM(H2390:H2408)/2)),SUM(H2390:H2408)/2)</f>
        <v>#REF!</v>
      </c>
      <c r="I2409" s="57" t="e">
        <f>SUM(J2390:J2408)/2</f>
        <v>#REF!</v>
      </c>
      <c r="J2409" s="124" t="e">
        <f>IF($A$2="CD",IF($A$3=1,ROUND(SUM(J2390:J2408)/2,0),IF($A$3=3,ROUND(SUM(J2390:J2408)/2,-1),SUM(J2390:J2408)/2)),SUM(J2390:J2408)/2)</f>
        <v>#REF!</v>
      </c>
    </row>
    <row r="2410" spans="1:10" ht="16" thickTop="1">
      <c r="A2410" s="18" t="s">
        <v>1340</v>
      </c>
      <c r="B2410" s="55"/>
      <c r="C2410" s="65" t="s">
        <v>1341</v>
      </c>
      <c r="D2410" s="66"/>
      <c r="E2410" s="67"/>
      <c r="F2410" s="67"/>
      <c r="G2410" s="68"/>
      <c r="H2410" s="69"/>
      <c r="I2410" s="45"/>
      <c r="J2410" s="70"/>
    </row>
    <row r="2411" spans="1:10">
      <c r="A2411" s="40" t="s">
        <v>1342</v>
      </c>
      <c r="B2411" s="55"/>
      <c r="C2411" s="309" t="s">
        <v>1343</v>
      </c>
      <c r="D2411" s="310"/>
      <c r="E2411" s="311"/>
      <c r="F2411" s="241">
        <f>$F$3</f>
        <v>0</v>
      </c>
      <c r="G2411" s="312"/>
      <c r="H2411" s="313" t="e">
        <f>ROUND(H2409*F2411,2)</f>
        <v>#REF!</v>
      </c>
      <c r="I2411" s="45"/>
      <c r="J2411" s="304" t="e">
        <f>ROUND(J2409*F2411,2)</f>
        <v>#REF!</v>
      </c>
    </row>
    <row r="2412" spans="1:10">
      <c r="A2412" s="40" t="s">
        <v>1344</v>
      </c>
      <c r="B2412" s="55"/>
      <c r="C2412" s="309" t="s">
        <v>1345</v>
      </c>
      <c r="D2412" s="310"/>
      <c r="E2412" s="311"/>
      <c r="F2412" s="241">
        <f>$G$3</f>
        <v>0</v>
      </c>
      <c r="G2412" s="312"/>
      <c r="H2412" s="313" t="e">
        <f>ROUND(H2409*F2412,2)</f>
        <v>#REF!</v>
      </c>
      <c r="I2412" s="45"/>
      <c r="J2412" s="304" t="e">
        <f>ROUND(J2409*F2412,2)</f>
        <v>#REF!</v>
      </c>
    </row>
    <row r="2413" spans="1:10">
      <c r="A2413" s="40" t="s">
        <v>1346</v>
      </c>
      <c r="B2413" s="55"/>
      <c r="C2413" s="309" t="s">
        <v>1347</v>
      </c>
      <c r="D2413" s="310"/>
      <c r="E2413" s="311"/>
      <c r="F2413" s="241">
        <f>$H$3</f>
        <v>0</v>
      </c>
      <c r="G2413" s="312"/>
      <c r="H2413" s="313" t="e">
        <f>ROUND(H2409*F2413,2)</f>
        <v>#REF!</v>
      </c>
      <c r="I2413" s="45"/>
      <c r="J2413" s="304" t="e">
        <f>ROUND(J2409*F2413,2)</f>
        <v>#REF!</v>
      </c>
    </row>
    <row r="2414" spans="1:10">
      <c r="A2414" s="40" t="s">
        <v>1348</v>
      </c>
      <c r="B2414" s="55"/>
      <c r="C2414" s="309" t="s">
        <v>1349</v>
      </c>
      <c r="D2414" s="310"/>
      <c r="E2414" s="311"/>
      <c r="F2414" s="241" t="e">
        <f>$I$3</f>
        <v>#REF!</v>
      </c>
      <c r="G2414" s="312"/>
      <c r="H2414" s="313" t="e">
        <f>ROUND(H2413*F2414,2)</f>
        <v>#REF!</v>
      </c>
      <c r="I2414" s="45"/>
      <c r="J2414" s="304" t="e">
        <f>ROUND(J2413*F2414,2)</f>
        <v>#REF!</v>
      </c>
    </row>
    <row r="2415" spans="1:10">
      <c r="A2415" s="18" t="s">
        <v>1350</v>
      </c>
      <c r="B2415" s="55"/>
      <c r="C2415" s="47" t="s">
        <v>1351</v>
      </c>
      <c r="D2415" s="18"/>
      <c r="E2415" s="42"/>
      <c r="F2415" s="42"/>
      <c r="G2415" s="71"/>
      <c r="H2415" s="72" t="e">
        <f>SUM(H2411:H2414)</f>
        <v>#REF!</v>
      </c>
      <c r="I2415" s="62"/>
      <c r="J2415" s="73" t="e">
        <f>SUM(J2411:J2414)</f>
        <v>#REF!</v>
      </c>
    </row>
    <row r="2416" spans="1:10" ht="16" thickBot="1">
      <c r="A2416" s="18" t="s">
        <v>1352</v>
      </c>
      <c r="B2416" s="55"/>
      <c r="C2416" s="125"/>
      <c r="D2416" s="126"/>
      <c r="E2416" s="120"/>
      <c r="F2416" s="121" t="s">
        <v>1353</v>
      </c>
      <c r="G2416" s="127" t="e">
        <f>H2415+H2409</f>
        <v>#REF!</v>
      </c>
      <c r="H2416" s="123" t="e">
        <f>IF($A$3=2,ROUND((H2409+H2415),2),IF($A$3=3,ROUND((H2409+H2415),-1),ROUND((H2409+H2415),0)))</f>
        <v>#REF!</v>
      </c>
      <c r="I2416" s="57"/>
      <c r="J2416" s="124" t="e">
        <f>IF($A$3=2,ROUND((J2409+J2415),2),IF($A$3=3,ROUND((J2409+J2415),-1),ROUND((J2409+J2415),0)))</f>
        <v>#REF!</v>
      </c>
    </row>
    <row r="2417" spans="1:10" ht="16" thickTop="1">
      <c r="C2417" s="1"/>
      <c r="D2417" s="2"/>
      <c r="E2417" s="1"/>
      <c r="F2417" s="1"/>
      <c r="G2417" s="1"/>
      <c r="H2417" s="1"/>
      <c r="I2417" s="29"/>
      <c r="J2417" s="30"/>
    </row>
    <row r="2418" spans="1:10" ht="16" thickBot="1">
      <c r="C2418" s="1"/>
      <c r="D2418" s="2"/>
      <c r="E2418" s="1"/>
      <c r="F2418" s="1"/>
      <c r="G2418" s="1"/>
      <c r="H2418" s="1"/>
      <c r="I2418" s="29"/>
      <c r="J2418" s="30"/>
    </row>
    <row r="2419" spans="1:10" ht="16" thickTop="1">
      <c r="A2419" s="18" t="s">
        <v>1603</v>
      </c>
      <c r="B2419" s="31"/>
      <c r="C2419" s="812" t="s">
        <v>1604</v>
      </c>
      <c r="D2419" s="813"/>
      <c r="E2419" s="813"/>
      <c r="F2419" s="813"/>
      <c r="G2419" s="32"/>
      <c r="H2419" s="33" t="s">
        <v>1293</v>
      </c>
      <c r="I2419" s="34" t="s">
        <v>1251</v>
      </c>
      <c r="J2419" s="35" t="s">
        <v>4</v>
      </c>
    </row>
    <row r="2420" spans="1:10">
      <c r="A2420" s="18"/>
      <c r="B2420" s="31"/>
      <c r="C2420" s="814"/>
      <c r="D2420" s="815"/>
      <c r="E2420" s="815"/>
      <c r="F2420" s="815"/>
      <c r="G2420" s="36"/>
      <c r="H2420" s="37" t="e">
        <f>"ITEM:   "&amp;#REF!</f>
        <v>#REF!</v>
      </c>
      <c r="I2420" s="64" t="e">
        <f>#REF!</f>
        <v>#REF!</v>
      </c>
      <c r="J2420" s="39"/>
    </row>
    <row r="2421" spans="1:10">
      <c r="A2421" s="40" t="s">
        <v>1253</v>
      </c>
      <c r="B2421" s="31"/>
      <c r="C2421" s="236" t="s">
        <v>1</v>
      </c>
      <c r="D2421" s="231" t="s">
        <v>2</v>
      </c>
      <c r="E2421" s="232" t="s">
        <v>3</v>
      </c>
      <c r="F2421" s="232" t="s">
        <v>1254</v>
      </c>
      <c r="G2421" s="233" t="s">
        <v>1255</v>
      </c>
      <c r="H2421" s="234" t="s">
        <v>1256</v>
      </c>
      <c r="I2421" s="302"/>
      <c r="J2421" s="304" t="s">
        <v>1256</v>
      </c>
    </row>
    <row r="2422" spans="1:10">
      <c r="A2422" s="40"/>
      <c r="B2422" s="31"/>
      <c r="C2422" s="41"/>
      <c r="D2422" s="18"/>
      <c r="E2422" s="42"/>
      <c r="F2422" s="42"/>
      <c r="G2422" s="43"/>
      <c r="H2422" s="44"/>
      <c r="I2422" s="45"/>
      <c r="J2422" s="46"/>
    </row>
    <row r="2423" spans="1:10">
      <c r="A2423" s="40" t="s">
        <v>1257</v>
      </c>
      <c r="B2423" s="31"/>
      <c r="C2423" s="47" t="s">
        <v>1258</v>
      </c>
      <c r="D2423" s="18"/>
      <c r="E2423" s="42"/>
      <c r="F2423" s="42"/>
      <c r="G2423" s="43"/>
      <c r="H2423" s="44"/>
      <c r="I2423" s="45"/>
      <c r="J2423" s="46"/>
    </row>
    <row r="2424" spans="1:10">
      <c r="A2424" s="40">
        <v>119078</v>
      </c>
      <c r="B2424" s="31" t="s">
        <v>1259</v>
      </c>
      <c r="C2424" s="236" t="s">
        <v>1576</v>
      </c>
      <c r="D2424" s="231" t="s">
        <v>1577</v>
      </c>
      <c r="E2424" s="232">
        <v>0.05</v>
      </c>
      <c r="F2424" s="232">
        <v>0</v>
      </c>
      <c r="G2424" s="233">
        <v>192756</v>
      </c>
      <c r="H2424" s="234">
        <f>TRUNC(E2424* (1 + F2424 / 100) * G2424,2)</f>
        <v>9637.7999999999993</v>
      </c>
      <c r="I2424" s="302" t="e">
        <f>I2420 * (E2424 * (1+F2424/100))</f>
        <v>#REF!</v>
      </c>
      <c r="J2424" s="46" t="e">
        <f>H2424 * I2420</f>
        <v>#REF!</v>
      </c>
    </row>
    <row r="2425" spans="1:10">
      <c r="A2425" s="40">
        <v>119238</v>
      </c>
      <c r="B2425" s="31" t="s">
        <v>1524</v>
      </c>
      <c r="C2425" s="236" t="s">
        <v>1595</v>
      </c>
      <c r="D2425" s="231" t="s">
        <v>8</v>
      </c>
      <c r="E2425" s="232">
        <v>1</v>
      </c>
      <c r="F2425" s="232">
        <v>5</v>
      </c>
      <c r="G2425" s="233">
        <v>405671</v>
      </c>
      <c r="H2425" s="234">
        <f>TRUNC(E2425* (1 + F2425 / 100) * G2425,2)</f>
        <v>425954.55</v>
      </c>
      <c r="I2425" s="302" t="e">
        <f>I2420 * (E2425 * (1+F2425/100))</f>
        <v>#REF!</v>
      </c>
      <c r="J2425" s="304" t="e">
        <f>H2425 * I2420</f>
        <v>#REF!</v>
      </c>
    </row>
    <row r="2426" spans="1:10">
      <c r="A2426" s="18" t="s">
        <v>1265</v>
      </c>
      <c r="B2426" s="31"/>
      <c r="C2426" s="41"/>
      <c r="D2426" s="18"/>
      <c r="E2426" s="42"/>
      <c r="F2426" s="42"/>
      <c r="G2426" s="43" t="s">
        <v>1266</v>
      </c>
      <c r="H2426" s="48">
        <f>SUM(H2423:H2425)</f>
        <v>435592.35</v>
      </c>
      <c r="I2426" s="45"/>
      <c r="J2426" s="48" t="e">
        <f>SUM(J2423:J2425)</f>
        <v>#REF!</v>
      </c>
    </row>
    <row r="2427" spans="1:10">
      <c r="A2427" s="40" t="s">
        <v>1267</v>
      </c>
      <c r="B2427" s="31"/>
      <c r="C2427" s="50" t="s">
        <v>1268</v>
      </c>
      <c r="D2427" s="18" t="s">
        <v>1269</v>
      </c>
      <c r="E2427" s="18" t="s">
        <v>1270</v>
      </c>
      <c r="F2427" s="18" t="s">
        <v>1271</v>
      </c>
      <c r="G2427" s="51" t="s">
        <v>1272</v>
      </c>
      <c r="H2427" s="52" t="s">
        <v>1273</v>
      </c>
      <c r="I2427" s="45"/>
      <c r="J2427" s="46"/>
    </row>
    <row r="2428" spans="1:10">
      <c r="A2428" s="40">
        <v>200011</v>
      </c>
      <c r="B2428" s="31" t="s">
        <v>1268</v>
      </c>
      <c r="C2428" s="236" t="s">
        <v>1363</v>
      </c>
      <c r="D2428" s="305">
        <v>178193</v>
      </c>
      <c r="E2428" s="306">
        <f>$O$1</f>
        <v>1.68</v>
      </c>
      <c r="F2428" s="307">
        <f>IF(D2428&lt;&gt;"",TRUNC(D2428*E2428,0),"")</f>
        <v>299364</v>
      </c>
      <c r="G2428" s="308">
        <v>0.78169999999999995</v>
      </c>
      <c r="H2428" s="234">
        <f>TRUNC(F2428/G2428,2)</f>
        <v>382965.33</v>
      </c>
      <c r="I2428" s="302" t="e">
        <f>I2420 / G2428</f>
        <v>#REF!</v>
      </c>
      <c r="J2428" s="304" t="e">
        <f>H2428 * I2420</f>
        <v>#REF!</v>
      </c>
    </row>
    <row r="2429" spans="1:10">
      <c r="A2429" s="18" t="s">
        <v>1276</v>
      </c>
      <c r="B2429" s="31"/>
      <c r="C2429" s="41"/>
      <c r="D2429" s="18"/>
      <c r="E2429" s="42"/>
      <c r="F2429" s="42"/>
      <c r="G2429" s="43" t="s">
        <v>1277</v>
      </c>
      <c r="H2429" s="48">
        <f>SUM(H2427:H2428)</f>
        <v>382965.33</v>
      </c>
      <c r="I2429" s="45"/>
      <c r="J2429" s="49" t="e">
        <f>SUM(J2427:J2428)</f>
        <v>#REF!</v>
      </c>
    </row>
    <row r="2430" spans="1:10">
      <c r="A2430" s="40" t="s">
        <v>1278</v>
      </c>
      <c r="B2430" s="31"/>
      <c r="C2430" s="53" t="s">
        <v>1279</v>
      </c>
      <c r="D2430" s="18"/>
      <c r="E2430" s="42"/>
      <c r="F2430" s="42"/>
      <c r="G2430" s="43"/>
      <c r="H2430" s="44"/>
      <c r="I2430" s="45"/>
      <c r="J2430" s="46"/>
    </row>
    <row r="2431" spans="1:10">
      <c r="A2431" s="40">
        <v>300055</v>
      </c>
      <c r="B2431" s="31" t="s">
        <v>1279</v>
      </c>
      <c r="C2431" s="236" t="s">
        <v>1538</v>
      </c>
      <c r="D2431" s="231" t="s">
        <v>629</v>
      </c>
      <c r="E2431" s="232">
        <v>0.04</v>
      </c>
      <c r="F2431" s="232"/>
      <c r="G2431" s="233">
        <v>28000</v>
      </c>
      <c r="H2431" s="234">
        <f t="shared" ref="H2431:H2436" si="9">TRUNC(E2431* (1 + F2431 / 100) * G2431,2)</f>
        <v>1120</v>
      </c>
      <c r="I2431" s="302" t="e">
        <f>I2420 * (E2431 * (1+F2431/100))</f>
        <v>#REF!</v>
      </c>
      <c r="J2431" s="304" t="e">
        <f>H2431 * I2420</f>
        <v>#REF!</v>
      </c>
    </row>
    <row r="2432" spans="1:10">
      <c r="A2432" s="40">
        <v>300026</v>
      </c>
      <c r="B2432" s="31" t="s">
        <v>1279</v>
      </c>
      <c r="C2432" s="236" t="s">
        <v>1281</v>
      </c>
      <c r="D2432" s="231" t="s">
        <v>1282</v>
      </c>
      <c r="E2432" s="237">
        <f>$O$2</f>
        <v>0.05</v>
      </c>
      <c r="F2432" s="232"/>
      <c r="G2432" s="233">
        <f>H2429</f>
        <v>382965.33</v>
      </c>
      <c r="H2432" s="234">
        <f t="shared" si="9"/>
        <v>19148.259999999998</v>
      </c>
      <c r="I2432" s="315" t="e">
        <f>I2420 * H2432</f>
        <v>#REF!</v>
      </c>
      <c r="J2432" s="304" t="e">
        <f>H2432 * I2420</f>
        <v>#REF!</v>
      </c>
    </row>
    <row r="2433" spans="1:10">
      <c r="A2433" s="40">
        <v>300051</v>
      </c>
      <c r="B2433" s="31" t="s">
        <v>1279</v>
      </c>
      <c r="C2433" s="236" t="s">
        <v>1384</v>
      </c>
      <c r="D2433" s="231" t="s">
        <v>629</v>
      </c>
      <c r="E2433" s="232">
        <v>9</v>
      </c>
      <c r="F2433" s="232"/>
      <c r="G2433" s="233">
        <v>131</v>
      </c>
      <c r="H2433" s="234">
        <f t="shared" si="9"/>
        <v>1179</v>
      </c>
      <c r="I2433" s="302" t="e">
        <f>I2420 * (E2433 * (1+F2433/100))</f>
        <v>#REF!</v>
      </c>
      <c r="J2433" s="304" t="e">
        <f>H2433 * I2420</f>
        <v>#REF!</v>
      </c>
    </row>
    <row r="2434" spans="1:10">
      <c r="A2434" s="40">
        <v>300010</v>
      </c>
      <c r="B2434" s="31" t="s">
        <v>1279</v>
      </c>
      <c r="C2434" s="236" t="s">
        <v>1605</v>
      </c>
      <c r="D2434" s="231" t="s">
        <v>629</v>
      </c>
      <c r="E2434" s="232">
        <v>9</v>
      </c>
      <c r="F2434" s="232"/>
      <c r="G2434" s="233">
        <v>600</v>
      </c>
      <c r="H2434" s="234">
        <f t="shared" si="9"/>
        <v>5400</v>
      </c>
      <c r="I2434" s="302" t="e">
        <f>I2420 * (E2434 * (1+F2434/100))</f>
        <v>#REF!</v>
      </c>
      <c r="J2434" s="304" t="e">
        <f>H2434 * I2420</f>
        <v>#REF!</v>
      </c>
    </row>
    <row r="2435" spans="1:10">
      <c r="A2435" s="40">
        <v>350004</v>
      </c>
      <c r="B2435" s="31" t="s">
        <v>1279</v>
      </c>
      <c r="C2435" s="236" t="s">
        <v>1591</v>
      </c>
      <c r="D2435" s="231" t="s">
        <v>1592</v>
      </c>
      <c r="E2435" s="232">
        <v>9</v>
      </c>
      <c r="F2435" s="232"/>
      <c r="G2435" s="233">
        <v>3765</v>
      </c>
      <c r="H2435" s="234">
        <f t="shared" si="9"/>
        <v>33885</v>
      </c>
      <c r="I2435" s="302" t="e">
        <f>I2420 * (E2435 * (1+F2435/100))</f>
        <v>#REF!</v>
      </c>
      <c r="J2435" s="304" t="e">
        <f>H2435 * I2420</f>
        <v>#REF!</v>
      </c>
    </row>
    <row r="2436" spans="1:10">
      <c r="A2436" s="40">
        <v>300002</v>
      </c>
      <c r="B2436" s="31" t="s">
        <v>1279</v>
      </c>
      <c r="C2436" s="236" t="s">
        <v>1561</v>
      </c>
      <c r="D2436" s="231" t="s">
        <v>1390</v>
      </c>
      <c r="E2436" s="232">
        <v>4</v>
      </c>
      <c r="F2436" s="232"/>
      <c r="G2436" s="233">
        <v>15990</v>
      </c>
      <c r="H2436" s="234">
        <f t="shared" si="9"/>
        <v>63960</v>
      </c>
      <c r="I2436" s="302" t="e">
        <f>I2420 * (E2436 * (1+F2436/100))</f>
        <v>#REF!</v>
      </c>
      <c r="J2436" s="304" t="e">
        <f>H2436 * I2420</f>
        <v>#REF!</v>
      </c>
    </row>
    <row r="2437" spans="1:10">
      <c r="A2437" s="18" t="s">
        <v>1283</v>
      </c>
      <c r="B2437" s="31"/>
      <c r="C2437" s="41"/>
      <c r="D2437" s="18"/>
      <c r="E2437" s="42"/>
      <c r="F2437" s="42"/>
      <c r="G2437" s="43" t="s">
        <v>1284</v>
      </c>
      <c r="H2437" s="48">
        <f>SUM(H2430:H2436)</f>
        <v>124692.26</v>
      </c>
      <c r="I2437" s="45"/>
      <c r="J2437" s="48" t="e">
        <f>SUM(J2430:J2436)</f>
        <v>#REF!</v>
      </c>
    </row>
    <row r="2438" spans="1:10">
      <c r="A2438" s="18" t="s">
        <v>1285</v>
      </c>
      <c r="B2438" s="1"/>
      <c r="C2438" s="47" t="s">
        <v>1286</v>
      </c>
      <c r="D2438" s="18"/>
      <c r="E2438" s="42"/>
      <c r="F2438" s="42"/>
      <c r="G2438" s="43"/>
      <c r="H2438" s="44"/>
      <c r="I2438" s="45"/>
      <c r="J2438" s="46"/>
    </row>
    <row r="2439" spans="1:10">
      <c r="A2439" s="40"/>
      <c r="B2439" s="31"/>
      <c r="C2439" s="236"/>
      <c r="D2439" s="231"/>
      <c r="E2439" s="232"/>
      <c r="F2439" s="232"/>
      <c r="G2439" s="233"/>
      <c r="H2439" s="234"/>
      <c r="I2439" s="302"/>
      <c r="J2439" s="304"/>
    </row>
    <row r="2440" spans="1:10">
      <c r="A2440" s="54" t="s">
        <v>1287</v>
      </c>
      <c r="B2440" s="1"/>
      <c r="C2440" s="41"/>
      <c r="D2440" s="18"/>
      <c r="E2440" s="42"/>
      <c r="F2440" s="42"/>
      <c r="G2440" s="43" t="s">
        <v>1288</v>
      </c>
      <c r="H2440" s="234">
        <f>SUM(H2438:H2439)</f>
        <v>0</v>
      </c>
      <c r="I2440" s="45"/>
      <c r="J2440" s="304">
        <f>SUM(J2438:J2439)</f>
        <v>0</v>
      </c>
    </row>
    <row r="2441" spans="1:10">
      <c r="A2441" s="18"/>
      <c r="B2441" s="55"/>
      <c r="C2441" s="41"/>
      <c r="D2441" s="18"/>
      <c r="E2441" s="42"/>
      <c r="F2441" s="42"/>
      <c r="G2441" s="43"/>
      <c r="H2441" s="44"/>
      <c r="I2441" s="45"/>
      <c r="J2441" s="46"/>
    </row>
    <row r="2442" spans="1:10" ht="16" thickBot="1">
      <c r="A2442" s="18" t="s">
        <v>1289</v>
      </c>
      <c r="B2442" s="55"/>
      <c r="C2442" s="56"/>
      <c r="D2442" s="119"/>
      <c r="E2442" s="120"/>
      <c r="F2442" s="121" t="s">
        <v>1290</v>
      </c>
      <c r="G2442" s="122">
        <f>SUM(H2421:H2441)/2</f>
        <v>943249.94000000006</v>
      </c>
      <c r="H2442" s="123" t="e">
        <f>IF($A$2="CD",IF($A$3=1,ROUND(SUM(H2421:H2441)/2,0),IF($A$3=3,ROUND(SUM(H2421:H2441)/2,-1),SUM(H2421:H2441)/2)),SUM(H2421:H2441)/2)</f>
        <v>#REF!</v>
      </c>
      <c r="I2442" s="57" t="e">
        <f>SUM(J2421:J2441)/2</f>
        <v>#REF!</v>
      </c>
      <c r="J2442" s="124" t="e">
        <f>IF($A$2="CD",IF($A$3=1,ROUND(SUM(J2421:J2441)/2,0),IF($A$3=3,ROUND(SUM(J2421:J2441)/2,-1),SUM(J2421:J2441)/2)),SUM(J2421:J2441)/2)</f>
        <v>#REF!</v>
      </c>
    </row>
    <row r="2443" spans="1:10" ht="16" thickTop="1">
      <c r="A2443" s="18" t="s">
        <v>1340</v>
      </c>
      <c r="B2443" s="55"/>
      <c r="C2443" s="65" t="s">
        <v>1341</v>
      </c>
      <c r="D2443" s="66"/>
      <c r="E2443" s="67"/>
      <c r="F2443" s="67"/>
      <c r="G2443" s="68"/>
      <c r="H2443" s="69"/>
      <c r="I2443" s="45"/>
      <c r="J2443" s="70"/>
    </row>
    <row r="2444" spans="1:10">
      <c r="A2444" s="40" t="s">
        <v>1342</v>
      </c>
      <c r="B2444" s="55"/>
      <c r="C2444" s="309" t="s">
        <v>1343</v>
      </c>
      <c r="D2444" s="310"/>
      <c r="E2444" s="311"/>
      <c r="F2444" s="241">
        <f>$F$3</f>
        <v>0</v>
      </c>
      <c r="G2444" s="312"/>
      <c r="H2444" s="313" t="e">
        <f>ROUND(H2442*F2444,2)</f>
        <v>#REF!</v>
      </c>
      <c r="I2444" s="45"/>
      <c r="J2444" s="304" t="e">
        <f>ROUND(J2442*F2444,2)</f>
        <v>#REF!</v>
      </c>
    </row>
    <row r="2445" spans="1:10">
      <c r="A2445" s="40" t="s">
        <v>1344</v>
      </c>
      <c r="B2445" s="55"/>
      <c r="C2445" s="309" t="s">
        <v>1345</v>
      </c>
      <c r="D2445" s="310"/>
      <c r="E2445" s="311"/>
      <c r="F2445" s="241">
        <f>$G$3</f>
        <v>0</v>
      </c>
      <c r="G2445" s="312"/>
      <c r="H2445" s="313" t="e">
        <f>ROUND(H2442*F2445,2)</f>
        <v>#REF!</v>
      </c>
      <c r="I2445" s="45"/>
      <c r="J2445" s="304" t="e">
        <f>ROUND(J2442*F2445,2)</f>
        <v>#REF!</v>
      </c>
    </row>
    <row r="2446" spans="1:10">
      <c r="A2446" s="40" t="s">
        <v>1346</v>
      </c>
      <c r="B2446" s="55"/>
      <c r="C2446" s="309" t="s">
        <v>1347</v>
      </c>
      <c r="D2446" s="310"/>
      <c r="E2446" s="311"/>
      <c r="F2446" s="241">
        <f>$H$3</f>
        <v>0</v>
      </c>
      <c r="G2446" s="312"/>
      <c r="H2446" s="313" t="e">
        <f>ROUND(H2442*F2446,2)</f>
        <v>#REF!</v>
      </c>
      <c r="I2446" s="45"/>
      <c r="J2446" s="304" t="e">
        <f>ROUND(J2442*F2446,2)</f>
        <v>#REF!</v>
      </c>
    </row>
    <row r="2447" spans="1:10">
      <c r="A2447" s="40" t="s">
        <v>1348</v>
      </c>
      <c r="B2447" s="55"/>
      <c r="C2447" s="309" t="s">
        <v>1349</v>
      </c>
      <c r="D2447" s="310"/>
      <c r="E2447" s="311"/>
      <c r="F2447" s="241" t="e">
        <f>$I$3</f>
        <v>#REF!</v>
      </c>
      <c r="G2447" s="312"/>
      <c r="H2447" s="313" t="e">
        <f>ROUND(H2446*F2447,2)</f>
        <v>#REF!</v>
      </c>
      <c r="I2447" s="45"/>
      <c r="J2447" s="304" t="e">
        <f>ROUND(J2446*F2447,2)</f>
        <v>#REF!</v>
      </c>
    </row>
    <row r="2448" spans="1:10">
      <c r="A2448" s="18" t="s">
        <v>1350</v>
      </c>
      <c r="B2448" s="55"/>
      <c r="C2448" s="47" t="s">
        <v>1351</v>
      </c>
      <c r="D2448" s="18"/>
      <c r="E2448" s="42"/>
      <c r="F2448" s="42"/>
      <c r="G2448" s="71"/>
      <c r="H2448" s="72" t="e">
        <f>SUM(H2444:H2447)</f>
        <v>#REF!</v>
      </c>
      <c r="I2448" s="62"/>
      <c r="J2448" s="73" t="e">
        <f>SUM(J2444:J2447)</f>
        <v>#REF!</v>
      </c>
    </row>
    <row r="2449" spans="1:10" ht="16" thickBot="1">
      <c r="A2449" s="18" t="s">
        <v>1352</v>
      </c>
      <c r="B2449" s="55"/>
      <c r="C2449" s="125"/>
      <c r="D2449" s="126"/>
      <c r="E2449" s="120"/>
      <c r="F2449" s="121" t="s">
        <v>1353</v>
      </c>
      <c r="G2449" s="127" t="e">
        <f>H2448+H2442</f>
        <v>#REF!</v>
      </c>
      <c r="H2449" s="123" t="e">
        <f>IF($A$3=2,ROUND((H2442+H2448),2),IF($A$3=3,ROUND((H2442+H2448),-1),ROUND((H2442+H2448),0)))</f>
        <v>#REF!</v>
      </c>
      <c r="I2449" s="57"/>
      <c r="J2449" s="124" t="e">
        <f>IF($A$3=2,ROUND((J2442+J2448),2),IF($A$3=3,ROUND((J2442+J2448),-1),ROUND((J2442+J2448),0)))</f>
        <v>#REF!</v>
      </c>
    </row>
    <row r="2450" spans="1:10" ht="16" thickTop="1">
      <c r="C2450" s="1"/>
      <c r="D2450" s="2"/>
      <c r="E2450" s="1"/>
      <c r="F2450" s="1"/>
      <c r="G2450" s="1"/>
      <c r="H2450" s="1"/>
      <c r="I2450" s="29"/>
      <c r="J2450" s="30"/>
    </row>
    <row r="2451" spans="1:10">
      <c r="C2451" s="1"/>
      <c r="D2451" s="2"/>
      <c r="E2451" s="1"/>
      <c r="F2451" s="1"/>
      <c r="G2451" s="1"/>
      <c r="H2451" s="1"/>
      <c r="I2451" s="29"/>
      <c r="J2451" s="30"/>
    </row>
    <row r="2452" spans="1:10" ht="16" thickBot="1">
      <c r="C2452" s="1"/>
      <c r="D2452" s="2"/>
      <c r="E2452" s="1"/>
      <c r="F2452" s="1"/>
      <c r="G2452" s="1"/>
      <c r="H2452" s="1"/>
      <c r="I2452" s="29"/>
      <c r="J2452" s="30"/>
    </row>
    <row r="2453" spans="1:10" ht="16" thickTop="1">
      <c r="A2453" s="18" t="s">
        <v>1606</v>
      </c>
      <c r="B2453" s="31"/>
      <c r="C2453" s="812" t="s">
        <v>1607</v>
      </c>
      <c r="D2453" s="813"/>
      <c r="E2453" s="813"/>
      <c r="F2453" s="813"/>
      <c r="G2453" s="32"/>
      <c r="H2453" s="33" t="s">
        <v>1293</v>
      </c>
      <c r="I2453" s="34" t="s">
        <v>1251</v>
      </c>
      <c r="J2453" s="35" t="s">
        <v>4</v>
      </c>
    </row>
    <row r="2454" spans="1:10">
      <c r="A2454" s="18"/>
      <c r="B2454" s="31"/>
      <c r="C2454" s="814"/>
      <c r="D2454" s="815"/>
      <c r="E2454" s="815"/>
      <c r="F2454" s="815"/>
      <c r="G2454" s="36"/>
      <c r="H2454" s="37" t="e">
        <f>"ITEM:   "&amp;#REF!</f>
        <v>#REF!</v>
      </c>
      <c r="I2454" s="64" t="e">
        <f>#REF!</f>
        <v>#REF!</v>
      </c>
      <c r="J2454" s="39"/>
    </row>
    <row r="2455" spans="1:10">
      <c r="A2455" s="40" t="s">
        <v>1253</v>
      </c>
      <c r="B2455" s="31"/>
      <c r="C2455" s="236" t="s">
        <v>1</v>
      </c>
      <c r="D2455" s="231" t="s">
        <v>2</v>
      </c>
      <c r="E2455" s="232" t="s">
        <v>3</v>
      </c>
      <c r="F2455" s="232" t="s">
        <v>1254</v>
      </c>
      <c r="G2455" s="233" t="s">
        <v>1255</v>
      </c>
      <c r="H2455" s="234" t="s">
        <v>1256</v>
      </c>
      <c r="I2455" s="315"/>
      <c r="J2455" s="304" t="s">
        <v>1256</v>
      </c>
    </row>
    <row r="2456" spans="1:10">
      <c r="A2456" s="40"/>
      <c r="B2456" s="31"/>
      <c r="C2456" s="41"/>
      <c r="D2456" s="18"/>
      <c r="E2456" s="42"/>
      <c r="F2456" s="42"/>
      <c r="G2456" s="43"/>
      <c r="H2456" s="44"/>
      <c r="I2456" s="45"/>
      <c r="J2456" s="46"/>
    </row>
    <row r="2457" spans="1:10">
      <c r="A2457" s="40" t="s">
        <v>1257</v>
      </c>
      <c r="B2457" s="31"/>
      <c r="C2457" s="47" t="s">
        <v>1258</v>
      </c>
      <c r="D2457" s="18"/>
      <c r="E2457" s="42"/>
      <c r="F2457" s="42"/>
      <c r="G2457" s="43"/>
      <c r="H2457" s="44"/>
      <c r="I2457" s="45"/>
      <c r="J2457" s="46"/>
    </row>
    <row r="2458" spans="1:10">
      <c r="A2458" s="40">
        <v>100076</v>
      </c>
      <c r="B2458" s="31" t="s">
        <v>1261</v>
      </c>
      <c r="C2458" s="236" t="s">
        <v>1516</v>
      </c>
      <c r="D2458" s="231" t="s">
        <v>1304</v>
      </c>
      <c r="E2458" s="232">
        <v>1</v>
      </c>
      <c r="F2458" s="232"/>
      <c r="G2458" s="233">
        <v>7153</v>
      </c>
      <c r="H2458" s="234">
        <f t="shared" ref="H2458:H2463" si="10">TRUNC(E2458* (1 + F2458 / 100) * G2458,2)</f>
        <v>7153</v>
      </c>
      <c r="I2458" s="302" t="e">
        <f>I2454 * (E2458 * (1+F2458/100))</f>
        <v>#REF!</v>
      </c>
      <c r="J2458" s="304" t="e">
        <f>H2458 * I2454</f>
        <v>#REF!</v>
      </c>
    </row>
    <row r="2459" spans="1:10">
      <c r="A2459" s="40">
        <v>100806</v>
      </c>
      <c r="B2459" s="31" t="s">
        <v>1336</v>
      </c>
      <c r="C2459" s="236" t="s">
        <v>1522</v>
      </c>
      <c r="D2459" s="231" t="s">
        <v>2</v>
      </c>
      <c r="E2459" s="232">
        <v>2.5</v>
      </c>
      <c r="F2459" s="232"/>
      <c r="G2459" s="233">
        <v>15102</v>
      </c>
      <c r="H2459" s="234">
        <f t="shared" si="10"/>
        <v>37755</v>
      </c>
      <c r="I2459" s="302" t="e">
        <f>I2454 * (E2459 * (1+F2459/100))</f>
        <v>#REF!</v>
      </c>
      <c r="J2459" s="304" t="e">
        <f>H2459 * I2454</f>
        <v>#REF!</v>
      </c>
    </row>
    <row r="2460" spans="1:10">
      <c r="A2460" s="40">
        <v>100977</v>
      </c>
      <c r="B2460" s="31" t="s">
        <v>1336</v>
      </c>
      <c r="C2460" s="236" t="s">
        <v>1360</v>
      </c>
      <c r="D2460" s="231" t="s">
        <v>2</v>
      </c>
      <c r="E2460" s="232">
        <v>5</v>
      </c>
      <c r="F2460" s="232"/>
      <c r="G2460" s="233">
        <v>9681</v>
      </c>
      <c r="H2460" s="234">
        <f t="shared" si="10"/>
        <v>48405</v>
      </c>
      <c r="I2460" s="302" t="e">
        <f>I2454 * (E2460 * (1+F2460/100))</f>
        <v>#REF!</v>
      </c>
      <c r="J2460" s="304" t="e">
        <f>H2460 * I2454</f>
        <v>#REF!</v>
      </c>
    </row>
    <row r="2461" spans="1:10">
      <c r="A2461" s="40">
        <v>101509</v>
      </c>
      <c r="B2461" s="31" t="s">
        <v>1261</v>
      </c>
      <c r="C2461" s="236" t="s">
        <v>1334</v>
      </c>
      <c r="D2461" s="231" t="s">
        <v>1335</v>
      </c>
      <c r="E2461" s="232">
        <v>0.72</v>
      </c>
      <c r="F2461" s="232"/>
      <c r="G2461" s="233">
        <v>3900</v>
      </c>
      <c r="H2461" s="234">
        <f t="shared" si="10"/>
        <v>2808</v>
      </c>
      <c r="I2461" s="302" t="e">
        <f>I2454 * (E2461 * (1+F2461/100))</f>
        <v>#REF!</v>
      </c>
      <c r="J2461" s="304" t="e">
        <f>H2461 * I2454</f>
        <v>#REF!</v>
      </c>
    </row>
    <row r="2462" spans="1:10">
      <c r="A2462" s="40">
        <v>101717</v>
      </c>
      <c r="B2462" s="31" t="s">
        <v>1336</v>
      </c>
      <c r="C2462" s="236" t="s">
        <v>1337</v>
      </c>
      <c r="D2462" s="231" t="s">
        <v>2</v>
      </c>
      <c r="E2462" s="232">
        <v>6.7</v>
      </c>
      <c r="F2462" s="232"/>
      <c r="G2462" s="233">
        <v>13007</v>
      </c>
      <c r="H2462" s="234">
        <f t="shared" si="10"/>
        <v>87146.9</v>
      </c>
      <c r="I2462" s="302" t="e">
        <f>I2454 * (E2462 * (1+F2462/100))</f>
        <v>#REF!</v>
      </c>
      <c r="J2462" s="304" t="e">
        <f>H2462 * I2454</f>
        <v>#REF!</v>
      </c>
    </row>
    <row r="2463" spans="1:10">
      <c r="A2463" s="18" t="s">
        <v>1531</v>
      </c>
      <c r="B2463" s="31" t="s">
        <v>1532</v>
      </c>
      <c r="C2463" s="236" t="s">
        <v>1608</v>
      </c>
      <c r="D2463" s="231" t="s">
        <v>8</v>
      </c>
      <c r="E2463" s="232">
        <v>1.03</v>
      </c>
      <c r="F2463" s="232"/>
      <c r="G2463" s="233" t="e">
        <f>H217</f>
        <v>#REF!</v>
      </c>
      <c r="H2463" s="234" t="e">
        <f t="shared" si="10"/>
        <v>#REF!</v>
      </c>
      <c r="I2463" s="302" t="e">
        <f>I2454 * (E2463 * (1+F2463/100))</f>
        <v>#REF!</v>
      </c>
      <c r="J2463" s="304" t="e">
        <f>H2463 * I2454</f>
        <v>#REF!</v>
      </c>
    </row>
    <row r="2464" spans="1:10">
      <c r="A2464" s="18" t="s">
        <v>1265</v>
      </c>
      <c r="B2464" s="31"/>
      <c r="C2464" s="41"/>
      <c r="D2464" s="18"/>
      <c r="E2464" s="42"/>
      <c r="F2464" s="42"/>
      <c r="G2464" s="43" t="s">
        <v>1266</v>
      </c>
      <c r="H2464" s="48" t="e">
        <f>SUM(H2457:H2463)</f>
        <v>#REF!</v>
      </c>
      <c r="I2464" s="45"/>
      <c r="J2464" s="49" t="e">
        <f>SUM(J2457:J2463)</f>
        <v>#REF!</v>
      </c>
    </row>
    <row r="2465" spans="1:10">
      <c r="A2465" s="40" t="s">
        <v>1267</v>
      </c>
      <c r="B2465" s="31"/>
      <c r="C2465" s="50" t="s">
        <v>1268</v>
      </c>
      <c r="D2465" s="18" t="s">
        <v>1269</v>
      </c>
      <c r="E2465" s="18" t="s">
        <v>1270</v>
      </c>
      <c r="F2465" s="18" t="s">
        <v>1271</v>
      </c>
      <c r="G2465" s="51" t="s">
        <v>1272</v>
      </c>
      <c r="H2465" s="52" t="s">
        <v>1273</v>
      </c>
      <c r="I2465" s="45"/>
      <c r="J2465" s="46"/>
    </row>
    <row r="2466" spans="1:10">
      <c r="A2466" s="40">
        <v>200011</v>
      </c>
      <c r="B2466" s="31" t="s">
        <v>1268</v>
      </c>
      <c r="C2466" s="236" t="s">
        <v>1363</v>
      </c>
      <c r="D2466" s="305">
        <v>178193</v>
      </c>
      <c r="E2466" s="306">
        <f>$O$1</f>
        <v>1.68</v>
      </c>
      <c r="F2466" s="307">
        <f>IF(D2466&lt;&gt;"",TRUNC(D2466*E2466,0),"")</f>
        <v>299364</v>
      </c>
      <c r="G2466" s="308">
        <v>0.74350000000000005</v>
      </c>
      <c r="H2466" s="234">
        <f>TRUNC(F2466/G2466,2)</f>
        <v>402641.56</v>
      </c>
      <c r="I2466" s="302" t="e">
        <f>I2454 / G2466</f>
        <v>#REF!</v>
      </c>
      <c r="J2466" s="304" t="e">
        <f>H2466 * I2454</f>
        <v>#REF!</v>
      </c>
    </row>
    <row r="2467" spans="1:10">
      <c r="A2467" s="18" t="s">
        <v>1276</v>
      </c>
      <c r="B2467" s="31"/>
      <c r="C2467" s="41"/>
      <c r="D2467" s="18"/>
      <c r="E2467" s="42"/>
      <c r="F2467" s="42"/>
      <c r="G2467" s="43" t="s">
        <v>1277</v>
      </c>
      <c r="H2467" s="48">
        <f>SUM(H2465:H2466)</f>
        <v>402641.56</v>
      </c>
      <c r="I2467" s="45"/>
      <c r="J2467" s="49" t="e">
        <f>SUM(J2465:J2466)</f>
        <v>#REF!</v>
      </c>
    </row>
    <row r="2468" spans="1:10">
      <c r="A2468" s="40" t="s">
        <v>1278</v>
      </c>
      <c r="B2468" s="31"/>
      <c r="C2468" s="53" t="s">
        <v>1279</v>
      </c>
      <c r="D2468" s="18"/>
      <c r="E2468" s="42"/>
      <c r="F2468" s="42"/>
      <c r="G2468" s="43"/>
      <c r="H2468" s="44"/>
      <c r="I2468" s="45"/>
      <c r="J2468" s="46"/>
    </row>
    <row r="2469" spans="1:10">
      <c r="A2469" s="40">
        <v>300055</v>
      </c>
      <c r="B2469" s="31" t="s">
        <v>1279</v>
      </c>
      <c r="C2469" s="236" t="s">
        <v>1538</v>
      </c>
      <c r="D2469" s="231" t="s">
        <v>629</v>
      </c>
      <c r="E2469" s="232">
        <v>0.50102999999999998</v>
      </c>
      <c r="F2469" s="232"/>
      <c r="G2469" s="233">
        <v>28000</v>
      </c>
      <c r="H2469" s="234">
        <f>TRUNC(E2469* (1 + F2469 / 100) * G2469,2)</f>
        <v>14028.84</v>
      </c>
      <c r="I2469" s="302" t="e">
        <f>I2454 * (E2469 * (1+F2469/100))</f>
        <v>#REF!</v>
      </c>
      <c r="J2469" s="304" t="e">
        <f>H2469 * I2454</f>
        <v>#REF!</v>
      </c>
    </row>
    <row r="2470" spans="1:10">
      <c r="A2470" s="40">
        <v>300026</v>
      </c>
      <c r="B2470" s="31" t="s">
        <v>1279</v>
      </c>
      <c r="C2470" s="236" t="s">
        <v>1281</v>
      </c>
      <c r="D2470" s="231" t="s">
        <v>1282</v>
      </c>
      <c r="E2470" s="237">
        <f>$O$2</f>
        <v>0.05</v>
      </c>
      <c r="F2470" s="232"/>
      <c r="G2470" s="233">
        <f>H2467</f>
        <v>402641.56</v>
      </c>
      <c r="H2470" s="234">
        <f>TRUNC(E2470* (1 + F2470 / 100) * G2470,2)</f>
        <v>20132.07</v>
      </c>
      <c r="I2470" s="302" t="e">
        <f>I2454 * H2470</f>
        <v>#REF!</v>
      </c>
      <c r="J2470" s="304" t="e">
        <f>H2470 * I2454</f>
        <v>#REF!</v>
      </c>
    </row>
    <row r="2471" spans="1:10">
      <c r="A2471" s="18" t="s">
        <v>1283</v>
      </c>
      <c r="B2471" s="31"/>
      <c r="C2471" s="41"/>
      <c r="D2471" s="18"/>
      <c r="E2471" s="42"/>
      <c r="F2471" s="42"/>
      <c r="G2471" s="43" t="s">
        <v>1284</v>
      </c>
      <c r="H2471" s="48">
        <f>SUM(H2468:H2470)</f>
        <v>34160.910000000003</v>
      </c>
      <c r="I2471" s="45"/>
      <c r="J2471" s="49" t="e">
        <f>SUM(J2468:J2470)</f>
        <v>#REF!</v>
      </c>
    </row>
    <row r="2472" spans="1:10">
      <c r="A2472" s="18" t="s">
        <v>1285</v>
      </c>
      <c r="B2472" s="1"/>
      <c r="C2472" s="47" t="s">
        <v>1286</v>
      </c>
      <c r="D2472" s="18"/>
      <c r="E2472" s="42"/>
      <c r="F2472" s="42"/>
      <c r="G2472" s="43"/>
      <c r="H2472" s="44"/>
      <c r="I2472" s="45"/>
      <c r="J2472" s="46"/>
    </row>
    <row r="2473" spans="1:10">
      <c r="A2473" s="40"/>
      <c r="B2473" s="31"/>
      <c r="C2473" s="236"/>
      <c r="D2473" s="231"/>
      <c r="E2473" s="232"/>
      <c r="F2473" s="232"/>
      <c r="G2473" s="233"/>
      <c r="H2473" s="234"/>
      <c r="I2473" s="302"/>
      <c r="J2473" s="304"/>
    </row>
    <row r="2474" spans="1:10">
      <c r="A2474" s="54" t="s">
        <v>1287</v>
      </c>
      <c r="B2474" s="1"/>
      <c r="C2474" s="41"/>
      <c r="D2474" s="18"/>
      <c r="E2474" s="42"/>
      <c r="F2474" s="42"/>
      <c r="G2474" s="43" t="s">
        <v>1288</v>
      </c>
      <c r="H2474" s="234">
        <f>SUM(H2472:H2473)</f>
        <v>0</v>
      </c>
      <c r="I2474" s="45"/>
      <c r="J2474" s="304">
        <f>SUM(J2472:J2473)</f>
        <v>0</v>
      </c>
    </row>
    <row r="2475" spans="1:10">
      <c r="A2475" s="18"/>
      <c r="B2475" s="55"/>
      <c r="C2475" s="41"/>
      <c r="D2475" s="18"/>
      <c r="E2475" s="42"/>
      <c r="F2475" s="42"/>
      <c r="G2475" s="43"/>
      <c r="H2475" s="44"/>
      <c r="I2475" s="45"/>
      <c r="J2475" s="46"/>
    </row>
    <row r="2476" spans="1:10" ht="16" thickBot="1">
      <c r="A2476" s="18" t="s">
        <v>1289</v>
      </c>
      <c r="B2476" s="55"/>
      <c r="C2476" s="56"/>
      <c r="D2476" s="119"/>
      <c r="E2476" s="120"/>
      <c r="F2476" s="121" t="s">
        <v>1290</v>
      </c>
      <c r="G2476" s="122" t="e">
        <f>SUM(H2455:H2475)/2</f>
        <v>#REF!</v>
      </c>
      <c r="H2476" s="123" t="e">
        <f>IF($A$2="CD",IF($A$3=1,ROUND(SUM(H2455:H2475)/2,0),IF($A$3=3,ROUND(SUM(H2455:H2475)/2,-1),SUM(H2455:H2475)/2)),SUM(H2455:H2475)/2)</f>
        <v>#REF!</v>
      </c>
      <c r="I2476" s="57" t="e">
        <f>SUM(J2455:J2475)/2</f>
        <v>#REF!</v>
      </c>
      <c r="J2476" s="124" t="e">
        <f>IF($A$2="CD",IF($A$3=1,ROUND(SUM(J2455:J2475)/2,0),IF($A$3=3,ROUND(SUM(J2455:J2475)/2,-1),SUM(J2455:J2475)/2)),SUM(J2455:J2475)/2)</f>
        <v>#REF!</v>
      </c>
    </row>
    <row r="2477" spans="1:10" ht="16" thickTop="1">
      <c r="A2477" s="18" t="s">
        <v>1340</v>
      </c>
      <c r="B2477" s="55"/>
      <c r="C2477" s="65" t="s">
        <v>1341</v>
      </c>
      <c r="D2477" s="66"/>
      <c r="E2477" s="67"/>
      <c r="F2477" s="67"/>
      <c r="G2477" s="68"/>
      <c r="H2477" s="69"/>
      <c r="I2477" s="45"/>
      <c r="J2477" s="70"/>
    </row>
    <row r="2478" spans="1:10">
      <c r="A2478" s="40" t="s">
        <v>1342</v>
      </c>
      <c r="B2478" s="55"/>
      <c r="C2478" s="309" t="s">
        <v>1343</v>
      </c>
      <c r="D2478" s="310"/>
      <c r="E2478" s="311"/>
      <c r="F2478" s="241">
        <f>$F$3</f>
        <v>0</v>
      </c>
      <c r="G2478" s="312"/>
      <c r="H2478" s="313" t="e">
        <f>ROUND(H2476*F2478,2)</f>
        <v>#REF!</v>
      </c>
      <c r="I2478" s="45"/>
      <c r="J2478" s="304" t="e">
        <f>ROUND(J2476*F2478,2)</f>
        <v>#REF!</v>
      </c>
    </row>
    <row r="2479" spans="1:10">
      <c r="A2479" s="40" t="s">
        <v>1344</v>
      </c>
      <c r="B2479" s="55"/>
      <c r="C2479" s="309" t="s">
        <v>1345</v>
      </c>
      <c r="D2479" s="310"/>
      <c r="E2479" s="311"/>
      <c r="F2479" s="241">
        <f>$G$3</f>
        <v>0</v>
      </c>
      <c r="G2479" s="312"/>
      <c r="H2479" s="313" t="e">
        <f>ROUND(H2476*F2479,2)</f>
        <v>#REF!</v>
      </c>
      <c r="I2479" s="45"/>
      <c r="J2479" s="304" t="e">
        <f>ROUND(J2476*F2479,2)</f>
        <v>#REF!</v>
      </c>
    </row>
    <row r="2480" spans="1:10">
      <c r="A2480" s="40" t="s">
        <v>1346</v>
      </c>
      <c r="B2480" s="55"/>
      <c r="C2480" s="309" t="s">
        <v>1347</v>
      </c>
      <c r="D2480" s="310"/>
      <c r="E2480" s="311"/>
      <c r="F2480" s="241">
        <f>$H$3</f>
        <v>0</v>
      </c>
      <c r="G2480" s="312"/>
      <c r="H2480" s="313" t="e">
        <f>ROUND(H2476*F2480,2)</f>
        <v>#REF!</v>
      </c>
      <c r="I2480" s="45"/>
      <c r="J2480" s="304" t="e">
        <f>ROUND(J2476*F2480,2)</f>
        <v>#REF!</v>
      </c>
    </row>
    <row r="2481" spans="1:10">
      <c r="A2481" s="40" t="s">
        <v>1348</v>
      </c>
      <c r="B2481" s="55"/>
      <c r="C2481" s="309" t="s">
        <v>1349</v>
      </c>
      <c r="D2481" s="310"/>
      <c r="E2481" s="311"/>
      <c r="F2481" s="241" t="e">
        <f>$I$3</f>
        <v>#REF!</v>
      </c>
      <c r="G2481" s="312"/>
      <c r="H2481" s="313" t="e">
        <f>ROUND(H2480*F2481,2)</f>
        <v>#REF!</v>
      </c>
      <c r="I2481" s="45"/>
      <c r="J2481" s="304" t="e">
        <f>ROUND(J2480*F2481,2)</f>
        <v>#REF!</v>
      </c>
    </row>
    <row r="2482" spans="1:10">
      <c r="A2482" s="18" t="s">
        <v>1350</v>
      </c>
      <c r="B2482" s="55"/>
      <c r="C2482" s="47" t="s">
        <v>1351</v>
      </c>
      <c r="D2482" s="18"/>
      <c r="E2482" s="42"/>
      <c r="F2482" s="42"/>
      <c r="G2482" s="71"/>
      <c r="H2482" s="72" t="e">
        <f>SUM(H2478:H2481)</f>
        <v>#REF!</v>
      </c>
      <c r="I2482" s="62"/>
      <c r="J2482" s="73" t="e">
        <f>SUM(J2478:J2481)</f>
        <v>#REF!</v>
      </c>
    </row>
    <row r="2483" spans="1:10" ht="16" thickBot="1">
      <c r="A2483" s="18" t="s">
        <v>1352</v>
      </c>
      <c r="B2483" s="55"/>
      <c r="C2483" s="125"/>
      <c r="D2483" s="126"/>
      <c r="E2483" s="120"/>
      <c r="F2483" s="121" t="s">
        <v>1353</v>
      </c>
      <c r="G2483" s="127" t="e">
        <f>H2482+H2476</f>
        <v>#REF!</v>
      </c>
      <c r="H2483" s="123" t="e">
        <f>IF($A$3=2,ROUND((H2476+H2482),2),IF($A$3=3,ROUND((H2476+H2482),-1),ROUND((H2476+H2482),0)))</f>
        <v>#REF!</v>
      </c>
      <c r="I2483" s="57"/>
      <c r="J2483" s="124" t="e">
        <f>IF($A$3=2,ROUND((J2476+J2482),2),IF($A$3=3,ROUND((J2476+J2482),-1),ROUND((J2476+J2482),0)))</f>
        <v>#REF!</v>
      </c>
    </row>
    <row r="2484" spans="1:10" ht="16" thickTop="1">
      <c r="C2484" s="1"/>
      <c r="D2484" s="2"/>
      <c r="E2484" s="1"/>
      <c r="F2484" s="1"/>
      <c r="G2484" s="1"/>
      <c r="H2484" s="1"/>
      <c r="I2484" s="29"/>
      <c r="J2484" s="30"/>
    </row>
    <row r="2485" spans="1:10">
      <c r="C2485" s="1"/>
      <c r="D2485" s="2"/>
      <c r="E2485" s="1"/>
      <c r="F2485" s="1"/>
      <c r="G2485" s="1"/>
      <c r="H2485" s="1"/>
      <c r="I2485" s="29"/>
      <c r="J2485" s="30"/>
    </row>
    <row r="2486" spans="1:10" ht="16" thickBot="1">
      <c r="C2486" s="1"/>
      <c r="D2486" s="2"/>
      <c r="E2486" s="1"/>
      <c r="F2486" s="1"/>
      <c r="G2486" s="1"/>
      <c r="H2486" s="1"/>
      <c r="I2486" s="29"/>
      <c r="J2486" s="30"/>
    </row>
    <row r="2487" spans="1:10" ht="16" thickTop="1">
      <c r="A2487" s="18" t="s">
        <v>1609</v>
      </c>
      <c r="B2487" s="31"/>
      <c r="C2487" s="812" t="s">
        <v>1610</v>
      </c>
      <c r="D2487" s="813"/>
      <c r="E2487" s="813"/>
      <c r="F2487" s="813"/>
      <c r="G2487" s="58"/>
      <c r="H2487" s="33" t="s">
        <v>1611</v>
      </c>
      <c r="I2487" s="34" t="s">
        <v>1251</v>
      </c>
      <c r="J2487" s="35" t="s">
        <v>4</v>
      </c>
    </row>
    <row r="2488" spans="1:10">
      <c r="A2488" s="18"/>
      <c r="B2488" s="31"/>
      <c r="C2488" s="814"/>
      <c r="D2488" s="815"/>
      <c r="E2488" s="815"/>
      <c r="F2488" s="815"/>
      <c r="G2488" s="59"/>
      <c r="H2488" s="37" t="e">
        <f>"ITEM:   "&amp;#REF!</f>
        <v>#REF!</v>
      </c>
      <c r="I2488" s="64" t="e">
        <f>#REF!</f>
        <v>#REF!</v>
      </c>
      <c r="J2488" s="39"/>
    </row>
    <row r="2489" spans="1:10">
      <c r="A2489" s="40" t="s">
        <v>1253</v>
      </c>
      <c r="B2489" s="31"/>
      <c r="C2489" s="236" t="s">
        <v>1</v>
      </c>
      <c r="D2489" s="231" t="s">
        <v>2</v>
      </c>
      <c r="E2489" s="232" t="s">
        <v>3</v>
      </c>
      <c r="F2489" s="262" t="s">
        <v>1254</v>
      </c>
      <c r="G2489" s="233" t="s">
        <v>1255</v>
      </c>
      <c r="H2489" s="234" t="s">
        <v>1256</v>
      </c>
      <c r="I2489" s="302"/>
      <c r="J2489" s="304" t="s">
        <v>1256</v>
      </c>
    </row>
    <row r="2490" spans="1:10">
      <c r="A2490" s="40"/>
      <c r="B2490" s="31"/>
      <c r="C2490" s="41"/>
      <c r="D2490" s="18"/>
      <c r="E2490" s="42"/>
      <c r="F2490" s="60"/>
      <c r="G2490" s="43"/>
      <c r="H2490" s="44"/>
      <c r="I2490" s="45"/>
      <c r="J2490" s="46"/>
    </row>
    <row r="2491" spans="1:10">
      <c r="A2491" s="18" t="s">
        <v>1257</v>
      </c>
      <c r="B2491" s="61"/>
      <c r="C2491" s="47" t="s">
        <v>1258</v>
      </c>
      <c r="D2491" s="18"/>
      <c r="E2491" s="42"/>
      <c r="F2491" s="60"/>
      <c r="G2491" s="43"/>
      <c r="H2491" s="44"/>
      <c r="I2491" s="45"/>
      <c r="J2491" s="46"/>
    </row>
    <row r="2492" spans="1:10">
      <c r="A2492" s="18">
        <v>101008</v>
      </c>
      <c r="B2492" s="61" t="s">
        <v>1261</v>
      </c>
      <c r="C2492" s="236" t="s">
        <v>1517</v>
      </c>
      <c r="D2492" s="231" t="s">
        <v>1304</v>
      </c>
      <c r="E2492" s="232">
        <v>15</v>
      </c>
      <c r="F2492" s="262">
        <v>0</v>
      </c>
      <c r="G2492" s="233">
        <v>5827</v>
      </c>
      <c r="H2492" s="234">
        <f>TRUNC(E2492* (1 + F2492 / 100) * G2492,2)</f>
        <v>87405</v>
      </c>
      <c r="I2492" s="302" t="e">
        <f>I2488 * (E2492 * (1+F2492/100))</f>
        <v>#REF!</v>
      </c>
      <c r="J2492" s="46" t="e">
        <f>H2492 * I2488</f>
        <v>#REF!</v>
      </c>
    </row>
    <row r="2493" spans="1:10">
      <c r="A2493" s="18">
        <v>119078</v>
      </c>
      <c r="B2493" s="61" t="s">
        <v>1259</v>
      </c>
      <c r="C2493" s="236" t="s">
        <v>1576</v>
      </c>
      <c r="D2493" s="231" t="s">
        <v>1577</v>
      </c>
      <c r="E2493" s="232">
        <v>0.01</v>
      </c>
      <c r="F2493" s="262">
        <v>0</v>
      </c>
      <c r="G2493" s="233">
        <v>192756</v>
      </c>
      <c r="H2493" s="234">
        <f>TRUNC(E2493* (1 + F2493 / 100) * G2493,2)</f>
        <v>1927.56</v>
      </c>
      <c r="I2493" s="302" t="e">
        <f>I2488 * (E2493 * (1+F2493/100))</f>
        <v>#REF!</v>
      </c>
      <c r="J2493" s="46" t="e">
        <f>H2493 * I2488</f>
        <v>#REF!</v>
      </c>
    </row>
    <row r="2494" spans="1:10">
      <c r="A2494" s="18" t="s">
        <v>1531</v>
      </c>
      <c r="B2494" s="61" t="s">
        <v>1532</v>
      </c>
      <c r="C2494" s="321" t="s">
        <v>1608</v>
      </c>
      <c r="D2494" s="322" t="s">
        <v>8</v>
      </c>
      <c r="E2494" s="323">
        <v>0.1</v>
      </c>
      <c r="F2494" s="324"/>
      <c r="G2494" s="325" t="e">
        <f>H217</f>
        <v>#REF!</v>
      </c>
      <c r="H2494" s="326" t="e">
        <f>TRUNC(E2494* (1 + F2494 / 100) * G2494,2)</f>
        <v>#REF!</v>
      </c>
      <c r="I2494" s="302" t="e">
        <f>I2488 * (E2494 * (1+F2494/100))</f>
        <v>#REF!</v>
      </c>
      <c r="J2494" s="303" t="e">
        <f>H2494 * I2488</f>
        <v>#REF!</v>
      </c>
    </row>
    <row r="2495" spans="1:10">
      <c r="A2495" s="54" t="s">
        <v>1265</v>
      </c>
      <c r="B2495" s="61"/>
      <c r="C2495" s="41"/>
      <c r="D2495" s="18"/>
      <c r="E2495" s="42"/>
      <c r="F2495" s="60"/>
      <c r="G2495" s="43" t="s">
        <v>1266</v>
      </c>
      <c r="H2495" s="109" t="e">
        <f>SUM(H2491:H2494)</f>
        <v>#REF!</v>
      </c>
      <c r="I2495" s="45"/>
      <c r="J2495" s="109" t="e">
        <f>SUM(J2491:J2494)</f>
        <v>#REF!</v>
      </c>
    </row>
    <row r="2496" spans="1:10">
      <c r="A2496" s="18" t="s">
        <v>1267</v>
      </c>
      <c r="B2496" s="61"/>
      <c r="C2496" s="50" t="s">
        <v>1268</v>
      </c>
      <c r="D2496" s="18" t="s">
        <v>1269</v>
      </c>
      <c r="E2496" s="18" t="s">
        <v>1270</v>
      </c>
      <c r="F2496" s="18" t="s">
        <v>1271</v>
      </c>
      <c r="G2496" s="51" t="s">
        <v>1272</v>
      </c>
      <c r="H2496" s="52" t="s">
        <v>1273</v>
      </c>
      <c r="I2496" s="45"/>
      <c r="J2496" s="46"/>
    </row>
    <row r="2497" spans="1:10">
      <c r="A2497" s="18">
        <v>200009</v>
      </c>
      <c r="B2497" s="61" t="s">
        <v>1268</v>
      </c>
      <c r="C2497" s="321" t="s">
        <v>1378</v>
      </c>
      <c r="D2497" s="305">
        <v>156871</v>
      </c>
      <c r="E2497" s="306">
        <f>$O$1</f>
        <v>1.68</v>
      </c>
      <c r="F2497" s="307">
        <f>IF(D2497&lt;&gt;"",TRUNC(D2497*E2497,0),"")</f>
        <v>263543</v>
      </c>
      <c r="G2497" s="308">
        <v>4</v>
      </c>
      <c r="H2497" s="326">
        <f>TRUNC(F2497/G2497,2)</f>
        <v>65885.75</v>
      </c>
      <c r="I2497" s="302" t="e">
        <f>I2488 / G2497</f>
        <v>#REF!</v>
      </c>
      <c r="J2497" s="303" t="e">
        <f>H2497 * I2488</f>
        <v>#REF!</v>
      </c>
    </row>
    <row r="2498" spans="1:10">
      <c r="A2498" s="54" t="s">
        <v>1276</v>
      </c>
      <c r="B2498" s="61"/>
      <c r="C2498" s="41"/>
      <c r="D2498" s="18"/>
      <c r="E2498" s="42"/>
      <c r="F2498" s="60"/>
      <c r="G2498" s="43" t="s">
        <v>1277</v>
      </c>
      <c r="H2498" s="109">
        <f>SUM(H2496:H2497)</f>
        <v>65885.75</v>
      </c>
      <c r="I2498" s="45"/>
      <c r="J2498" s="108" t="e">
        <f>SUM(J2496:J2497)</f>
        <v>#REF!</v>
      </c>
    </row>
    <row r="2499" spans="1:10">
      <c r="A2499" s="18" t="s">
        <v>1278</v>
      </c>
      <c r="B2499" s="61"/>
      <c r="C2499" s="47" t="s">
        <v>1279</v>
      </c>
      <c r="D2499" s="18"/>
      <c r="E2499" s="42"/>
      <c r="F2499" s="60"/>
      <c r="G2499" s="43"/>
      <c r="H2499" s="44"/>
      <c r="I2499" s="45"/>
      <c r="J2499" s="46"/>
    </row>
    <row r="2500" spans="1:10">
      <c r="A2500" s="18">
        <v>300055</v>
      </c>
      <c r="B2500" s="61" t="s">
        <v>1279</v>
      </c>
      <c r="C2500" s="236" t="s">
        <v>1538</v>
      </c>
      <c r="D2500" s="231" t="s">
        <v>629</v>
      </c>
      <c r="E2500" s="232">
        <v>0.1</v>
      </c>
      <c r="F2500" s="262"/>
      <c r="G2500" s="233">
        <v>28000</v>
      </c>
      <c r="H2500" s="234">
        <f>TRUNC(E2500* (1 + F2500 / 100) * G2500,2)</f>
        <v>2800</v>
      </c>
      <c r="I2500" s="302" t="e">
        <f>I2488 * (E2500 * (1+F2500/100))</f>
        <v>#REF!</v>
      </c>
      <c r="J2500" s="304" t="e">
        <f>H2500 * I2488</f>
        <v>#REF!</v>
      </c>
    </row>
    <row r="2501" spans="1:10">
      <c r="A2501" s="18">
        <v>300026</v>
      </c>
      <c r="B2501" s="61" t="s">
        <v>1279</v>
      </c>
      <c r="C2501" s="236" t="s">
        <v>1281</v>
      </c>
      <c r="D2501" s="231" t="s">
        <v>1282</v>
      </c>
      <c r="E2501" s="237">
        <f>$O$2</f>
        <v>0.05</v>
      </c>
      <c r="F2501" s="262"/>
      <c r="G2501" s="233">
        <f>H2498</f>
        <v>65885.75</v>
      </c>
      <c r="H2501" s="234">
        <f>TRUNC(E2501* (1 + F2501 / 100) * G2501,2)</f>
        <v>3294.28</v>
      </c>
      <c r="I2501" s="302" t="e">
        <f>I2488 * H2501</f>
        <v>#REF!</v>
      </c>
      <c r="J2501" s="304" t="e">
        <f>H2501 * I2488</f>
        <v>#REF!</v>
      </c>
    </row>
    <row r="2502" spans="1:10">
      <c r="A2502" s="18">
        <v>300049</v>
      </c>
      <c r="B2502" s="61" t="s">
        <v>1279</v>
      </c>
      <c r="C2502" s="236" t="s">
        <v>1385</v>
      </c>
      <c r="D2502" s="231" t="s">
        <v>629</v>
      </c>
      <c r="E2502" s="232">
        <v>4</v>
      </c>
      <c r="F2502" s="262"/>
      <c r="G2502" s="233">
        <v>250</v>
      </c>
      <c r="H2502" s="327">
        <f>TRUNC(E2502* (1 + F2502 / 100) * G2502,2)</f>
        <v>1000</v>
      </c>
      <c r="I2502" s="302" t="e">
        <f>I2488 * (E2502 * (1+F2502/100))</f>
        <v>#REF!</v>
      </c>
      <c r="J2502" s="304" t="e">
        <f>H2502 * I2488</f>
        <v>#REF!</v>
      </c>
    </row>
    <row r="2503" spans="1:10">
      <c r="A2503" s="54" t="s">
        <v>1283</v>
      </c>
      <c r="B2503" s="61"/>
      <c r="C2503" s="41"/>
      <c r="D2503" s="18"/>
      <c r="E2503" s="42"/>
      <c r="F2503" s="60"/>
      <c r="G2503" s="43" t="s">
        <v>1284</v>
      </c>
      <c r="H2503" s="109">
        <f>SUM(H2499:H2502)</f>
        <v>7094.2800000000007</v>
      </c>
      <c r="I2503" s="45"/>
      <c r="J2503" s="108" t="e">
        <f>SUM(J2499:J2502)</f>
        <v>#REF!</v>
      </c>
    </row>
    <row r="2504" spans="1:10">
      <c r="A2504" s="18" t="s">
        <v>1285</v>
      </c>
      <c r="B2504" s="61"/>
      <c r="C2504" s="47" t="s">
        <v>1286</v>
      </c>
      <c r="D2504" s="18"/>
      <c r="E2504" s="42"/>
      <c r="F2504" s="60"/>
      <c r="G2504" s="43"/>
      <c r="H2504" s="44"/>
      <c r="I2504" s="45"/>
      <c r="J2504" s="46"/>
    </row>
    <row r="2505" spans="1:10">
      <c r="A2505" s="40"/>
      <c r="B2505" s="31"/>
      <c r="C2505" s="236"/>
      <c r="D2505" s="231"/>
      <c r="E2505" s="232"/>
      <c r="F2505" s="262"/>
      <c r="G2505" s="233"/>
      <c r="H2505" s="234"/>
      <c r="I2505" s="302"/>
      <c r="J2505" s="271"/>
    </row>
    <row r="2506" spans="1:10">
      <c r="A2506" s="54" t="s">
        <v>1287</v>
      </c>
      <c r="B2506" s="61"/>
      <c r="C2506" s="41"/>
      <c r="D2506" s="18"/>
      <c r="E2506" s="42"/>
      <c r="F2506" s="60"/>
      <c r="G2506" s="43" t="s">
        <v>1288</v>
      </c>
      <c r="H2506" s="234">
        <f>SUM(H2504:H2505)</f>
        <v>0</v>
      </c>
      <c r="I2506" s="45"/>
      <c r="J2506" s="271">
        <f>SUM(J2504:J2505)</f>
        <v>0</v>
      </c>
    </row>
    <row r="2507" spans="1:10">
      <c r="A2507" s="18"/>
      <c r="B2507" s="55"/>
      <c r="C2507" s="41"/>
      <c r="D2507" s="18"/>
      <c r="E2507" s="42"/>
      <c r="F2507" s="60"/>
      <c r="G2507" s="43"/>
      <c r="H2507" s="44"/>
      <c r="I2507" s="45"/>
      <c r="J2507" s="46"/>
    </row>
    <row r="2508" spans="1:10" ht="16" thickBot="1">
      <c r="A2508" s="18" t="s">
        <v>1289</v>
      </c>
      <c r="B2508" s="55"/>
      <c r="C2508" s="56"/>
      <c r="D2508" s="119"/>
      <c r="E2508" s="120"/>
      <c r="F2508" s="121" t="s">
        <v>1290</v>
      </c>
      <c r="G2508" s="122" t="e">
        <f>SUM(H2489:H2507)/2</f>
        <v>#REF!</v>
      </c>
      <c r="H2508" s="123" t="e">
        <f>IF($A$2="CD",IF($A$3=1,ROUND(SUM(H2489:H2507)/2,0),IF($A$3=3,ROUND(SUM(H2489:H2507)/2,-1),SUM(H2489:H2507)/2)),SUM(H2489:H2507)/2)</f>
        <v>#REF!</v>
      </c>
      <c r="I2508" s="57" t="e">
        <f>SUM(J2489:J2507)/2</f>
        <v>#REF!</v>
      </c>
      <c r="J2508" s="124" t="e">
        <f>IF($A$2="CD",IF($A$3=1,ROUND(SUM(J2489:J2507)/2,0),IF($A$3=3,ROUND(SUM(J2489:J2507)/2,-1),SUM(J2489:J2507)/2)),SUM(J2489:J2507)/2)</f>
        <v>#REF!</v>
      </c>
    </row>
    <row r="2509" spans="1:10" ht="16" thickTop="1">
      <c r="A2509" s="18" t="s">
        <v>1340</v>
      </c>
      <c r="B2509" s="55"/>
      <c r="C2509" s="65" t="s">
        <v>1341</v>
      </c>
      <c r="D2509" s="66"/>
      <c r="E2509" s="67"/>
      <c r="F2509" s="112"/>
      <c r="G2509" s="68"/>
      <c r="H2509" s="69"/>
      <c r="I2509" s="45"/>
      <c r="J2509" s="70"/>
    </row>
    <row r="2510" spans="1:10">
      <c r="A2510" s="40" t="s">
        <v>1342</v>
      </c>
      <c r="B2510" s="55"/>
      <c r="C2510" s="272" t="s">
        <v>1343</v>
      </c>
      <c r="D2510" s="273"/>
      <c r="E2510" s="274"/>
      <c r="F2510" s="281">
        <f>$F$3</f>
        <v>0</v>
      </c>
      <c r="G2510" s="275"/>
      <c r="H2510" s="276" t="e">
        <f>ROUND(H2508*F2510,2)</f>
        <v>#REF!</v>
      </c>
      <c r="I2510" s="45"/>
      <c r="J2510" s="271" t="e">
        <f>ROUND(J2508*F2510,2)</f>
        <v>#REF!</v>
      </c>
    </row>
    <row r="2511" spans="1:10">
      <c r="A2511" s="40" t="s">
        <v>1344</v>
      </c>
      <c r="B2511" s="55"/>
      <c r="C2511" s="272" t="s">
        <v>1345</v>
      </c>
      <c r="D2511" s="273"/>
      <c r="E2511" s="274"/>
      <c r="F2511" s="281">
        <f>$G$3</f>
        <v>0</v>
      </c>
      <c r="G2511" s="275"/>
      <c r="H2511" s="276" t="e">
        <f>ROUND(H2508*F2511,2)</f>
        <v>#REF!</v>
      </c>
      <c r="I2511" s="45"/>
      <c r="J2511" s="271" t="e">
        <f>ROUND(J2508*F2511,2)</f>
        <v>#REF!</v>
      </c>
    </row>
    <row r="2512" spans="1:10">
      <c r="A2512" s="40" t="s">
        <v>1346</v>
      </c>
      <c r="B2512" s="55"/>
      <c r="C2512" s="272" t="s">
        <v>1347</v>
      </c>
      <c r="D2512" s="273"/>
      <c r="E2512" s="274"/>
      <c r="F2512" s="281">
        <f>$H$3</f>
        <v>0</v>
      </c>
      <c r="G2512" s="275"/>
      <c r="H2512" s="276" t="e">
        <f>ROUND(H2508*F2512,2)</f>
        <v>#REF!</v>
      </c>
      <c r="I2512" s="45"/>
      <c r="J2512" s="271" t="e">
        <f>ROUND(J2508*F2512,2)</f>
        <v>#REF!</v>
      </c>
    </row>
    <row r="2513" spans="1:10">
      <c r="A2513" s="40" t="s">
        <v>1348</v>
      </c>
      <c r="B2513" s="55"/>
      <c r="C2513" s="272" t="s">
        <v>1349</v>
      </c>
      <c r="D2513" s="273"/>
      <c r="E2513" s="274"/>
      <c r="F2513" s="281" t="e">
        <f>$I$3</f>
        <v>#REF!</v>
      </c>
      <c r="G2513" s="275"/>
      <c r="H2513" s="276" t="e">
        <f>ROUND(H2512*F2513,2)</f>
        <v>#REF!</v>
      </c>
      <c r="I2513" s="45"/>
      <c r="J2513" s="271" t="e">
        <f>ROUND(J2512*F2513,2)</f>
        <v>#REF!</v>
      </c>
    </row>
    <row r="2514" spans="1:10">
      <c r="A2514" s="18" t="s">
        <v>1350</v>
      </c>
      <c r="B2514" s="55"/>
      <c r="C2514" s="47" t="s">
        <v>1351</v>
      </c>
      <c r="D2514" s="18"/>
      <c r="E2514" s="42"/>
      <c r="F2514" s="60"/>
      <c r="G2514" s="71"/>
      <c r="H2514" s="72" t="e">
        <f>SUM(H2510:H2513)</f>
        <v>#REF!</v>
      </c>
      <c r="I2514" s="62"/>
      <c r="J2514" s="73" t="e">
        <f>SUM(J2510:J2513)</f>
        <v>#REF!</v>
      </c>
    </row>
    <row r="2515" spans="1:10" ht="16" thickBot="1">
      <c r="A2515" s="18" t="s">
        <v>1352</v>
      </c>
      <c r="B2515" s="55"/>
      <c r="C2515" s="125"/>
      <c r="D2515" s="126"/>
      <c r="E2515" s="120"/>
      <c r="F2515" s="121" t="s">
        <v>1353</v>
      </c>
      <c r="G2515" s="127" t="e">
        <f>H2514+H2508</f>
        <v>#REF!</v>
      </c>
      <c r="H2515" s="123" t="e">
        <f>IF($A$3=2,ROUND((H2508+H2514),2),IF($A$3=3,ROUND((H2508+H2514),-1),ROUND((H2508+H2514),0)))</f>
        <v>#REF!</v>
      </c>
      <c r="I2515" s="57"/>
      <c r="J2515" s="124" t="e">
        <f>IF($A$3=2,ROUND((J2508+J2514),2),IF($A$3=3,ROUND((J2508+J2514),-1),ROUND((J2508+J2514),0)))</f>
        <v>#REF!</v>
      </c>
    </row>
    <row r="2516" spans="1:10" ht="16" thickTop="1">
      <c r="C2516" s="1"/>
      <c r="D2516" s="2"/>
      <c r="E2516" s="1"/>
      <c r="F2516" s="1"/>
      <c r="G2516" s="1"/>
      <c r="H2516" s="1"/>
      <c r="I2516" s="29"/>
      <c r="J2516" s="30"/>
    </row>
    <row r="2517" spans="1:10">
      <c r="C2517" s="1"/>
      <c r="D2517" s="2"/>
      <c r="E2517" s="1"/>
      <c r="F2517" s="1"/>
      <c r="G2517" s="1"/>
      <c r="H2517" s="1"/>
      <c r="I2517" s="29"/>
      <c r="J2517" s="30"/>
    </row>
    <row r="2518" spans="1:10" ht="16" thickBot="1">
      <c r="C2518" s="1"/>
      <c r="D2518" s="2"/>
      <c r="E2518" s="1"/>
      <c r="F2518" s="1"/>
      <c r="G2518" s="1"/>
      <c r="H2518" s="1"/>
      <c r="I2518" s="29"/>
      <c r="J2518" s="30"/>
    </row>
    <row r="2519" spans="1:10" ht="16" thickTop="1">
      <c r="A2519" s="18" t="s">
        <v>1612</v>
      </c>
      <c r="B2519" s="31"/>
      <c r="C2519" s="812" t="s">
        <v>1613</v>
      </c>
      <c r="D2519" s="813"/>
      <c r="E2519" s="813"/>
      <c r="F2519" s="813"/>
      <c r="G2519" s="32"/>
      <c r="H2519" s="33" t="s">
        <v>1614</v>
      </c>
      <c r="I2519" s="34" t="s">
        <v>1251</v>
      </c>
      <c r="J2519" s="35" t="s">
        <v>4</v>
      </c>
    </row>
    <row r="2520" spans="1:10">
      <c r="A2520" s="18"/>
      <c r="B2520" s="31"/>
      <c r="C2520" s="814"/>
      <c r="D2520" s="815"/>
      <c r="E2520" s="815"/>
      <c r="F2520" s="815"/>
      <c r="G2520" s="36"/>
      <c r="H2520" s="37" t="e">
        <f>"ITEM:   "&amp;#REF!</f>
        <v>#REF!</v>
      </c>
      <c r="I2520" s="64" t="e">
        <f>#REF!</f>
        <v>#REF!</v>
      </c>
      <c r="J2520" s="39"/>
    </row>
    <row r="2521" spans="1:10">
      <c r="A2521" s="40" t="s">
        <v>1253</v>
      </c>
      <c r="B2521" s="31"/>
      <c r="C2521" s="236" t="s">
        <v>1</v>
      </c>
      <c r="D2521" s="231" t="s">
        <v>2</v>
      </c>
      <c r="E2521" s="232" t="s">
        <v>3</v>
      </c>
      <c r="F2521" s="232" t="s">
        <v>1254</v>
      </c>
      <c r="G2521" s="233" t="s">
        <v>1255</v>
      </c>
      <c r="H2521" s="234" t="s">
        <v>1256</v>
      </c>
      <c r="I2521" s="302"/>
      <c r="J2521" s="271" t="s">
        <v>1256</v>
      </c>
    </row>
    <row r="2522" spans="1:10">
      <c r="A2522" s="40"/>
      <c r="B2522" s="31"/>
      <c r="C2522" s="41"/>
      <c r="D2522" s="18"/>
      <c r="E2522" s="42"/>
      <c r="F2522" s="42"/>
      <c r="G2522" s="43"/>
      <c r="H2522" s="44"/>
      <c r="I2522" s="45"/>
      <c r="J2522" s="46"/>
    </row>
    <row r="2523" spans="1:10">
      <c r="A2523" s="40" t="s">
        <v>1257</v>
      </c>
      <c r="B2523" s="31"/>
      <c r="C2523" s="47" t="s">
        <v>1258</v>
      </c>
      <c r="D2523" s="18"/>
      <c r="E2523" s="42"/>
      <c r="F2523" s="42"/>
      <c r="G2523" s="43"/>
      <c r="H2523" s="44"/>
      <c r="I2523" s="45"/>
      <c r="J2523" s="46"/>
    </row>
    <row r="2524" spans="1:10">
      <c r="A2524" s="40">
        <v>100076</v>
      </c>
      <c r="B2524" s="31" t="s">
        <v>1261</v>
      </c>
      <c r="C2524" s="236" t="s">
        <v>1516</v>
      </c>
      <c r="D2524" s="231" t="s">
        <v>1304</v>
      </c>
      <c r="E2524" s="232">
        <v>0.2</v>
      </c>
      <c r="F2524" s="232">
        <v>0</v>
      </c>
      <c r="G2524" s="233">
        <v>7153</v>
      </c>
      <c r="H2524" s="234">
        <f t="shared" ref="H2524:H2538" si="11">TRUNC(E2524* (1 + F2524 / 100) * G2524,2)</f>
        <v>1430.6</v>
      </c>
      <c r="I2524" s="302" t="e">
        <f>I2520 * (E2524 * (1+F2524/100))</f>
        <v>#REF!</v>
      </c>
      <c r="J2524" s="46" t="e">
        <f>H2524 * I2520</f>
        <v>#REF!</v>
      </c>
    </row>
    <row r="2525" spans="1:10">
      <c r="A2525" s="40">
        <v>119395</v>
      </c>
      <c r="B2525" s="31" t="s">
        <v>1263</v>
      </c>
      <c r="C2525" s="236" t="s">
        <v>1615</v>
      </c>
      <c r="D2525" s="231" t="s">
        <v>2</v>
      </c>
      <c r="E2525" s="232">
        <v>8.0000000000000002E-3</v>
      </c>
      <c r="F2525" s="232">
        <v>0</v>
      </c>
      <c r="G2525" s="233">
        <v>27281</v>
      </c>
      <c r="H2525" s="234">
        <f t="shared" si="11"/>
        <v>218.24</v>
      </c>
      <c r="I2525" s="302" t="e">
        <f>I2520 * (E2525 * (1+F2525/100))</f>
        <v>#REF!</v>
      </c>
      <c r="J2525" s="46" t="e">
        <f>H2525 * I2520</f>
        <v>#REF!</v>
      </c>
    </row>
    <row r="2526" spans="1:10">
      <c r="A2526" s="40">
        <v>119403</v>
      </c>
      <c r="B2526" s="31" t="s">
        <v>1331</v>
      </c>
      <c r="C2526" s="236" t="s">
        <v>1616</v>
      </c>
      <c r="D2526" s="231" t="s">
        <v>57</v>
      </c>
      <c r="E2526" s="232">
        <v>0.55000000000000004</v>
      </c>
      <c r="F2526" s="232">
        <v>0</v>
      </c>
      <c r="G2526" s="233">
        <v>8035</v>
      </c>
      <c r="H2526" s="234">
        <f t="shared" si="11"/>
        <v>4419.25</v>
      </c>
      <c r="I2526" s="302" t="e">
        <f>I2520 * (E2526 * (1+F2526/100))</f>
        <v>#REF!</v>
      </c>
      <c r="J2526" s="46" t="e">
        <f>H2526 * I2520</f>
        <v>#REF!</v>
      </c>
    </row>
    <row r="2527" spans="1:10">
      <c r="A2527" s="40">
        <v>119404</v>
      </c>
      <c r="B2527" s="31" t="s">
        <v>1331</v>
      </c>
      <c r="C2527" s="236" t="s">
        <v>1617</v>
      </c>
      <c r="D2527" s="231" t="s">
        <v>57</v>
      </c>
      <c r="E2527" s="232">
        <v>1</v>
      </c>
      <c r="F2527" s="232">
        <v>0</v>
      </c>
      <c r="G2527" s="233">
        <v>5764</v>
      </c>
      <c r="H2527" s="234">
        <f t="shared" si="11"/>
        <v>5764</v>
      </c>
      <c r="I2527" s="302" t="e">
        <f>I2520 * (E2527 * (1+F2527/100))</f>
        <v>#REF!</v>
      </c>
      <c r="J2527" s="46" t="e">
        <f>H2527 * I2520</f>
        <v>#REF!</v>
      </c>
    </row>
    <row r="2528" spans="1:10">
      <c r="A2528" s="40">
        <v>119402</v>
      </c>
      <c r="B2528" s="31" t="s">
        <v>1331</v>
      </c>
      <c r="C2528" s="236" t="s">
        <v>1618</v>
      </c>
      <c r="D2528" s="231" t="s">
        <v>85</v>
      </c>
      <c r="E2528" s="232">
        <v>0.5</v>
      </c>
      <c r="F2528" s="232">
        <v>0</v>
      </c>
      <c r="G2528" s="233">
        <v>14778</v>
      </c>
      <c r="H2528" s="234">
        <f t="shared" si="11"/>
        <v>7389</v>
      </c>
      <c r="I2528" s="302" t="e">
        <f>I2520 * (E2528 * (1+F2528/100))</f>
        <v>#REF!</v>
      </c>
      <c r="J2528" s="46" t="e">
        <f>H2528 * I2520</f>
        <v>#REF!</v>
      </c>
    </row>
    <row r="2529" spans="1:10">
      <c r="A2529" s="40">
        <v>119401</v>
      </c>
      <c r="B2529" s="31" t="s">
        <v>1331</v>
      </c>
      <c r="C2529" s="236" t="s">
        <v>1619</v>
      </c>
      <c r="D2529" s="231" t="s">
        <v>57</v>
      </c>
      <c r="E2529" s="232">
        <v>1</v>
      </c>
      <c r="F2529" s="232">
        <v>0</v>
      </c>
      <c r="G2529" s="233">
        <v>11838</v>
      </c>
      <c r="H2529" s="234">
        <f t="shared" si="11"/>
        <v>11838</v>
      </c>
      <c r="I2529" s="302" t="e">
        <f>I2520 * (E2529 * (1+F2529/100))</f>
        <v>#REF!</v>
      </c>
      <c r="J2529" s="46" t="e">
        <f>H2529 * I2520</f>
        <v>#REF!</v>
      </c>
    </row>
    <row r="2530" spans="1:10">
      <c r="A2530" s="40">
        <v>119400</v>
      </c>
      <c r="B2530" s="31" t="s">
        <v>1331</v>
      </c>
      <c r="C2530" s="236" t="s">
        <v>1620</v>
      </c>
      <c r="D2530" s="231" t="s">
        <v>1621</v>
      </c>
      <c r="E2530" s="232">
        <v>10</v>
      </c>
      <c r="F2530" s="232">
        <v>0</v>
      </c>
      <c r="G2530" s="233">
        <v>1259</v>
      </c>
      <c r="H2530" s="234">
        <f t="shared" si="11"/>
        <v>12590</v>
      </c>
      <c r="I2530" s="302" t="e">
        <f>I2520 * (E2530 * (1+F2530/100))</f>
        <v>#REF!</v>
      </c>
      <c r="J2530" s="46" t="e">
        <f>H2530 * I2520</f>
        <v>#REF!</v>
      </c>
    </row>
    <row r="2531" spans="1:10">
      <c r="A2531" s="40">
        <v>119399</v>
      </c>
      <c r="B2531" s="31" t="s">
        <v>1263</v>
      </c>
      <c r="C2531" s="236" t="s">
        <v>1622</v>
      </c>
      <c r="D2531" s="231" t="s">
        <v>2</v>
      </c>
      <c r="E2531" s="232">
        <v>0.1</v>
      </c>
      <c r="F2531" s="232">
        <v>0</v>
      </c>
      <c r="G2531" s="233">
        <v>17732</v>
      </c>
      <c r="H2531" s="234">
        <f t="shared" si="11"/>
        <v>1773.2</v>
      </c>
      <c r="I2531" s="302" t="e">
        <f>I2520 * (E2531 * (1+F2531/100))</f>
        <v>#REF!</v>
      </c>
      <c r="J2531" s="46" t="e">
        <f>H2531 * I2520</f>
        <v>#REF!</v>
      </c>
    </row>
    <row r="2532" spans="1:10">
      <c r="A2532" s="40">
        <v>100076</v>
      </c>
      <c r="B2532" s="31" t="s">
        <v>1261</v>
      </c>
      <c r="C2532" s="236" t="s">
        <v>1516</v>
      </c>
      <c r="D2532" s="231" t="s">
        <v>1304</v>
      </c>
      <c r="E2532" s="232">
        <v>0.05</v>
      </c>
      <c r="F2532" s="232">
        <v>0</v>
      </c>
      <c r="G2532" s="233">
        <v>7153</v>
      </c>
      <c r="H2532" s="234">
        <f t="shared" si="11"/>
        <v>357.65</v>
      </c>
      <c r="I2532" s="302" t="e">
        <f>I2520 * (E2532 * (1+F2532/100))</f>
        <v>#REF!</v>
      </c>
      <c r="J2532" s="46" t="e">
        <f>H2532 * I2520</f>
        <v>#REF!</v>
      </c>
    </row>
    <row r="2533" spans="1:10">
      <c r="A2533" s="40">
        <v>119394</v>
      </c>
      <c r="B2533" s="31" t="s">
        <v>1263</v>
      </c>
      <c r="C2533" s="236" t="s">
        <v>1623</v>
      </c>
      <c r="D2533" s="231" t="s">
        <v>85</v>
      </c>
      <c r="E2533" s="232">
        <v>5.53</v>
      </c>
      <c r="F2533" s="232">
        <v>0</v>
      </c>
      <c r="G2533" s="233">
        <v>8332</v>
      </c>
      <c r="H2533" s="234">
        <f t="shared" si="11"/>
        <v>46075.96</v>
      </c>
      <c r="I2533" s="302" t="e">
        <f>I2520 * (E2533 * (1+F2533/100))</f>
        <v>#REF!</v>
      </c>
      <c r="J2533" s="46" t="e">
        <f>H2533 * I2520</f>
        <v>#REF!</v>
      </c>
    </row>
    <row r="2534" spans="1:10">
      <c r="A2534" s="40">
        <v>119397</v>
      </c>
      <c r="B2534" s="31" t="s">
        <v>1331</v>
      </c>
      <c r="C2534" s="236" t="s">
        <v>1624</v>
      </c>
      <c r="D2534" s="231" t="s">
        <v>2</v>
      </c>
      <c r="E2534" s="232">
        <v>0.1</v>
      </c>
      <c r="F2534" s="232">
        <v>0</v>
      </c>
      <c r="G2534" s="233">
        <v>2391</v>
      </c>
      <c r="H2534" s="234">
        <f t="shared" si="11"/>
        <v>239.1</v>
      </c>
      <c r="I2534" s="302" t="e">
        <f>I2520 * (E2534 * (1+F2534/100))</f>
        <v>#REF!</v>
      </c>
      <c r="J2534" s="46" t="e">
        <f>H2534 * I2520</f>
        <v>#REF!</v>
      </c>
    </row>
    <row r="2535" spans="1:10">
      <c r="A2535" s="40">
        <v>119398</v>
      </c>
      <c r="B2535" s="31" t="s">
        <v>1261</v>
      </c>
      <c r="C2535" s="236" t="s">
        <v>1625</v>
      </c>
      <c r="D2535" s="231" t="s">
        <v>2</v>
      </c>
      <c r="E2535" s="232">
        <v>0.5</v>
      </c>
      <c r="F2535" s="232">
        <v>0</v>
      </c>
      <c r="G2535" s="233">
        <v>6255</v>
      </c>
      <c r="H2535" s="234">
        <f t="shared" si="11"/>
        <v>3127.5</v>
      </c>
      <c r="I2535" s="302" t="e">
        <f>I2520 * (E2535 * (1+F2535/100))</f>
        <v>#REF!</v>
      </c>
      <c r="J2535" s="46" t="e">
        <f>H2535 * I2520</f>
        <v>#REF!</v>
      </c>
    </row>
    <row r="2536" spans="1:10">
      <c r="A2536" s="40">
        <v>119396</v>
      </c>
      <c r="B2536" s="31" t="s">
        <v>1331</v>
      </c>
      <c r="C2536" s="236" t="s">
        <v>1626</v>
      </c>
      <c r="D2536" s="231" t="s">
        <v>2</v>
      </c>
      <c r="E2536" s="232">
        <v>0.3</v>
      </c>
      <c r="F2536" s="232">
        <v>0</v>
      </c>
      <c r="G2536" s="233">
        <v>903</v>
      </c>
      <c r="H2536" s="234">
        <f t="shared" si="11"/>
        <v>270.89999999999998</v>
      </c>
      <c r="I2536" s="302" t="e">
        <f>I2520 * (E2536 * (1+F2536/100))</f>
        <v>#REF!</v>
      </c>
      <c r="J2536" s="46" t="e">
        <f>H2536 * I2520</f>
        <v>#REF!</v>
      </c>
    </row>
    <row r="2537" spans="1:10">
      <c r="A2537" s="40">
        <v>101660</v>
      </c>
      <c r="B2537" s="31" t="s">
        <v>1263</v>
      </c>
      <c r="C2537" s="236" t="s">
        <v>1627</v>
      </c>
      <c r="D2537" s="231" t="s">
        <v>2</v>
      </c>
      <c r="E2537" s="232">
        <v>2.1999999999999999E-2</v>
      </c>
      <c r="F2537" s="232">
        <v>0</v>
      </c>
      <c r="G2537" s="233">
        <v>35500</v>
      </c>
      <c r="H2537" s="234">
        <f t="shared" si="11"/>
        <v>781</v>
      </c>
      <c r="I2537" s="302" t="e">
        <f>I2520 * (E2537 * (1+F2537/100))</f>
        <v>#REF!</v>
      </c>
      <c r="J2537" s="46" t="e">
        <f>H2537 * I2520</f>
        <v>#REF!</v>
      </c>
    </row>
    <row r="2538" spans="1:10">
      <c r="A2538" s="40">
        <v>101019</v>
      </c>
      <c r="B2538" s="31" t="s">
        <v>1261</v>
      </c>
      <c r="C2538" s="236" t="s">
        <v>1628</v>
      </c>
      <c r="D2538" s="231" t="s">
        <v>1304</v>
      </c>
      <c r="E2538" s="232">
        <v>6.35</v>
      </c>
      <c r="F2538" s="232"/>
      <c r="G2538" s="233">
        <v>5827</v>
      </c>
      <c r="H2538" s="234">
        <f t="shared" si="11"/>
        <v>37001.449999999997</v>
      </c>
      <c r="I2538" s="302" t="e">
        <f>I2520 * (E2538 * (1+F2538/100))</f>
        <v>#REF!</v>
      </c>
      <c r="J2538" s="271" t="e">
        <f>H2538 * I2520</f>
        <v>#REF!</v>
      </c>
    </row>
    <row r="2539" spans="1:10">
      <c r="A2539" s="18" t="s">
        <v>1265</v>
      </c>
      <c r="B2539" s="31"/>
      <c r="C2539" s="41"/>
      <c r="D2539" s="18"/>
      <c r="E2539" s="42"/>
      <c r="F2539" s="42"/>
      <c r="G2539" s="43" t="s">
        <v>1266</v>
      </c>
      <c r="H2539" s="48">
        <f>SUM(H2523:H2538)</f>
        <v>133275.84999999998</v>
      </c>
      <c r="I2539" s="45"/>
      <c r="J2539" s="48" t="e">
        <f>SUM(J2523:J2538)</f>
        <v>#REF!</v>
      </c>
    </row>
    <row r="2540" spans="1:10">
      <c r="A2540" s="40" t="s">
        <v>1267</v>
      </c>
      <c r="B2540" s="31"/>
      <c r="C2540" s="50" t="s">
        <v>1268</v>
      </c>
      <c r="D2540" s="18" t="s">
        <v>1269</v>
      </c>
      <c r="E2540" s="18" t="s">
        <v>1270</v>
      </c>
      <c r="F2540" s="18" t="s">
        <v>1271</v>
      </c>
      <c r="G2540" s="51" t="s">
        <v>1272</v>
      </c>
      <c r="H2540" s="52" t="s">
        <v>1273</v>
      </c>
      <c r="I2540" s="45"/>
      <c r="J2540" s="46"/>
    </row>
    <row r="2541" spans="1:10">
      <c r="A2541" s="40">
        <v>200011</v>
      </c>
      <c r="B2541" s="31" t="s">
        <v>1268</v>
      </c>
      <c r="C2541" s="328" t="s">
        <v>1363</v>
      </c>
      <c r="D2541" s="305">
        <v>178193</v>
      </c>
      <c r="E2541" s="285">
        <f>$O$1</f>
        <v>1.68</v>
      </c>
      <c r="F2541" s="329">
        <f>TRUNC(D2541*E2541,0)</f>
        <v>299364</v>
      </c>
      <c r="G2541" s="308">
        <v>6.8226000000000004</v>
      </c>
      <c r="H2541" s="330">
        <f>TRUNC(F2541/G2541,2)</f>
        <v>43878.28</v>
      </c>
      <c r="I2541" s="302" t="e">
        <f>I2520 / G2541</f>
        <v>#REF!</v>
      </c>
      <c r="J2541" s="46" t="e">
        <f>H2541 * I2520</f>
        <v>#REF!</v>
      </c>
    </row>
    <row r="2542" spans="1:10">
      <c r="A2542" s="40">
        <v>200007</v>
      </c>
      <c r="B2542" s="31" t="s">
        <v>1268</v>
      </c>
      <c r="C2542" s="236" t="s">
        <v>1274</v>
      </c>
      <c r="D2542" s="305">
        <v>109195</v>
      </c>
      <c r="E2542" s="306">
        <f>$O$1</f>
        <v>1.68</v>
      </c>
      <c r="F2542" s="307">
        <f>IF(D2542&lt;&gt;"",TRUNC(D2542*E2542,0),"")</f>
        <v>183447</v>
      </c>
      <c r="G2542" s="308">
        <v>15.8118</v>
      </c>
      <c r="H2542" s="234">
        <f>TRUNC(F2542/G2542,2)</f>
        <v>11601.9</v>
      </c>
      <c r="I2542" s="302" t="e">
        <f>I2520 / G2542</f>
        <v>#REF!</v>
      </c>
      <c r="J2542" s="271" t="e">
        <f>H2542 * I2520</f>
        <v>#REF!</v>
      </c>
    </row>
    <row r="2543" spans="1:10">
      <c r="A2543" s="18" t="s">
        <v>1276</v>
      </c>
      <c r="B2543" s="31"/>
      <c r="C2543" s="41"/>
      <c r="D2543" s="18"/>
      <c r="E2543" s="42"/>
      <c r="F2543" s="42"/>
      <c r="G2543" s="43" t="s">
        <v>1277</v>
      </c>
      <c r="H2543" s="48">
        <f>SUM(H2540:H2542)</f>
        <v>55480.18</v>
      </c>
      <c r="I2543" s="45"/>
      <c r="J2543" s="48" t="e">
        <f>SUM(J2540:J2542)</f>
        <v>#REF!</v>
      </c>
    </row>
    <row r="2544" spans="1:10">
      <c r="A2544" s="40" t="s">
        <v>1278</v>
      </c>
      <c r="B2544" s="31"/>
      <c r="C2544" s="53" t="s">
        <v>1279</v>
      </c>
      <c r="D2544" s="18"/>
      <c r="E2544" s="42"/>
      <c r="F2544" s="42"/>
      <c r="G2544" s="43"/>
      <c r="H2544" s="44"/>
      <c r="I2544" s="45"/>
      <c r="J2544" s="46"/>
    </row>
    <row r="2545" spans="1:10">
      <c r="A2545" s="40">
        <v>300015</v>
      </c>
      <c r="B2545" s="31" t="s">
        <v>1279</v>
      </c>
      <c r="C2545" s="230" t="s">
        <v>1629</v>
      </c>
      <c r="D2545" s="231" t="s">
        <v>1417</v>
      </c>
      <c r="E2545" s="331">
        <v>0.76919999999999999</v>
      </c>
      <c r="F2545" s="232"/>
      <c r="G2545" s="233">
        <v>71075</v>
      </c>
      <c r="H2545" s="234">
        <f t="shared" ref="H2545:H2552" si="12">TRUNC(E2545* (1 + F2545 / 100) * G2545,2)</f>
        <v>54670.89</v>
      </c>
      <c r="I2545" s="302" t="e">
        <f>I2520 * (E2545 * (1+F2545/100))</f>
        <v>#REF!</v>
      </c>
      <c r="J2545" s="46" t="e">
        <f>H2545 * I2520</f>
        <v>#REF!</v>
      </c>
    </row>
    <row r="2546" spans="1:10">
      <c r="A2546" s="40">
        <v>300035</v>
      </c>
      <c r="B2546" s="31" t="s">
        <v>1279</v>
      </c>
      <c r="C2546" s="230" t="s">
        <v>1418</v>
      </c>
      <c r="D2546" s="231" t="s">
        <v>629</v>
      </c>
      <c r="E2546" s="331">
        <v>8.3999999999999995E-3</v>
      </c>
      <c r="F2546" s="232"/>
      <c r="G2546" s="233">
        <v>35500</v>
      </c>
      <c r="H2546" s="234">
        <f t="shared" si="12"/>
        <v>298.2</v>
      </c>
      <c r="I2546" s="302" t="e">
        <f>I2520 * (E2546 * (1+F2546/100))</f>
        <v>#REF!</v>
      </c>
      <c r="J2546" s="46" t="e">
        <f>H2546 * I2520</f>
        <v>#REF!</v>
      </c>
    </row>
    <row r="2547" spans="1:10">
      <c r="A2547" s="40">
        <v>350014</v>
      </c>
      <c r="B2547" s="31" t="s">
        <v>1279</v>
      </c>
      <c r="C2547" s="230" t="s">
        <v>1630</v>
      </c>
      <c r="D2547" s="231" t="s">
        <v>1417</v>
      </c>
      <c r="E2547" s="331">
        <v>8.3000000000000004E-2</v>
      </c>
      <c r="F2547" s="232"/>
      <c r="G2547" s="233">
        <v>166866</v>
      </c>
      <c r="H2547" s="234">
        <f t="shared" si="12"/>
        <v>13849.87</v>
      </c>
      <c r="I2547" s="302" t="e">
        <f>I2520 * (E2547 * (1+F2547/100))</f>
        <v>#REF!</v>
      </c>
      <c r="J2547" s="46" t="e">
        <f>H2547 * I2520</f>
        <v>#REF!</v>
      </c>
    </row>
    <row r="2548" spans="1:10">
      <c r="A2548" s="40">
        <v>350013</v>
      </c>
      <c r="B2548" s="31" t="s">
        <v>1279</v>
      </c>
      <c r="C2548" s="230" t="s">
        <v>1631</v>
      </c>
      <c r="D2548" s="231" t="s">
        <v>1417</v>
      </c>
      <c r="E2548" s="331">
        <v>0.76919999999999999</v>
      </c>
      <c r="F2548" s="232"/>
      <c r="G2548" s="233">
        <v>177008</v>
      </c>
      <c r="H2548" s="234">
        <f t="shared" si="12"/>
        <v>136154.54999999999</v>
      </c>
      <c r="I2548" s="302" t="e">
        <f>I2520 * (E2548 * (1+F2548/100))</f>
        <v>#REF!</v>
      </c>
      <c r="J2548" s="46" t="e">
        <f>H2548 * I2520</f>
        <v>#REF!</v>
      </c>
    </row>
    <row r="2549" spans="1:10">
      <c r="A2549" s="40">
        <v>390003</v>
      </c>
      <c r="B2549" s="31" t="s">
        <v>1279</v>
      </c>
      <c r="C2549" s="230" t="s">
        <v>1632</v>
      </c>
      <c r="D2549" s="231" t="s">
        <v>1417</v>
      </c>
      <c r="E2549" s="232">
        <v>8.3000000000000004E-2</v>
      </c>
      <c r="F2549" s="232"/>
      <c r="G2549" s="233">
        <v>49888.69</v>
      </c>
      <c r="H2549" s="234">
        <f t="shared" si="12"/>
        <v>4140.76</v>
      </c>
      <c r="I2549" s="302" t="e">
        <f>I2520 * (E2549 * (1+F2549/100))</f>
        <v>#REF!</v>
      </c>
      <c r="J2549" s="46" t="e">
        <f>H2549 * I2520</f>
        <v>#REF!</v>
      </c>
    </row>
    <row r="2550" spans="1:10">
      <c r="A2550" s="40">
        <v>300036</v>
      </c>
      <c r="B2550" s="31" t="s">
        <v>1279</v>
      </c>
      <c r="C2550" s="230" t="s">
        <v>1633</v>
      </c>
      <c r="D2550" s="231" t="s">
        <v>629</v>
      </c>
      <c r="E2550" s="331">
        <v>9.6199999999999994E-2</v>
      </c>
      <c r="F2550" s="232"/>
      <c r="G2550" s="233">
        <v>54630</v>
      </c>
      <c r="H2550" s="234">
        <f t="shared" si="12"/>
        <v>5255.4</v>
      </c>
      <c r="I2550" s="302" t="e">
        <f>I2520 * (E2550 * (1+F2550/100))</f>
        <v>#REF!</v>
      </c>
      <c r="J2550" s="46" t="e">
        <f>H2550 * I2520</f>
        <v>#REF!</v>
      </c>
    </row>
    <row r="2551" spans="1:10">
      <c r="A2551" s="40">
        <v>390002</v>
      </c>
      <c r="B2551" s="31" t="s">
        <v>1279</v>
      </c>
      <c r="C2551" s="230" t="s">
        <v>1634</v>
      </c>
      <c r="D2551" s="231" t="s">
        <v>1417</v>
      </c>
      <c r="E2551" s="232">
        <v>8.3000000000000004E-2</v>
      </c>
      <c r="F2551" s="232"/>
      <c r="G2551" s="233">
        <v>40200</v>
      </c>
      <c r="H2551" s="234">
        <f t="shared" si="12"/>
        <v>3336.6</v>
      </c>
      <c r="I2551" s="302" t="e">
        <f>I2520 * (E2551 * (1+F2551/100))</f>
        <v>#REF!</v>
      </c>
      <c r="J2551" s="46" t="e">
        <f>H2551 * I2520</f>
        <v>#REF!</v>
      </c>
    </row>
    <row r="2552" spans="1:10">
      <c r="A2552" s="40">
        <v>300026</v>
      </c>
      <c r="B2552" s="31" t="s">
        <v>1279</v>
      </c>
      <c r="C2552" s="236" t="s">
        <v>1281</v>
      </c>
      <c r="D2552" s="231" t="s">
        <v>1282</v>
      </c>
      <c r="E2552" s="237">
        <f>$O$2</f>
        <v>0.05</v>
      </c>
      <c r="F2552" s="232"/>
      <c r="G2552" s="233">
        <f>H2543</f>
        <v>55480.18</v>
      </c>
      <c r="H2552" s="234">
        <f t="shared" si="12"/>
        <v>2774</v>
      </c>
      <c r="I2552" s="302" t="e">
        <f>I2520 * H2552</f>
        <v>#REF!</v>
      </c>
      <c r="J2552" s="271" t="e">
        <f>H2552 * I2520</f>
        <v>#REF!</v>
      </c>
    </row>
    <row r="2553" spans="1:10">
      <c r="A2553" s="18" t="s">
        <v>1283</v>
      </c>
      <c r="B2553" s="31"/>
      <c r="C2553" s="41"/>
      <c r="D2553" s="18"/>
      <c r="E2553" s="42"/>
      <c r="F2553" s="42"/>
      <c r="G2553" s="43" t="s">
        <v>1284</v>
      </c>
      <c r="H2553" s="48">
        <f>SUM(H2544:H2552)</f>
        <v>220480.27</v>
      </c>
      <c r="I2553" s="45"/>
      <c r="J2553" s="48" t="e">
        <f>SUM(J2544:J2552)</f>
        <v>#REF!</v>
      </c>
    </row>
    <row r="2554" spans="1:10">
      <c r="A2554" s="18" t="s">
        <v>1285</v>
      </c>
      <c r="B2554" s="1"/>
      <c r="C2554" s="47" t="s">
        <v>1286</v>
      </c>
      <c r="D2554" s="18"/>
      <c r="E2554" s="42"/>
      <c r="F2554" s="42"/>
      <c r="G2554" s="43"/>
      <c r="H2554" s="44"/>
      <c r="I2554" s="45"/>
      <c r="J2554" s="46"/>
    </row>
    <row r="2555" spans="1:10">
      <c r="A2555" s="40"/>
      <c r="B2555" s="31"/>
      <c r="C2555" s="236"/>
      <c r="D2555" s="231"/>
      <c r="E2555" s="232"/>
      <c r="F2555" s="232"/>
      <c r="G2555" s="233"/>
      <c r="H2555" s="234"/>
      <c r="I2555" s="302"/>
      <c r="J2555" s="271"/>
    </row>
    <row r="2556" spans="1:10">
      <c r="A2556" s="54" t="s">
        <v>1287</v>
      </c>
      <c r="B2556" s="1"/>
      <c r="C2556" s="41"/>
      <c r="D2556" s="18"/>
      <c r="E2556" s="42"/>
      <c r="F2556" s="42"/>
      <c r="G2556" s="43" t="s">
        <v>1288</v>
      </c>
      <c r="H2556" s="234">
        <f>SUM(H2554:H2555)</f>
        <v>0</v>
      </c>
      <c r="I2556" s="45"/>
      <c r="J2556" s="271">
        <f>SUM(J2554:J2555)</f>
        <v>0</v>
      </c>
    </row>
    <row r="2557" spans="1:10">
      <c r="A2557" s="18"/>
      <c r="B2557" s="55"/>
      <c r="C2557" s="41"/>
      <c r="D2557" s="18"/>
      <c r="E2557" s="42"/>
      <c r="F2557" s="42"/>
      <c r="G2557" s="43"/>
      <c r="H2557" s="44"/>
      <c r="I2557" s="45"/>
      <c r="J2557" s="46"/>
    </row>
    <row r="2558" spans="1:10" ht="16" thickBot="1">
      <c r="A2558" s="18" t="s">
        <v>1289</v>
      </c>
      <c r="B2558" s="55"/>
      <c r="C2558" s="56"/>
      <c r="D2558" s="119"/>
      <c r="E2558" s="120"/>
      <c r="F2558" s="121" t="s">
        <v>1290</v>
      </c>
      <c r="G2558" s="122">
        <f>SUM(H2521:H2557)/2</f>
        <v>409236.30000000005</v>
      </c>
      <c r="H2558" s="123" t="e">
        <f>IF($A$2="CD",IF($A$3=1,ROUND(SUM(H2521:H2557)/2,0),IF($A$3=3,ROUND(SUM(H2521:H2557)/2,-1),SUM(H2521:H2557)/2)),SUM(H2521:H2557)/2)</f>
        <v>#REF!</v>
      </c>
      <c r="I2558" s="57" t="e">
        <f>SUM(J2521:J2557)/2</f>
        <v>#REF!</v>
      </c>
      <c r="J2558" s="124" t="e">
        <f>IF($A$2="CD",IF($A$3=1,ROUND(SUM(J2521:J2557)/2,0),IF($A$3=3,ROUND(SUM(J2521:J2557)/2,-1),SUM(J2521:J2557)/2)),SUM(J2521:J2557)/2)</f>
        <v>#REF!</v>
      </c>
    </row>
    <row r="2559" spans="1:10" ht="16" thickTop="1">
      <c r="A2559" s="18" t="s">
        <v>1340</v>
      </c>
      <c r="B2559" s="55"/>
      <c r="C2559" s="65" t="s">
        <v>1341</v>
      </c>
      <c r="D2559" s="66"/>
      <c r="E2559" s="67"/>
      <c r="F2559" s="67"/>
      <c r="G2559" s="68"/>
      <c r="H2559" s="69"/>
      <c r="I2559" s="62"/>
      <c r="J2559" s="70"/>
    </row>
    <row r="2560" spans="1:10">
      <c r="A2560" s="40" t="s">
        <v>1342</v>
      </c>
      <c r="B2560" s="55"/>
      <c r="C2560" s="272" t="s">
        <v>1343</v>
      </c>
      <c r="D2560" s="273"/>
      <c r="E2560" s="274"/>
      <c r="F2560" s="241">
        <f>$F$3</f>
        <v>0</v>
      </c>
      <c r="G2560" s="275"/>
      <c r="H2560" s="276" t="e">
        <f>ROUND(H2558*F2560,2)</f>
        <v>#REF!</v>
      </c>
      <c r="I2560" s="45"/>
      <c r="J2560" s="271" t="e">
        <f>ROUND(J2558*F2560,2)</f>
        <v>#REF!</v>
      </c>
    </row>
    <row r="2561" spans="1:10">
      <c r="A2561" s="40" t="s">
        <v>1344</v>
      </c>
      <c r="B2561" s="55"/>
      <c r="C2561" s="272" t="s">
        <v>1345</v>
      </c>
      <c r="D2561" s="273"/>
      <c r="E2561" s="274"/>
      <c r="F2561" s="241">
        <f>$G$3</f>
        <v>0</v>
      </c>
      <c r="G2561" s="275"/>
      <c r="H2561" s="276" t="e">
        <f>ROUND(H2558*F2561,2)</f>
        <v>#REF!</v>
      </c>
      <c r="I2561" s="45"/>
      <c r="J2561" s="271" t="e">
        <f>ROUND(J2558*F2561,2)</f>
        <v>#REF!</v>
      </c>
    </row>
    <row r="2562" spans="1:10">
      <c r="A2562" s="40" t="s">
        <v>1346</v>
      </c>
      <c r="B2562" s="55"/>
      <c r="C2562" s="272" t="s">
        <v>1347</v>
      </c>
      <c r="D2562" s="273"/>
      <c r="E2562" s="274"/>
      <c r="F2562" s="241">
        <f>$H$3</f>
        <v>0</v>
      </c>
      <c r="G2562" s="275"/>
      <c r="H2562" s="276" t="e">
        <f>ROUND(H2558*F2562,2)</f>
        <v>#REF!</v>
      </c>
      <c r="I2562" s="45"/>
      <c r="J2562" s="271" t="e">
        <f>ROUND(J2558*F2562,2)</f>
        <v>#REF!</v>
      </c>
    </row>
    <row r="2563" spans="1:10">
      <c r="A2563" s="40" t="s">
        <v>1348</v>
      </c>
      <c r="B2563" s="55"/>
      <c r="C2563" s="272" t="s">
        <v>1349</v>
      </c>
      <c r="D2563" s="273"/>
      <c r="E2563" s="274"/>
      <c r="F2563" s="241" t="e">
        <f>$I$3</f>
        <v>#REF!</v>
      </c>
      <c r="G2563" s="275"/>
      <c r="H2563" s="276" t="e">
        <f>ROUND(H2562*F2563,2)</f>
        <v>#REF!</v>
      </c>
      <c r="I2563" s="45"/>
      <c r="J2563" s="271" t="e">
        <f>ROUND(J2562*F2563,2)</f>
        <v>#REF!</v>
      </c>
    </row>
    <row r="2564" spans="1:10">
      <c r="A2564" s="18" t="s">
        <v>1350</v>
      </c>
      <c r="B2564" s="55"/>
      <c r="C2564" s="47" t="s">
        <v>1351</v>
      </c>
      <c r="D2564" s="18"/>
      <c r="E2564" s="42"/>
      <c r="F2564" s="42"/>
      <c r="G2564" s="71"/>
      <c r="H2564" s="72" t="e">
        <f>SUM(H2560:H2563)</f>
        <v>#REF!</v>
      </c>
      <c r="I2564" s="62"/>
      <c r="J2564" s="73" t="e">
        <f>SUM(J2560:J2563)</f>
        <v>#REF!</v>
      </c>
    </row>
    <row r="2565" spans="1:10" ht="16" thickBot="1">
      <c r="A2565" s="18" t="s">
        <v>1352</v>
      </c>
      <c r="B2565" s="55"/>
      <c r="C2565" s="125"/>
      <c r="D2565" s="126"/>
      <c r="E2565" s="120"/>
      <c r="F2565" s="121" t="s">
        <v>1353</v>
      </c>
      <c r="G2565" s="127" t="e">
        <f>H2564+H2558</f>
        <v>#REF!</v>
      </c>
      <c r="H2565" s="123" t="e">
        <f>IF($A$3=2,ROUND((H2558+H2564),2),IF($A$3=3,ROUND((H2558+H2564),-1),ROUND((H2558+H2564),0)))</f>
        <v>#REF!</v>
      </c>
      <c r="I2565" s="57"/>
      <c r="J2565" s="124" t="e">
        <f>IF($A$3=2,ROUND((J2558+J2564),2),IF($A$3=3,ROUND((J2558+J2564),-1),ROUND((J2558+J2564),0)))</f>
        <v>#REF!</v>
      </c>
    </row>
    <row r="2566" spans="1:10" ht="16" thickTop="1">
      <c r="C2566" s="1"/>
      <c r="D2566" s="2"/>
      <c r="E2566" s="1"/>
      <c r="F2566" s="1"/>
      <c r="G2566" s="1"/>
      <c r="H2566" s="1"/>
      <c r="I2566" s="29"/>
      <c r="J2566" s="30"/>
    </row>
    <row r="2567" spans="1:10">
      <c r="C2567" s="1"/>
      <c r="D2567" s="2"/>
      <c r="E2567" s="1"/>
      <c r="F2567" s="1"/>
      <c r="G2567" s="1"/>
      <c r="H2567" s="1"/>
      <c r="I2567" s="29"/>
      <c r="J2567" s="30"/>
    </row>
    <row r="2568" spans="1:10" ht="16" thickBot="1">
      <c r="C2568" s="1"/>
      <c r="D2568" s="2"/>
      <c r="E2568" s="1"/>
      <c r="F2568" s="1"/>
      <c r="G2568" s="1"/>
      <c r="H2568" s="1"/>
      <c r="I2568" s="29"/>
      <c r="J2568" s="30"/>
    </row>
    <row r="2569" spans="1:10" ht="16" thickTop="1">
      <c r="A2569" s="18" t="s">
        <v>1635</v>
      </c>
      <c r="B2569" s="31"/>
      <c r="C2569" s="812" t="s">
        <v>1585</v>
      </c>
      <c r="D2569" s="813"/>
      <c r="E2569" s="813"/>
      <c r="F2569" s="813"/>
      <c r="G2569" s="32"/>
      <c r="H2569" s="33" t="s">
        <v>1293</v>
      </c>
      <c r="I2569" s="34" t="s">
        <v>1251</v>
      </c>
      <c r="J2569" s="35" t="s">
        <v>4</v>
      </c>
    </row>
    <row r="2570" spans="1:10">
      <c r="A2570" s="18"/>
      <c r="B2570" s="31"/>
      <c r="C2570" s="814"/>
      <c r="D2570" s="815"/>
      <c r="E2570" s="815"/>
      <c r="F2570" s="815"/>
      <c r="G2570" s="36"/>
      <c r="H2570" s="37" t="e">
        <f>"ITEM:   "&amp;#REF!</f>
        <v>#REF!</v>
      </c>
      <c r="I2570" s="64" t="e">
        <f>#REF!</f>
        <v>#REF!</v>
      </c>
      <c r="J2570" s="39"/>
    </row>
    <row r="2571" spans="1:10">
      <c r="A2571" s="40" t="s">
        <v>1253</v>
      </c>
      <c r="B2571" s="31"/>
      <c r="C2571" s="236" t="s">
        <v>1</v>
      </c>
      <c r="D2571" s="231" t="s">
        <v>2</v>
      </c>
      <c r="E2571" s="232" t="s">
        <v>3</v>
      </c>
      <c r="F2571" s="232" t="s">
        <v>1254</v>
      </c>
      <c r="G2571" s="233" t="s">
        <v>1255</v>
      </c>
      <c r="H2571" s="234" t="s">
        <v>1256</v>
      </c>
      <c r="I2571" s="302"/>
      <c r="J2571" s="271" t="s">
        <v>1256</v>
      </c>
    </row>
    <row r="2572" spans="1:10">
      <c r="A2572" s="40"/>
      <c r="B2572" s="31"/>
      <c r="C2572" s="41"/>
      <c r="D2572" s="18"/>
      <c r="E2572" s="42"/>
      <c r="F2572" s="42"/>
      <c r="G2572" s="43"/>
      <c r="H2572" s="44"/>
      <c r="I2572" s="45"/>
      <c r="J2572" s="46"/>
    </row>
    <row r="2573" spans="1:10">
      <c r="A2573" s="40" t="s">
        <v>1257</v>
      </c>
      <c r="B2573" s="31"/>
      <c r="C2573" s="47" t="s">
        <v>1258</v>
      </c>
      <c r="D2573" s="18"/>
      <c r="E2573" s="42"/>
      <c r="F2573" s="42"/>
      <c r="G2573" s="43"/>
      <c r="H2573" s="44"/>
      <c r="I2573" s="45"/>
      <c r="J2573" s="46"/>
    </row>
    <row r="2574" spans="1:10">
      <c r="A2574" s="40">
        <v>100748</v>
      </c>
      <c r="B2574" s="31" t="s">
        <v>1524</v>
      </c>
      <c r="C2574" s="236" t="s">
        <v>1586</v>
      </c>
      <c r="D2574" s="231" t="s">
        <v>8</v>
      </c>
      <c r="E2574" s="232">
        <v>1</v>
      </c>
      <c r="F2574" s="232"/>
      <c r="G2574" s="233">
        <v>40500</v>
      </c>
      <c r="H2574" s="234">
        <f>TRUNC(E2574* (1 + F2574 / 100) * G2574,2)</f>
        <v>40500</v>
      </c>
      <c r="I2574" s="302" t="e">
        <f>I2570 * (E2574 * (1+F2574/100))</f>
        <v>#REF!</v>
      </c>
      <c r="J2574" s="271" t="e">
        <f>H2574 * I2570</f>
        <v>#REF!</v>
      </c>
    </row>
    <row r="2575" spans="1:10">
      <c r="A2575" s="18" t="s">
        <v>1265</v>
      </c>
      <c r="B2575" s="31"/>
      <c r="C2575" s="41"/>
      <c r="D2575" s="18"/>
      <c r="E2575" s="42"/>
      <c r="F2575" s="42"/>
      <c r="G2575" s="43" t="s">
        <v>1266</v>
      </c>
      <c r="H2575" s="48">
        <f>SUM(H2573:H2574)</f>
        <v>40500</v>
      </c>
      <c r="I2575" s="45"/>
      <c r="J2575" s="49" t="e">
        <f>SUM(J2573:J2574)</f>
        <v>#REF!</v>
      </c>
    </row>
    <row r="2576" spans="1:10">
      <c r="A2576" s="18" t="s">
        <v>1285</v>
      </c>
      <c r="B2576" s="1"/>
      <c r="C2576" s="47" t="s">
        <v>1286</v>
      </c>
      <c r="D2576" s="18"/>
      <c r="E2576" s="42"/>
      <c r="F2576" s="42"/>
      <c r="G2576" s="43"/>
      <c r="H2576" s="44"/>
      <c r="I2576" s="45"/>
      <c r="J2576" s="46"/>
    </row>
    <row r="2577" spans="1:10">
      <c r="A2577" s="40"/>
      <c r="B2577" s="31"/>
      <c r="C2577" s="236"/>
      <c r="D2577" s="231"/>
      <c r="E2577" s="232"/>
      <c r="F2577" s="232"/>
      <c r="G2577" s="233"/>
      <c r="H2577" s="234"/>
      <c r="I2577" s="302"/>
      <c r="J2577" s="271"/>
    </row>
    <row r="2578" spans="1:10">
      <c r="A2578" s="54" t="s">
        <v>1287</v>
      </c>
      <c r="B2578" s="1"/>
      <c r="C2578" s="41"/>
      <c r="D2578" s="18"/>
      <c r="E2578" s="42"/>
      <c r="F2578" s="42"/>
      <c r="G2578" s="43" t="s">
        <v>1288</v>
      </c>
      <c r="H2578" s="234">
        <f>SUM(H2576:H2577)</f>
        <v>0</v>
      </c>
      <c r="I2578" s="45"/>
      <c r="J2578" s="271">
        <f>SUM(J2576:J2577)</f>
        <v>0</v>
      </c>
    </row>
    <row r="2579" spans="1:10">
      <c r="A2579" s="18"/>
      <c r="B2579" s="55"/>
      <c r="C2579" s="41"/>
      <c r="D2579" s="18"/>
      <c r="E2579" s="42"/>
      <c r="F2579" s="42"/>
      <c r="G2579" s="43"/>
      <c r="H2579" s="44"/>
      <c r="I2579" s="45"/>
      <c r="J2579" s="46"/>
    </row>
    <row r="2580" spans="1:10" ht="16" thickBot="1">
      <c r="A2580" s="18" t="s">
        <v>1289</v>
      </c>
      <c r="B2580" s="55"/>
      <c r="C2580" s="56"/>
      <c r="D2580" s="119"/>
      <c r="E2580" s="120"/>
      <c r="F2580" s="121" t="s">
        <v>1290</v>
      </c>
      <c r="G2580" s="122">
        <f>SUM(H2571:H2579)/2</f>
        <v>40500</v>
      </c>
      <c r="H2580" s="123" t="e">
        <f>IF($A$2="CD",IF($A$3=1,ROUND(SUM(H2571:H2579)/2,0),IF($A$3=3,ROUND(SUM(H2571:H2579)/2,-1),SUM(H2571:H2579)/2)),SUM(H2571:H2579)/2)</f>
        <v>#REF!</v>
      </c>
      <c r="I2580" s="57" t="e">
        <f>SUM(J2571:J2579)/2</f>
        <v>#REF!</v>
      </c>
      <c r="J2580" s="124" t="e">
        <f>IF($A$2="CD",IF($A$3=1,ROUND(SUM(J2571:J2579)/2,0),IF($A$3=3,ROUND(SUM(J2571:J2579)/2,-1),SUM(J2571:J2579)/2)),SUM(J2571:J2579)/2)</f>
        <v>#REF!</v>
      </c>
    </row>
    <row r="2581" spans="1:10" ht="16" thickTop="1">
      <c r="A2581" s="18" t="s">
        <v>1340</v>
      </c>
      <c r="B2581" s="55"/>
      <c r="C2581" s="65" t="s">
        <v>1341</v>
      </c>
      <c r="D2581" s="66"/>
      <c r="E2581" s="67"/>
      <c r="F2581" s="67"/>
      <c r="G2581" s="68"/>
      <c r="H2581" s="69"/>
      <c r="I2581" s="45"/>
      <c r="J2581" s="70"/>
    </row>
    <row r="2582" spans="1:10">
      <c r="A2582" s="40" t="s">
        <v>1342</v>
      </c>
      <c r="B2582" s="55"/>
      <c r="C2582" s="272" t="s">
        <v>1343</v>
      </c>
      <c r="D2582" s="273"/>
      <c r="E2582" s="274"/>
      <c r="F2582" s="241">
        <f>$F$3</f>
        <v>0</v>
      </c>
      <c r="G2582" s="275"/>
      <c r="H2582" s="276" t="e">
        <f>ROUND(H2580*F2582,2)</f>
        <v>#REF!</v>
      </c>
      <c r="I2582" s="45"/>
      <c r="J2582" s="271" t="e">
        <f>ROUND(J2580*F2582,2)</f>
        <v>#REF!</v>
      </c>
    </row>
    <row r="2583" spans="1:10">
      <c r="A2583" s="40" t="s">
        <v>1344</v>
      </c>
      <c r="B2583" s="55"/>
      <c r="C2583" s="272" t="s">
        <v>1345</v>
      </c>
      <c r="D2583" s="273"/>
      <c r="E2583" s="274"/>
      <c r="F2583" s="241">
        <f>$G$3</f>
        <v>0</v>
      </c>
      <c r="G2583" s="275"/>
      <c r="H2583" s="276" t="e">
        <f>ROUND(H2580*F2583,2)</f>
        <v>#REF!</v>
      </c>
      <c r="I2583" s="45"/>
      <c r="J2583" s="271" t="e">
        <f>ROUND(J2580*F2583,2)</f>
        <v>#REF!</v>
      </c>
    </row>
    <row r="2584" spans="1:10">
      <c r="A2584" s="40" t="s">
        <v>1346</v>
      </c>
      <c r="B2584" s="55"/>
      <c r="C2584" s="272" t="s">
        <v>1347</v>
      </c>
      <c r="D2584" s="273"/>
      <c r="E2584" s="274"/>
      <c r="F2584" s="241">
        <f>$H$3</f>
        <v>0</v>
      </c>
      <c r="G2584" s="275"/>
      <c r="H2584" s="276" t="e">
        <f>ROUND(H2580*F2584,2)</f>
        <v>#REF!</v>
      </c>
      <c r="I2584" s="45"/>
      <c r="J2584" s="271" t="e">
        <f>ROUND(J2580*F2584,2)</f>
        <v>#REF!</v>
      </c>
    </row>
    <row r="2585" spans="1:10">
      <c r="A2585" s="40" t="s">
        <v>1348</v>
      </c>
      <c r="B2585" s="55"/>
      <c r="C2585" s="272" t="s">
        <v>1349</v>
      </c>
      <c r="D2585" s="273"/>
      <c r="E2585" s="274"/>
      <c r="F2585" s="241" t="e">
        <f>$I$3</f>
        <v>#REF!</v>
      </c>
      <c r="G2585" s="275"/>
      <c r="H2585" s="276" t="e">
        <f>ROUND(H2584*F2585,2)</f>
        <v>#REF!</v>
      </c>
      <c r="I2585" s="45"/>
      <c r="J2585" s="271" t="e">
        <f>ROUND(J2584*F2585,2)</f>
        <v>#REF!</v>
      </c>
    </row>
    <row r="2586" spans="1:10">
      <c r="A2586" s="18" t="s">
        <v>1350</v>
      </c>
      <c r="B2586" s="55"/>
      <c r="C2586" s="47" t="s">
        <v>1351</v>
      </c>
      <c r="D2586" s="18"/>
      <c r="E2586" s="42"/>
      <c r="F2586" s="42"/>
      <c r="G2586" s="71"/>
      <c r="H2586" s="72" t="e">
        <f>SUM(H2582:H2585)</f>
        <v>#REF!</v>
      </c>
      <c r="I2586" s="62"/>
      <c r="J2586" s="73" t="e">
        <f>SUM(J2582:J2585)</f>
        <v>#REF!</v>
      </c>
    </row>
    <row r="2587" spans="1:10" ht="16" thickBot="1">
      <c r="A2587" s="18" t="s">
        <v>1352</v>
      </c>
      <c r="B2587" s="55"/>
      <c r="C2587" s="125"/>
      <c r="D2587" s="126"/>
      <c r="E2587" s="120"/>
      <c r="F2587" s="121" t="s">
        <v>1353</v>
      </c>
      <c r="G2587" s="127" t="e">
        <f>H2586+H2580</f>
        <v>#REF!</v>
      </c>
      <c r="H2587" s="123" t="e">
        <f>IF($A$3=2,ROUND((H2580+H2586),2),IF($A$3=3,ROUND((H2580+H2586),-1),ROUND((H2580+H2586),0)))</f>
        <v>#REF!</v>
      </c>
      <c r="I2587" s="57"/>
      <c r="J2587" s="124" t="e">
        <f>IF($A$3=2,ROUND((J2580+J2586),2),IF($A$3=3,ROUND((J2580+J2586),-1),ROUND((J2580+J2586),0)))</f>
        <v>#REF!</v>
      </c>
    </row>
    <row r="2588" spans="1:10" ht="16" thickTop="1">
      <c r="C2588" s="1"/>
      <c r="D2588" s="2"/>
      <c r="E2588" s="1"/>
      <c r="F2588" s="1"/>
      <c r="G2588" s="1"/>
      <c r="H2588" s="1"/>
      <c r="I2588" s="29"/>
      <c r="J2588" s="30"/>
    </row>
    <row r="2589" spans="1:10">
      <c r="C2589" s="1"/>
      <c r="D2589" s="2"/>
      <c r="E2589" s="1"/>
      <c r="F2589" s="1"/>
      <c r="G2589" s="1"/>
      <c r="H2589" s="1"/>
      <c r="I2589" s="29"/>
      <c r="J2589" s="30"/>
    </row>
    <row r="2590" spans="1:10" ht="16" thickBot="1">
      <c r="C2590" s="1"/>
      <c r="D2590" s="2"/>
      <c r="E2590" s="1"/>
      <c r="F2590" s="1"/>
      <c r="G2590" s="1"/>
      <c r="H2590" s="1"/>
      <c r="I2590" s="29"/>
      <c r="J2590" s="30"/>
    </row>
    <row r="2591" spans="1:10" ht="16" thickTop="1">
      <c r="A2591" s="18" t="s">
        <v>1636</v>
      </c>
      <c r="B2591" s="31"/>
      <c r="C2591" s="812" t="s">
        <v>1637</v>
      </c>
      <c r="D2591" s="813"/>
      <c r="E2591" s="813"/>
      <c r="F2591" s="813"/>
      <c r="G2591" s="58"/>
      <c r="H2591" s="33" t="s">
        <v>1366</v>
      </c>
      <c r="I2591" s="34" t="s">
        <v>1251</v>
      </c>
      <c r="J2591" s="35" t="s">
        <v>4</v>
      </c>
    </row>
    <row r="2592" spans="1:10">
      <c r="A2592" s="18"/>
      <c r="B2592" s="31"/>
      <c r="C2592" s="814"/>
      <c r="D2592" s="815"/>
      <c r="E2592" s="815"/>
      <c r="F2592" s="815"/>
      <c r="G2592" s="59"/>
      <c r="H2592" s="37" t="e">
        <f>"ITEM:   "&amp;#REF!</f>
        <v>#REF!</v>
      </c>
      <c r="I2592" s="64" t="e">
        <f>#REF!</f>
        <v>#REF!</v>
      </c>
      <c r="J2592" s="39"/>
    </row>
    <row r="2593" spans="1:10">
      <c r="A2593" s="40" t="s">
        <v>1253</v>
      </c>
      <c r="B2593" s="31"/>
      <c r="C2593" s="236" t="s">
        <v>1</v>
      </c>
      <c r="D2593" s="231" t="s">
        <v>2</v>
      </c>
      <c r="E2593" s="232" t="s">
        <v>3</v>
      </c>
      <c r="F2593" s="262" t="s">
        <v>1254</v>
      </c>
      <c r="G2593" s="233" t="s">
        <v>1255</v>
      </c>
      <c r="H2593" s="234" t="s">
        <v>1256</v>
      </c>
      <c r="I2593" s="302"/>
      <c r="J2593" s="271" t="s">
        <v>1256</v>
      </c>
    </row>
    <row r="2594" spans="1:10">
      <c r="A2594" s="40"/>
      <c r="B2594" s="31"/>
      <c r="C2594" s="41"/>
      <c r="D2594" s="18"/>
      <c r="E2594" s="42"/>
      <c r="F2594" s="60"/>
      <c r="G2594" s="43"/>
      <c r="H2594" s="44"/>
      <c r="I2594" s="45"/>
      <c r="J2594" s="46"/>
    </row>
    <row r="2595" spans="1:10">
      <c r="A2595" s="40" t="s">
        <v>1257</v>
      </c>
      <c r="B2595" s="31"/>
      <c r="C2595" s="47" t="s">
        <v>1258</v>
      </c>
      <c r="D2595" s="18"/>
      <c r="E2595" s="42"/>
      <c r="F2595" s="60"/>
      <c r="G2595" s="43"/>
      <c r="H2595" s="44"/>
      <c r="I2595" s="45"/>
      <c r="J2595" s="46"/>
    </row>
    <row r="2596" spans="1:10">
      <c r="A2596" s="40">
        <v>101904</v>
      </c>
      <c r="B2596" s="31" t="s">
        <v>1263</v>
      </c>
      <c r="C2596" s="236" t="s">
        <v>1638</v>
      </c>
      <c r="D2596" s="231" t="s">
        <v>1301</v>
      </c>
      <c r="E2596" s="232">
        <v>0.1</v>
      </c>
      <c r="F2596" s="262"/>
      <c r="G2596" s="233">
        <v>45000</v>
      </c>
      <c r="H2596" s="234">
        <f>TRUNC(E2596* (1 + F2596 / 100) * G2596,2)</f>
        <v>4500</v>
      </c>
      <c r="I2596" s="302" t="e">
        <f>I2592 * (E2596 * (1+F2596/100))</f>
        <v>#REF!</v>
      </c>
      <c r="J2596" s="271" t="e">
        <f>H2596 * I2592</f>
        <v>#REF!</v>
      </c>
    </row>
    <row r="2597" spans="1:10">
      <c r="A2597" s="40">
        <v>100109</v>
      </c>
      <c r="B2597" s="31" t="s">
        <v>1639</v>
      </c>
      <c r="C2597" s="236" t="s">
        <v>1640</v>
      </c>
      <c r="D2597" s="231" t="s">
        <v>1301</v>
      </c>
      <c r="E2597" s="232">
        <v>0.08</v>
      </c>
      <c r="F2597" s="262"/>
      <c r="G2597" s="233">
        <v>37900</v>
      </c>
      <c r="H2597" s="234">
        <f>TRUNC(E2597* (1 + F2597 / 100) * G2597,2)</f>
        <v>3032</v>
      </c>
      <c r="I2597" s="302" t="e">
        <f>I2592 * (E2597 * (1+F2597/100))</f>
        <v>#REF!</v>
      </c>
      <c r="J2597" s="271" t="e">
        <f>H2597 * I2592</f>
        <v>#REF!</v>
      </c>
    </row>
    <row r="2598" spans="1:10">
      <c r="A2598" s="40">
        <v>101651</v>
      </c>
      <c r="B2598" s="31" t="s">
        <v>1329</v>
      </c>
      <c r="C2598" s="236" t="s">
        <v>1641</v>
      </c>
      <c r="D2598" s="231" t="s">
        <v>1304</v>
      </c>
      <c r="E2598" s="232">
        <v>0.17</v>
      </c>
      <c r="F2598" s="262"/>
      <c r="G2598" s="233">
        <v>11300</v>
      </c>
      <c r="H2598" s="234">
        <f>TRUNC(E2598* (1 + F2598 / 100) * G2598,2)</f>
        <v>1921</v>
      </c>
      <c r="I2598" s="302" t="e">
        <f>I2592 * (E2598 * (1+F2598/100))</f>
        <v>#REF!</v>
      </c>
      <c r="J2598" s="271" t="e">
        <f>H2598 * I2592</f>
        <v>#REF!</v>
      </c>
    </row>
    <row r="2599" spans="1:10">
      <c r="A2599" s="40">
        <v>105113</v>
      </c>
      <c r="B2599" s="31" t="s">
        <v>134</v>
      </c>
      <c r="C2599" s="236" t="s">
        <v>1642</v>
      </c>
      <c r="D2599" s="231" t="s">
        <v>2</v>
      </c>
      <c r="E2599" s="232">
        <v>0.33</v>
      </c>
      <c r="F2599" s="262">
        <v>5</v>
      </c>
      <c r="G2599" s="233">
        <v>408300</v>
      </c>
      <c r="H2599" s="234">
        <f>TRUNC(E2599* (1 + F2599 / 100) * G2599,2)</f>
        <v>141475.95000000001</v>
      </c>
      <c r="I2599" s="302" t="e">
        <f>I2592 * (E2599 * (1+F2599/100))</f>
        <v>#REF!</v>
      </c>
      <c r="J2599" s="271" t="e">
        <f>H2599 * I2592</f>
        <v>#REF!</v>
      </c>
    </row>
    <row r="2600" spans="1:10">
      <c r="A2600" s="54" t="s">
        <v>1265</v>
      </c>
      <c r="B2600" s="31"/>
      <c r="C2600" s="41"/>
      <c r="D2600" s="18"/>
      <c r="E2600" s="42"/>
      <c r="F2600" s="60"/>
      <c r="G2600" s="43" t="s">
        <v>1266</v>
      </c>
      <c r="H2600" s="48">
        <f>SUM(H2595:H2599)</f>
        <v>150928.95000000001</v>
      </c>
      <c r="I2600" s="45"/>
      <c r="J2600" s="49" t="e">
        <f>SUM(J2595:J2599)</f>
        <v>#REF!</v>
      </c>
    </row>
    <row r="2601" spans="1:10">
      <c r="A2601" s="40" t="s">
        <v>1267</v>
      </c>
      <c r="B2601" s="31"/>
      <c r="C2601" s="50" t="s">
        <v>1268</v>
      </c>
      <c r="D2601" s="18" t="s">
        <v>1269</v>
      </c>
      <c r="E2601" s="18" t="s">
        <v>1270</v>
      </c>
      <c r="F2601" s="18" t="s">
        <v>1271</v>
      </c>
      <c r="G2601" s="51" t="s">
        <v>1272</v>
      </c>
      <c r="H2601" s="52" t="s">
        <v>1273</v>
      </c>
      <c r="I2601" s="45"/>
      <c r="J2601" s="46"/>
    </row>
    <row r="2602" spans="1:10">
      <c r="A2602" s="40">
        <v>200008</v>
      </c>
      <c r="B2602" s="31" t="s">
        <v>1268</v>
      </c>
      <c r="C2602" s="236" t="s">
        <v>1317</v>
      </c>
      <c r="D2602" s="305">
        <v>92752</v>
      </c>
      <c r="E2602" s="306">
        <f>$O$1</f>
        <v>1.68</v>
      </c>
      <c r="F2602" s="307">
        <f>IF(D2602&lt;&gt;"",TRUNC(D2602*E2602,0),"")</f>
        <v>155823</v>
      </c>
      <c r="G2602" s="308">
        <v>80</v>
      </c>
      <c r="H2602" s="234">
        <f>TRUNC(F2602/G2602,2)</f>
        <v>1947.78</v>
      </c>
      <c r="I2602" s="302" t="e">
        <f>I2592 / G2602</f>
        <v>#REF!</v>
      </c>
      <c r="J2602" s="271" t="e">
        <f>H2602 * I2592</f>
        <v>#REF!</v>
      </c>
    </row>
    <row r="2603" spans="1:10">
      <c r="A2603" s="40">
        <v>200030</v>
      </c>
      <c r="B2603" s="31" t="s">
        <v>1268</v>
      </c>
      <c r="C2603" s="236" t="s">
        <v>1643</v>
      </c>
      <c r="D2603" s="305">
        <v>178334</v>
      </c>
      <c r="E2603" s="306">
        <f>$O$1</f>
        <v>1.68</v>
      </c>
      <c r="F2603" s="307">
        <f>IF(D2603&lt;&gt;"",TRUNC(D2603*E2603,0),"")</f>
        <v>299601</v>
      </c>
      <c r="G2603" s="308">
        <v>3.6055999999999999</v>
      </c>
      <c r="H2603" s="234">
        <f>TRUNC(F2603/G2603,2)</f>
        <v>83093.240000000005</v>
      </c>
      <c r="I2603" s="302" t="e">
        <f>I2592 / G2603</f>
        <v>#REF!</v>
      </c>
      <c r="J2603" s="271" t="e">
        <f>H2603 * I2592</f>
        <v>#REF!</v>
      </c>
    </row>
    <row r="2604" spans="1:10">
      <c r="A2604" s="40">
        <v>200026</v>
      </c>
      <c r="B2604" s="31" t="s">
        <v>1268</v>
      </c>
      <c r="C2604" s="236" t="s">
        <v>1644</v>
      </c>
      <c r="D2604" s="305">
        <v>108249</v>
      </c>
      <c r="E2604" s="306">
        <f>$O$1</f>
        <v>1.68</v>
      </c>
      <c r="F2604" s="307">
        <f>IF(D2604&lt;&gt;"",TRUNC(D2604*E2604,0),"")</f>
        <v>181858</v>
      </c>
      <c r="G2604" s="308">
        <v>79.999700000000004</v>
      </c>
      <c r="H2604" s="234">
        <f>TRUNC(F2604/G2604,2)</f>
        <v>2273.23</v>
      </c>
      <c r="I2604" s="302" t="e">
        <f>I2592 / G2604</f>
        <v>#REF!</v>
      </c>
      <c r="J2604" s="271" t="e">
        <f>H2604 * I2592</f>
        <v>#REF!</v>
      </c>
    </row>
    <row r="2605" spans="1:10">
      <c r="A2605" s="40">
        <v>207102</v>
      </c>
      <c r="B2605" s="31" t="s">
        <v>1268</v>
      </c>
      <c r="C2605" s="236" t="s">
        <v>1645</v>
      </c>
      <c r="D2605" s="231" t="s">
        <v>1383</v>
      </c>
      <c r="E2605" s="232">
        <v>0.46</v>
      </c>
      <c r="F2605" s="262"/>
      <c r="G2605" s="233">
        <v>10000</v>
      </c>
      <c r="H2605" s="234">
        <f>TRUNC(E2605* (1 + F2605 / 100) * G2605,2)</f>
        <v>4600</v>
      </c>
      <c r="I2605" s="302" t="e">
        <f>I2592 * (E2605 * (1+F2605/100))</f>
        <v>#REF!</v>
      </c>
      <c r="J2605" s="271" t="e">
        <f>H2605 * I2592</f>
        <v>#REF!</v>
      </c>
    </row>
    <row r="2606" spans="1:10">
      <c r="A2606" s="54" t="s">
        <v>1276</v>
      </c>
      <c r="B2606" s="31"/>
      <c r="C2606" s="41"/>
      <c r="D2606" s="18"/>
      <c r="E2606" s="42"/>
      <c r="F2606" s="60"/>
      <c r="G2606" s="43" t="s">
        <v>1277</v>
      </c>
      <c r="H2606" s="48">
        <f>SUM(H2601:H2605)</f>
        <v>91914.25</v>
      </c>
      <c r="I2606" s="45"/>
      <c r="J2606" s="49" t="e">
        <f>SUM(J2601:J2605)</f>
        <v>#REF!</v>
      </c>
    </row>
    <row r="2607" spans="1:10">
      <c r="A2607" s="40" t="s">
        <v>1278</v>
      </c>
      <c r="B2607" s="31"/>
      <c r="C2607" s="53" t="s">
        <v>1279</v>
      </c>
      <c r="D2607" s="18"/>
      <c r="E2607" s="42"/>
      <c r="F2607" s="60"/>
      <c r="G2607" s="43"/>
      <c r="H2607" s="44"/>
      <c r="I2607" s="45"/>
      <c r="J2607" s="46"/>
    </row>
    <row r="2608" spans="1:10">
      <c r="A2608" s="40">
        <v>300040</v>
      </c>
      <c r="B2608" s="31" t="s">
        <v>1279</v>
      </c>
      <c r="C2608" s="236" t="s">
        <v>1442</v>
      </c>
      <c r="D2608" s="231" t="s">
        <v>629</v>
      </c>
      <c r="E2608" s="232">
        <v>0.1</v>
      </c>
      <c r="F2608" s="262"/>
      <c r="G2608" s="233">
        <v>26000</v>
      </c>
      <c r="H2608" s="234">
        <f>TRUNC(E2608* (1 + F2608 / 100) * G2608,2)</f>
        <v>2600</v>
      </c>
      <c r="I2608" s="302" t="e">
        <f>I2592 * (E2608 * (1+F2608/100))</f>
        <v>#REF!</v>
      </c>
      <c r="J2608" s="271" t="e">
        <f>H2608 * I2592</f>
        <v>#REF!</v>
      </c>
    </row>
    <row r="2609" spans="1:10">
      <c r="A2609" s="40">
        <v>300048</v>
      </c>
      <c r="B2609" s="31" t="s">
        <v>1279</v>
      </c>
      <c r="C2609" s="236" t="s">
        <v>1646</v>
      </c>
      <c r="D2609" s="231" t="s">
        <v>629</v>
      </c>
      <c r="E2609" s="232">
        <v>0.15</v>
      </c>
      <c r="F2609" s="262"/>
      <c r="G2609" s="233">
        <v>39900</v>
      </c>
      <c r="H2609" s="234">
        <f>TRUNC(E2609* (1 + F2609 / 100) * G2609,2)</f>
        <v>5985</v>
      </c>
      <c r="I2609" s="302" t="e">
        <f>I2592 * (E2609 * (1+F2609/100))</f>
        <v>#REF!</v>
      </c>
      <c r="J2609" s="271" t="e">
        <f>H2609 * I2592</f>
        <v>#REF!</v>
      </c>
    </row>
    <row r="2610" spans="1:10">
      <c r="A2610" s="40">
        <v>300026</v>
      </c>
      <c r="B2610" s="31" t="s">
        <v>1279</v>
      </c>
      <c r="C2610" s="236" t="s">
        <v>1281</v>
      </c>
      <c r="D2610" s="231" t="s">
        <v>1282</v>
      </c>
      <c r="E2610" s="237">
        <f>$O$2</f>
        <v>0.05</v>
      </c>
      <c r="F2610" s="262"/>
      <c r="G2610" s="233">
        <f>H2606</f>
        <v>91914.25</v>
      </c>
      <c r="H2610" s="234">
        <f>TRUNC(E2610* (1 + F2610 / 100) * G2610,2)</f>
        <v>4595.71</v>
      </c>
      <c r="I2610" s="302" t="e">
        <f>I2592 * H2610</f>
        <v>#REF!</v>
      </c>
      <c r="J2610" s="271" t="e">
        <f>H2610 * I2592</f>
        <v>#REF!</v>
      </c>
    </row>
    <row r="2611" spans="1:10">
      <c r="A2611" s="40">
        <v>300035</v>
      </c>
      <c r="B2611" s="31"/>
      <c r="C2611" s="236" t="s">
        <v>1418</v>
      </c>
      <c r="D2611" s="231" t="s">
        <v>629</v>
      </c>
      <c r="E2611" s="232">
        <v>0.1</v>
      </c>
      <c r="F2611" s="262"/>
      <c r="G2611" s="233">
        <v>35500</v>
      </c>
      <c r="H2611" s="234">
        <f>TRUNC(E2611* (1 + F2611 / 100) * G2611,2)</f>
        <v>3550</v>
      </c>
      <c r="I2611" s="302" t="e">
        <f>I2592 * (E2611 * (1+F2611/100))</f>
        <v>#REF!</v>
      </c>
      <c r="J2611" s="271" t="e">
        <f>H2611 * I2592</f>
        <v>#REF!</v>
      </c>
    </row>
    <row r="2612" spans="1:10">
      <c r="A2612" s="40">
        <v>300002</v>
      </c>
      <c r="B2612" s="31" t="s">
        <v>1279</v>
      </c>
      <c r="C2612" s="236" t="s">
        <v>1561</v>
      </c>
      <c r="D2612" s="231" t="s">
        <v>1390</v>
      </c>
      <c r="E2612" s="232">
        <v>0.2</v>
      </c>
      <c r="F2612" s="262"/>
      <c r="G2612" s="233">
        <v>15990</v>
      </c>
      <c r="H2612" s="234">
        <f>TRUNC(E2612* (1 + F2612 / 100) * G2612,2)</f>
        <v>3198</v>
      </c>
      <c r="I2612" s="302" t="e">
        <f>I2592 * (E2612 * (1+F2612/100))</f>
        <v>#REF!</v>
      </c>
      <c r="J2612" s="271" t="e">
        <f>H2612 * I2592</f>
        <v>#REF!</v>
      </c>
    </row>
    <row r="2613" spans="1:10">
      <c r="A2613" s="54" t="s">
        <v>1283</v>
      </c>
      <c r="B2613" s="31"/>
      <c r="C2613" s="41"/>
      <c r="D2613" s="18"/>
      <c r="E2613" s="42"/>
      <c r="F2613" s="60"/>
      <c r="G2613" s="43" t="s">
        <v>1284</v>
      </c>
      <c r="H2613" s="48">
        <f>SUM(H2607:H2612)</f>
        <v>19928.71</v>
      </c>
      <c r="I2613" s="45"/>
      <c r="J2613" s="48" t="e">
        <f>SUM(J2607:J2612)</f>
        <v>#REF!</v>
      </c>
    </row>
    <row r="2614" spans="1:10">
      <c r="A2614" s="18" t="s">
        <v>1285</v>
      </c>
      <c r="B2614" s="61"/>
      <c r="C2614" s="47" t="s">
        <v>1286</v>
      </c>
      <c r="D2614" s="18"/>
      <c r="E2614" s="42"/>
      <c r="F2614" s="60"/>
      <c r="G2614" s="43"/>
      <c r="H2614" s="44"/>
      <c r="I2614" s="45"/>
      <c r="J2614" s="46"/>
    </row>
    <row r="2615" spans="1:10">
      <c r="A2615" s="40"/>
      <c r="B2615" s="31"/>
      <c r="C2615" s="236"/>
      <c r="D2615" s="231"/>
      <c r="E2615" s="232"/>
      <c r="F2615" s="262"/>
      <c r="G2615" s="233"/>
      <c r="H2615" s="234"/>
      <c r="I2615" s="302"/>
      <c r="J2615" s="271"/>
    </row>
    <row r="2616" spans="1:10">
      <c r="A2616" s="54" t="s">
        <v>1287</v>
      </c>
      <c r="B2616" s="61"/>
      <c r="C2616" s="41"/>
      <c r="D2616" s="18"/>
      <c r="E2616" s="42"/>
      <c r="F2616" s="60"/>
      <c r="G2616" s="43" t="s">
        <v>1288</v>
      </c>
      <c r="H2616" s="234">
        <f>SUM(H2614:H2615)</f>
        <v>0</v>
      </c>
      <c r="I2616" s="45"/>
      <c r="J2616" s="271">
        <f>SUM(J2614:J2615)</f>
        <v>0</v>
      </c>
    </row>
    <row r="2617" spans="1:10">
      <c r="A2617" s="18"/>
      <c r="B2617" s="55"/>
      <c r="C2617" s="41"/>
      <c r="D2617" s="18"/>
      <c r="E2617" s="42"/>
      <c r="F2617" s="60"/>
      <c r="G2617" s="43"/>
      <c r="H2617" s="44"/>
      <c r="I2617" s="45"/>
      <c r="J2617" s="46"/>
    </row>
    <row r="2618" spans="1:10" ht="16" thickBot="1">
      <c r="A2618" s="18" t="s">
        <v>1289</v>
      </c>
      <c r="B2618" s="55"/>
      <c r="C2618" s="56"/>
      <c r="D2618" s="119"/>
      <c r="E2618" s="120"/>
      <c r="F2618" s="121" t="s">
        <v>1290</v>
      </c>
      <c r="G2618" s="122">
        <f>SUM(H2593:H2617)/2</f>
        <v>262771.91000000003</v>
      </c>
      <c r="H2618" s="123" t="e">
        <f>IF($A$2="CD",IF($A$3=1,ROUND(SUM(H2593:H2617)/2,0),IF($A$3=3,ROUND(SUM(H2593:H2617)/2,-1),SUM(H2593:H2617)/2)),SUM(H2593:H2617)/2)</f>
        <v>#REF!</v>
      </c>
      <c r="I2618" s="57" t="e">
        <f>SUM(J2593:J2617)/2</f>
        <v>#REF!</v>
      </c>
      <c r="J2618" s="124" t="e">
        <f>IF($A$2="CD",IF($A$3=1,ROUND(SUM(J2593:J2617)/2,0),IF($A$3=3,ROUND(SUM(J2593:J2617)/2,-1),SUM(J2593:J2617)/2)),SUM(J2593:J2617)/2)</f>
        <v>#REF!</v>
      </c>
    </row>
    <row r="2619" spans="1:10" ht="16" thickTop="1">
      <c r="A2619" s="18" t="s">
        <v>1340</v>
      </c>
      <c r="B2619" s="55"/>
      <c r="C2619" s="65" t="s">
        <v>1341</v>
      </c>
      <c r="D2619" s="66"/>
      <c r="E2619" s="67"/>
      <c r="F2619" s="112"/>
      <c r="G2619" s="68"/>
      <c r="H2619" s="69"/>
      <c r="I2619" s="45"/>
      <c r="J2619" s="70"/>
    </row>
    <row r="2620" spans="1:10">
      <c r="A2620" s="40" t="s">
        <v>1342</v>
      </c>
      <c r="B2620" s="55"/>
      <c r="C2620" s="272" t="s">
        <v>1343</v>
      </c>
      <c r="D2620" s="273"/>
      <c r="E2620" s="274"/>
      <c r="F2620" s="281">
        <f>$F$3</f>
        <v>0</v>
      </c>
      <c r="G2620" s="275"/>
      <c r="H2620" s="276" t="e">
        <f>ROUND(H2618*F2620,2)</f>
        <v>#REF!</v>
      </c>
      <c r="I2620" s="45"/>
      <c r="J2620" s="271" t="e">
        <f>ROUND(J2618*F2620,2)</f>
        <v>#REF!</v>
      </c>
    </row>
    <row r="2621" spans="1:10">
      <c r="A2621" s="40" t="s">
        <v>1344</v>
      </c>
      <c r="B2621" s="55"/>
      <c r="C2621" s="272" t="s">
        <v>1345</v>
      </c>
      <c r="D2621" s="273"/>
      <c r="E2621" s="274"/>
      <c r="F2621" s="281">
        <f>$G$3</f>
        <v>0</v>
      </c>
      <c r="G2621" s="275"/>
      <c r="H2621" s="276" t="e">
        <f>ROUND(H2618*F2621,2)</f>
        <v>#REF!</v>
      </c>
      <c r="I2621" s="45"/>
      <c r="J2621" s="271" t="e">
        <f>ROUND(J2618*F2621,2)</f>
        <v>#REF!</v>
      </c>
    </row>
    <row r="2622" spans="1:10">
      <c r="A2622" s="40" t="s">
        <v>1346</v>
      </c>
      <c r="B2622" s="55"/>
      <c r="C2622" s="272" t="s">
        <v>1347</v>
      </c>
      <c r="D2622" s="273"/>
      <c r="E2622" s="274"/>
      <c r="F2622" s="281">
        <f>$H$3</f>
        <v>0</v>
      </c>
      <c r="G2622" s="275"/>
      <c r="H2622" s="276" t="e">
        <f>ROUND(H2618*F2622,2)</f>
        <v>#REF!</v>
      </c>
      <c r="I2622" s="45"/>
      <c r="J2622" s="271" t="e">
        <f>ROUND(J2618*F2622,2)</f>
        <v>#REF!</v>
      </c>
    </row>
    <row r="2623" spans="1:10">
      <c r="A2623" s="40" t="s">
        <v>1348</v>
      </c>
      <c r="B2623" s="55"/>
      <c r="C2623" s="272" t="s">
        <v>1349</v>
      </c>
      <c r="D2623" s="273"/>
      <c r="E2623" s="274"/>
      <c r="F2623" s="281" t="e">
        <f>$I$3</f>
        <v>#REF!</v>
      </c>
      <c r="G2623" s="275"/>
      <c r="H2623" s="276" t="e">
        <f>ROUND(H2622*F2623,2)</f>
        <v>#REF!</v>
      </c>
      <c r="I2623" s="45"/>
      <c r="J2623" s="271" t="e">
        <f>ROUND(J2622*F2623,2)</f>
        <v>#REF!</v>
      </c>
    </row>
    <row r="2624" spans="1:10">
      <c r="A2624" s="18" t="s">
        <v>1350</v>
      </c>
      <c r="B2624" s="55"/>
      <c r="C2624" s="47" t="s">
        <v>1351</v>
      </c>
      <c r="D2624" s="18"/>
      <c r="E2624" s="42"/>
      <c r="F2624" s="60"/>
      <c r="G2624" s="71"/>
      <c r="H2624" s="72" t="e">
        <f>SUM(H2620:H2623)</f>
        <v>#REF!</v>
      </c>
      <c r="I2624" s="62"/>
      <c r="J2624" s="73" t="e">
        <f>SUM(J2620:J2623)</f>
        <v>#REF!</v>
      </c>
    </row>
    <row r="2625" spans="1:10" ht="16" thickBot="1">
      <c r="A2625" s="18" t="s">
        <v>1352</v>
      </c>
      <c r="B2625" s="55"/>
      <c r="C2625" s="125"/>
      <c r="D2625" s="126"/>
      <c r="E2625" s="120"/>
      <c r="F2625" s="121" t="s">
        <v>1353</v>
      </c>
      <c r="G2625" s="127" t="e">
        <f>H2624+H2618</f>
        <v>#REF!</v>
      </c>
      <c r="H2625" s="123" t="e">
        <f>IF($A$3=2,ROUND((H2618+H2624),2),IF($A$3=3,ROUND((H2618+H2624),-1),ROUND((H2618+H2624),0)))</f>
        <v>#REF!</v>
      </c>
      <c r="I2625" s="57"/>
      <c r="J2625" s="124" t="e">
        <f>IF($A$3=2,ROUND((J2618+J2624),2),IF($A$3=3,ROUND((J2618+J2624),-1),ROUND((J2618+J2624),0)))</f>
        <v>#REF!</v>
      </c>
    </row>
    <row r="2626" spans="1:10" ht="16" thickTop="1">
      <c r="C2626" s="1"/>
      <c r="D2626" s="2"/>
      <c r="E2626" s="1"/>
      <c r="F2626" s="1"/>
      <c r="G2626" s="1"/>
      <c r="H2626" s="1"/>
      <c r="I2626" s="29"/>
      <c r="J2626" s="30"/>
    </row>
    <row r="2627" spans="1:10" ht="16" thickBot="1">
      <c r="C2627" s="1"/>
      <c r="D2627" s="2"/>
      <c r="E2627" s="1"/>
      <c r="F2627" s="1"/>
      <c r="G2627" s="1"/>
      <c r="H2627" s="1"/>
      <c r="I2627" s="29"/>
      <c r="J2627" s="30"/>
    </row>
    <row r="2628" spans="1:10" ht="16" thickTop="1">
      <c r="A2628" s="18" t="s">
        <v>1647</v>
      </c>
      <c r="B2628" s="31"/>
      <c r="C2628" s="812" t="s">
        <v>1648</v>
      </c>
      <c r="D2628" s="813"/>
      <c r="E2628" s="813"/>
      <c r="F2628" s="813"/>
      <c r="G2628" s="58"/>
      <c r="H2628" s="33" t="s">
        <v>1366</v>
      </c>
      <c r="I2628" s="34" t="s">
        <v>1251</v>
      </c>
      <c r="J2628" s="35" t="s">
        <v>4</v>
      </c>
    </row>
    <row r="2629" spans="1:10">
      <c r="A2629" s="18"/>
      <c r="B2629" s="31"/>
      <c r="C2629" s="814"/>
      <c r="D2629" s="815"/>
      <c r="E2629" s="815"/>
      <c r="F2629" s="815"/>
      <c r="G2629" s="59"/>
      <c r="H2629" s="37" t="e">
        <f>"ITEM:   "&amp;#REF!</f>
        <v>#REF!</v>
      </c>
      <c r="I2629" s="64" t="e">
        <f>#REF!</f>
        <v>#REF!</v>
      </c>
      <c r="J2629" s="39"/>
    </row>
    <row r="2630" spans="1:10">
      <c r="A2630" s="40" t="s">
        <v>1253</v>
      </c>
      <c r="B2630" s="31"/>
      <c r="C2630" s="236" t="s">
        <v>1</v>
      </c>
      <c r="D2630" s="231" t="s">
        <v>2</v>
      </c>
      <c r="E2630" s="232" t="s">
        <v>3</v>
      </c>
      <c r="F2630" s="262" t="s">
        <v>1254</v>
      </c>
      <c r="G2630" s="233" t="s">
        <v>1255</v>
      </c>
      <c r="H2630" s="234" t="s">
        <v>1256</v>
      </c>
      <c r="I2630" s="302"/>
      <c r="J2630" s="271" t="s">
        <v>1256</v>
      </c>
    </row>
    <row r="2631" spans="1:10">
      <c r="A2631" s="40"/>
      <c r="B2631" s="31"/>
      <c r="C2631" s="41"/>
      <c r="D2631" s="18"/>
      <c r="E2631" s="42"/>
      <c r="F2631" s="60"/>
      <c r="G2631" s="43"/>
      <c r="H2631" s="44"/>
      <c r="I2631" s="45"/>
      <c r="J2631" s="46"/>
    </row>
    <row r="2632" spans="1:10">
      <c r="A2632" s="40" t="s">
        <v>1257</v>
      </c>
      <c r="B2632" s="31"/>
      <c r="C2632" s="47" t="s">
        <v>1258</v>
      </c>
      <c r="D2632" s="18"/>
      <c r="E2632" s="42"/>
      <c r="F2632" s="60"/>
      <c r="G2632" s="43"/>
      <c r="H2632" s="44"/>
      <c r="I2632" s="45"/>
      <c r="J2632" s="46"/>
    </row>
    <row r="2633" spans="1:10">
      <c r="A2633" s="40">
        <v>101904</v>
      </c>
      <c r="B2633" s="31" t="s">
        <v>1263</v>
      </c>
      <c r="C2633" s="236" t="s">
        <v>1638</v>
      </c>
      <c r="D2633" s="231" t="s">
        <v>1301</v>
      </c>
      <c r="E2633" s="232">
        <v>0.05</v>
      </c>
      <c r="F2633" s="262"/>
      <c r="G2633" s="233">
        <v>45000</v>
      </c>
      <c r="H2633" s="234">
        <f>TRUNC(E2633* (1 + F2633 / 100) * G2633,2)</f>
        <v>2250</v>
      </c>
      <c r="I2633" s="302" t="e">
        <f>I2629 * (E2633 * (1+F2633/100))</f>
        <v>#REF!</v>
      </c>
      <c r="J2633" s="271" t="e">
        <f>H2633 * I2629</f>
        <v>#REF!</v>
      </c>
    </row>
    <row r="2634" spans="1:10">
      <c r="A2634" s="40">
        <v>101651</v>
      </c>
      <c r="B2634" s="31" t="s">
        <v>1329</v>
      </c>
      <c r="C2634" s="236" t="s">
        <v>1641</v>
      </c>
      <c r="D2634" s="231" t="s">
        <v>1304</v>
      </c>
      <c r="E2634" s="232">
        <v>0.2</v>
      </c>
      <c r="F2634" s="262"/>
      <c r="G2634" s="233">
        <v>11300</v>
      </c>
      <c r="H2634" s="234">
        <f>TRUNC(E2634* (1 + F2634 / 100) * G2634,2)</f>
        <v>2260</v>
      </c>
      <c r="I2634" s="302" t="e">
        <f>I2629 * (E2634 * (1+F2634/100))</f>
        <v>#REF!</v>
      </c>
      <c r="J2634" s="271" t="e">
        <f>H2634 * I2629</f>
        <v>#REF!</v>
      </c>
    </row>
    <row r="2635" spans="1:10">
      <c r="A2635" s="40">
        <v>100107</v>
      </c>
      <c r="B2635" s="31" t="s">
        <v>1639</v>
      </c>
      <c r="C2635" s="236" t="s">
        <v>1649</v>
      </c>
      <c r="D2635" s="231" t="s">
        <v>1301</v>
      </c>
      <c r="E2635" s="232">
        <v>0.08</v>
      </c>
      <c r="F2635" s="262"/>
      <c r="G2635" s="233">
        <v>38500</v>
      </c>
      <c r="H2635" s="234">
        <f>TRUNC(E2635* (1 + F2635 / 100) * G2635,2)</f>
        <v>3080</v>
      </c>
      <c r="I2635" s="302" t="e">
        <f>I2629 * (E2635 * (1+F2635/100))</f>
        <v>#REF!</v>
      </c>
      <c r="J2635" s="271" t="e">
        <f>H2635 * I2629</f>
        <v>#REF!</v>
      </c>
    </row>
    <row r="2636" spans="1:10">
      <c r="A2636" s="40">
        <v>106154</v>
      </c>
      <c r="B2636" s="31" t="s">
        <v>134</v>
      </c>
      <c r="C2636" s="236" t="s">
        <v>1650</v>
      </c>
      <c r="D2636" s="231" t="s">
        <v>2</v>
      </c>
      <c r="E2636" s="232">
        <v>0.33300000000000002</v>
      </c>
      <c r="F2636" s="262"/>
      <c r="G2636" s="233">
        <v>307000</v>
      </c>
      <c r="H2636" s="234">
        <f>TRUNC(E2636* (1 + F2636 / 100) * G2636,2)</f>
        <v>102231</v>
      </c>
      <c r="I2636" s="302" t="e">
        <f>I2629 * (E2636 * (1+F2636/100))</f>
        <v>#REF!</v>
      </c>
      <c r="J2636" s="271" t="e">
        <f>H2636 * I2629</f>
        <v>#REF!</v>
      </c>
    </row>
    <row r="2637" spans="1:10">
      <c r="A2637" s="54" t="s">
        <v>1265</v>
      </c>
      <c r="B2637" s="31"/>
      <c r="C2637" s="41"/>
      <c r="D2637" s="18"/>
      <c r="E2637" s="42"/>
      <c r="F2637" s="60"/>
      <c r="G2637" s="43" t="s">
        <v>1266</v>
      </c>
      <c r="H2637" s="48">
        <f>SUM(H2632:H2636)</f>
        <v>109821</v>
      </c>
      <c r="I2637" s="45"/>
      <c r="J2637" s="49" t="e">
        <f>SUM(J2632:J2636)</f>
        <v>#REF!</v>
      </c>
    </row>
    <row r="2638" spans="1:10">
      <c r="A2638" s="40" t="s">
        <v>1267</v>
      </c>
      <c r="B2638" s="31"/>
      <c r="C2638" s="50" t="s">
        <v>1268</v>
      </c>
      <c r="D2638" s="18" t="s">
        <v>1269</v>
      </c>
      <c r="E2638" s="18" t="s">
        <v>1270</v>
      </c>
      <c r="F2638" s="18" t="s">
        <v>1271</v>
      </c>
      <c r="G2638" s="51" t="s">
        <v>1272</v>
      </c>
      <c r="H2638" s="52" t="s">
        <v>1273</v>
      </c>
      <c r="I2638" s="45"/>
      <c r="J2638" s="46"/>
    </row>
    <row r="2639" spans="1:10">
      <c r="A2639" s="40">
        <v>200008</v>
      </c>
      <c r="B2639" s="31" t="s">
        <v>1268</v>
      </c>
      <c r="C2639" s="236" t="s">
        <v>1317</v>
      </c>
      <c r="D2639" s="305">
        <v>92752</v>
      </c>
      <c r="E2639" s="306">
        <f>$O$1</f>
        <v>1.68</v>
      </c>
      <c r="F2639" s="307">
        <f>IF(D2639&lt;&gt;"",TRUNC(D2639*E2639,0),"")</f>
        <v>155823</v>
      </c>
      <c r="G2639" s="308">
        <v>160</v>
      </c>
      <c r="H2639" s="234">
        <f>TRUNC(F2639/G2639,2)</f>
        <v>973.89</v>
      </c>
      <c r="I2639" s="302" t="e">
        <f>I2629 / G2639</f>
        <v>#REF!</v>
      </c>
      <c r="J2639" s="271" t="e">
        <f>H2639 * I2629</f>
        <v>#REF!</v>
      </c>
    </row>
    <row r="2640" spans="1:10">
      <c r="A2640" s="40">
        <v>200017</v>
      </c>
      <c r="B2640" s="31" t="s">
        <v>1268</v>
      </c>
      <c r="C2640" s="236" t="s">
        <v>1275</v>
      </c>
      <c r="D2640" s="305">
        <v>108240</v>
      </c>
      <c r="E2640" s="306">
        <f>$O$1</f>
        <v>1.68</v>
      </c>
      <c r="F2640" s="307">
        <f>IF(D2640&lt;&gt;"",TRUNC(D2640*E2640,0),"")</f>
        <v>181843</v>
      </c>
      <c r="G2640" s="308">
        <v>3.0621999999999998</v>
      </c>
      <c r="H2640" s="234">
        <f>TRUNC(F2640/G2640,2)</f>
        <v>59383.12</v>
      </c>
      <c r="I2640" s="302" t="e">
        <f>I2629 / G2640</f>
        <v>#REF!</v>
      </c>
      <c r="J2640" s="271" t="e">
        <f>H2640 * I2629</f>
        <v>#REF!</v>
      </c>
    </row>
    <row r="2641" spans="1:10">
      <c r="A2641" s="40">
        <v>200026</v>
      </c>
      <c r="B2641" s="31" t="s">
        <v>1268</v>
      </c>
      <c r="C2641" s="236" t="s">
        <v>1644</v>
      </c>
      <c r="D2641" s="305">
        <v>108249</v>
      </c>
      <c r="E2641" s="306">
        <f>$O$1</f>
        <v>1.68</v>
      </c>
      <c r="F2641" s="307">
        <f>IF(D2641&lt;&gt;"",TRUNC(D2641*E2641,0),"")</f>
        <v>181858</v>
      </c>
      <c r="G2641" s="308">
        <v>79.999700000000004</v>
      </c>
      <c r="H2641" s="234">
        <f>TRUNC(F2641/G2641,2)</f>
        <v>2273.23</v>
      </c>
      <c r="I2641" s="302" t="e">
        <f>I2629 / G2641</f>
        <v>#REF!</v>
      </c>
      <c r="J2641" s="271" t="e">
        <f>H2641 * I2629</f>
        <v>#REF!</v>
      </c>
    </row>
    <row r="2642" spans="1:10">
      <c r="A2642" s="40">
        <v>207102</v>
      </c>
      <c r="B2642" s="31" t="s">
        <v>1268</v>
      </c>
      <c r="C2642" s="236" t="s">
        <v>1645</v>
      </c>
      <c r="D2642" s="231" t="s">
        <v>1383</v>
      </c>
      <c r="E2642" s="232">
        <v>0.43</v>
      </c>
      <c r="F2642" s="262"/>
      <c r="G2642" s="233">
        <v>10000</v>
      </c>
      <c r="H2642" s="234">
        <f>TRUNC(E2642* (1 + F2642 / 100) * G2642,2)</f>
        <v>4300</v>
      </c>
      <c r="I2642" s="302" t="e">
        <f>I2629 * (E2642 * (1+F2642/100))</f>
        <v>#REF!</v>
      </c>
      <c r="J2642" s="271" t="e">
        <f>H2642 * I2629</f>
        <v>#REF!</v>
      </c>
    </row>
    <row r="2643" spans="1:10">
      <c r="A2643" s="54" t="s">
        <v>1276</v>
      </c>
      <c r="B2643" s="31"/>
      <c r="C2643" s="41"/>
      <c r="D2643" s="18"/>
      <c r="E2643" s="42"/>
      <c r="F2643" s="60"/>
      <c r="G2643" s="43" t="s">
        <v>1277</v>
      </c>
      <c r="H2643" s="48">
        <f>SUM(H2638:H2642)</f>
        <v>66930.240000000005</v>
      </c>
      <c r="I2643" s="45"/>
      <c r="J2643" s="49" t="e">
        <f>SUM(J2638:J2642)</f>
        <v>#REF!</v>
      </c>
    </row>
    <row r="2644" spans="1:10">
      <c r="A2644" s="40" t="s">
        <v>1278</v>
      </c>
      <c r="B2644" s="31"/>
      <c r="C2644" s="53" t="s">
        <v>1279</v>
      </c>
      <c r="D2644" s="18"/>
      <c r="E2644" s="42"/>
      <c r="F2644" s="60"/>
      <c r="G2644" s="43"/>
      <c r="H2644" s="44"/>
      <c r="I2644" s="45"/>
      <c r="J2644" s="46"/>
    </row>
    <row r="2645" spans="1:10">
      <c r="A2645" s="40">
        <v>300040</v>
      </c>
      <c r="B2645" s="31" t="s">
        <v>1279</v>
      </c>
      <c r="C2645" s="236" t="s">
        <v>1442</v>
      </c>
      <c r="D2645" s="231" t="s">
        <v>629</v>
      </c>
      <c r="E2645" s="232">
        <v>0.08</v>
      </c>
      <c r="F2645" s="262"/>
      <c r="G2645" s="233">
        <v>26000</v>
      </c>
      <c r="H2645" s="234">
        <f>TRUNC(E2645* (1 + F2645 / 100) * G2645,2)</f>
        <v>2080</v>
      </c>
      <c r="I2645" s="302" t="e">
        <f>I2629 * (E2645 * (1+F2645/100))</f>
        <v>#REF!</v>
      </c>
      <c r="J2645" s="271" t="e">
        <f>H2645 * I2629</f>
        <v>#REF!</v>
      </c>
    </row>
    <row r="2646" spans="1:10">
      <c r="A2646" s="40">
        <v>300048</v>
      </c>
      <c r="B2646" s="31" t="s">
        <v>1279</v>
      </c>
      <c r="C2646" s="236" t="s">
        <v>1646</v>
      </c>
      <c r="D2646" s="231" t="s">
        <v>629</v>
      </c>
      <c r="E2646" s="232">
        <v>0.12</v>
      </c>
      <c r="F2646" s="262"/>
      <c r="G2646" s="233">
        <v>39900</v>
      </c>
      <c r="H2646" s="234">
        <f>TRUNC(E2646* (1 + F2646 / 100) * G2646,2)</f>
        <v>4788</v>
      </c>
      <c r="I2646" s="302" t="e">
        <f>I2629 * (E2646 * (1+F2646/100))</f>
        <v>#REF!</v>
      </c>
      <c r="J2646" s="271" t="e">
        <f>H2646 * I2629</f>
        <v>#REF!</v>
      </c>
    </row>
    <row r="2647" spans="1:10">
      <c r="A2647" s="40">
        <v>300026</v>
      </c>
      <c r="B2647" s="31" t="s">
        <v>1279</v>
      </c>
      <c r="C2647" s="236" t="s">
        <v>1281</v>
      </c>
      <c r="D2647" s="231" t="s">
        <v>1282</v>
      </c>
      <c r="E2647" s="237">
        <f>$O$2</f>
        <v>0.05</v>
      </c>
      <c r="F2647" s="262"/>
      <c r="G2647" s="233">
        <f>H2643</f>
        <v>66930.240000000005</v>
      </c>
      <c r="H2647" s="234">
        <f>TRUNC(E2647* (1 + F2647 / 100) * G2647,2)</f>
        <v>3346.51</v>
      </c>
      <c r="I2647" s="302" t="e">
        <f>I2629 * H2647</f>
        <v>#REF!</v>
      </c>
      <c r="J2647" s="271" t="e">
        <f>H2647 * I2629</f>
        <v>#REF!</v>
      </c>
    </row>
    <row r="2648" spans="1:10">
      <c r="A2648" s="40">
        <v>300035</v>
      </c>
      <c r="B2648" s="31"/>
      <c r="C2648" s="236" t="s">
        <v>1418</v>
      </c>
      <c r="D2648" s="231" t="s">
        <v>629</v>
      </c>
      <c r="E2648" s="232">
        <v>0.05</v>
      </c>
      <c r="F2648" s="262"/>
      <c r="G2648" s="233">
        <v>35500</v>
      </c>
      <c r="H2648" s="234">
        <f>TRUNC(E2648* (1 + F2648 / 100) * G2648,2)</f>
        <v>1775</v>
      </c>
      <c r="I2648" s="302" t="e">
        <f>I2629 * (E2648 * (1+F2648/100))</f>
        <v>#REF!</v>
      </c>
      <c r="J2648" s="271" t="e">
        <f>H2648 * I2629</f>
        <v>#REF!</v>
      </c>
    </row>
    <row r="2649" spans="1:10">
      <c r="A2649" s="40">
        <v>300002</v>
      </c>
      <c r="B2649" s="31" t="s">
        <v>1279</v>
      </c>
      <c r="C2649" s="236" t="s">
        <v>1561</v>
      </c>
      <c r="D2649" s="231" t="s">
        <v>1390</v>
      </c>
      <c r="E2649" s="232">
        <v>0.1</v>
      </c>
      <c r="F2649" s="262"/>
      <c r="G2649" s="233">
        <v>15990</v>
      </c>
      <c r="H2649" s="234">
        <f>TRUNC(E2649* (1 + F2649 / 100) * G2649,2)</f>
        <v>1599</v>
      </c>
      <c r="I2649" s="302" t="e">
        <f>I2629 * (E2649 * (1+F2649/100))</f>
        <v>#REF!</v>
      </c>
      <c r="J2649" s="271" t="e">
        <f>H2649 * I2629</f>
        <v>#REF!</v>
      </c>
    </row>
    <row r="2650" spans="1:10">
      <c r="A2650" s="54" t="s">
        <v>1283</v>
      </c>
      <c r="B2650" s="31"/>
      <c r="C2650" s="41"/>
      <c r="D2650" s="18"/>
      <c r="E2650" s="42"/>
      <c r="F2650" s="60"/>
      <c r="G2650" s="43" t="s">
        <v>1284</v>
      </c>
      <c r="H2650" s="48">
        <f>SUM(H2644:H2649)</f>
        <v>13588.51</v>
      </c>
      <c r="I2650" s="45"/>
      <c r="J2650" s="49" t="e">
        <f>SUM(J2644:J2649)</f>
        <v>#REF!</v>
      </c>
    </row>
    <row r="2651" spans="1:10">
      <c r="A2651" s="18" t="s">
        <v>1285</v>
      </c>
      <c r="B2651" s="61"/>
      <c r="C2651" s="47" t="s">
        <v>1286</v>
      </c>
      <c r="D2651" s="18"/>
      <c r="E2651" s="42"/>
      <c r="F2651" s="60"/>
      <c r="G2651" s="43"/>
      <c r="H2651" s="44"/>
      <c r="I2651" s="45"/>
      <c r="J2651" s="46"/>
    </row>
    <row r="2652" spans="1:10">
      <c r="A2652" s="40"/>
      <c r="B2652" s="31"/>
      <c r="C2652" s="236"/>
      <c r="D2652" s="231"/>
      <c r="E2652" s="232"/>
      <c r="F2652" s="262"/>
      <c r="G2652" s="233"/>
      <c r="H2652" s="234"/>
      <c r="I2652" s="302"/>
      <c r="J2652" s="271"/>
    </row>
    <row r="2653" spans="1:10">
      <c r="A2653" s="54" t="s">
        <v>1287</v>
      </c>
      <c r="B2653" s="61"/>
      <c r="C2653" s="41"/>
      <c r="D2653" s="18"/>
      <c r="E2653" s="42"/>
      <c r="F2653" s="60"/>
      <c r="G2653" s="43" t="s">
        <v>1288</v>
      </c>
      <c r="H2653" s="234">
        <f>SUM(H2651:H2652)</f>
        <v>0</v>
      </c>
      <c r="I2653" s="45"/>
      <c r="J2653" s="271">
        <f>SUM(J2651:J2652)</f>
        <v>0</v>
      </c>
    </row>
    <row r="2654" spans="1:10">
      <c r="A2654" s="18"/>
      <c r="B2654" s="55"/>
      <c r="C2654" s="41"/>
      <c r="D2654" s="18"/>
      <c r="E2654" s="42"/>
      <c r="F2654" s="60"/>
      <c r="G2654" s="43"/>
      <c r="H2654" s="44"/>
      <c r="I2654" s="45"/>
      <c r="J2654" s="46"/>
    </row>
    <row r="2655" spans="1:10" ht="16" thickBot="1">
      <c r="A2655" s="18" t="s">
        <v>1289</v>
      </c>
      <c r="B2655" s="55"/>
      <c r="C2655" s="56"/>
      <c r="D2655" s="119"/>
      <c r="E2655" s="120"/>
      <c r="F2655" s="121" t="s">
        <v>1290</v>
      </c>
      <c r="G2655" s="122">
        <f>SUM(H2630:H2654)/2</f>
        <v>190339.75</v>
      </c>
      <c r="H2655" s="123" t="e">
        <f>IF($A$2="CD",IF($A$3=1,ROUND(SUM(H2630:H2654)/2,0),IF($A$3=3,ROUND(SUM(H2630:H2654)/2,-1),SUM(H2630:H2654)/2)),SUM(H2630:H2654)/2)</f>
        <v>#REF!</v>
      </c>
      <c r="I2655" s="57" t="e">
        <f>SUM(J2630:J2654)/2</f>
        <v>#REF!</v>
      </c>
      <c r="J2655" s="124" t="e">
        <f>IF($A$2="CD",IF($A$3=1,ROUND(SUM(J2630:J2654)/2,0),IF($A$3=3,ROUND(SUM(J2630:J2654)/2,-1),SUM(J2630:J2654)/2)),SUM(J2630:J2654)/2)</f>
        <v>#REF!</v>
      </c>
    </row>
    <row r="2656" spans="1:10" ht="16" thickTop="1">
      <c r="A2656" s="18" t="s">
        <v>1340</v>
      </c>
      <c r="B2656" s="55"/>
      <c r="C2656" s="65" t="s">
        <v>1341</v>
      </c>
      <c r="D2656" s="66"/>
      <c r="E2656" s="67"/>
      <c r="F2656" s="112"/>
      <c r="G2656" s="68"/>
      <c r="H2656" s="69"/>
      <c r="I2656" s="45"/>
      <c r="J2656" s="70"/>
    </row>
    <row r="2657" spans="1:10">
      <c r="A2657" s="40" t="s">
        <v>1342</v>
      </c>
      <c r="B2657" s="55"/>
      <c r="C2657" s="272" t="s">
        <v>1343</v>
      </c>
      <c r="D2657" s="273"/>
      <c r="E2657" s="274"/>
      <c r="F2657" s="281">
        <f>$F$3</f>
        <v>0</v>
      </c>
      <c r="G2657" s="275"/>
      <c r="H2657" s="276" t="e">
        <f>ROUND(H2655*F2657,2)</f>
        <v>#REF!</v>
      </c>
      <c r="I2657" s="45"/>
      <c r="J2657" s="271" t="e">
        <f>ROUND(J2655*F2657,2)</f>
        <v>#REF!</v>
      </c>
    </row>
    <row r="2658" spans="1:10">
      <c r="A2658" s="40" t="s">
        <v>1344</v>
      </c>
      <c r="B2658" s="55"/>
      <c r="C2658" s="272" t="s">
        <v>1345</v>
      </c>
      <c r="D2658" s="273"/>
      <c r="E2658" s="274"/>
      <c r="F2658" s="281">
        <f>$G$3</f>
        <v>0</v>
      </c>
      <c r="G2658" s="275"/>
      <c r="H2658" s="276" t="e">
        <f>ROUND(H2655*F2658,2)</f>
        <v>#REF!</v>
      </c>
      <c r="I2658" s="45"/>
      <c r="J2658" s="271" t="e">
        <f>ROUND(J2655*F2658,2)</f>
        <v>#REF!</v>
      </c>
    </row>
    <row r="2659" spans="1:10">
      <c r="A2659" s="40" t="s">
        <v>1346</v>
      </c>
      <c r="B2659" s="55"/>
      <c r="C2659" s="272" t="s">
        <v>1347</v>
      </c>
      <c r="D2659" s="273"/>
      <c r="E2659" s="274"/>
      <c r="F2659" s="281">
        <f>$H$3</f>
        <v>0</v>
      </c>
      <c r="G2659" s="275"/>
      <c r="H2659" s="276" t="e">
        <f>ROUND(H2655*F2659,2)</f>
        <v>#REF!</v>
      </c>
      <c r="I2659" s="45"/>
      <c r="J2659" s="271" t="e">
        <f>ROUND(J2655*F2659,2)</f>
        <v>#REF!</v>
      </c>
    </row>
    <row r="2660" spans="1:10">
      <c r="A2660" s="40" t="s">
        <v>1348</v>
      </c>
      <c r="B2660" s="55"/>
      <c r="C2660" s="272" t="s">
        <v>1349</v>
      </c>
      <c r="D2660" s="273"/>
      <c r="E2660" s="274"/>
      <c r="F2660" s="281" t="e">
        <f>$I$3</f>
        <v>#REF!</v>
      </c>
      <c r="G2660" s="275"/>
      <c r="H2660" s="276" t="e">
        <f>ROUND(H2659*F2660,2)</f>
        <v>#REF!</v>
      </c>
      <c r="I2660" s="45"/>
      <c r="J2660" s="271" t="e">
        <f>ROUND(J2659*F2660,2)</f>
        <v>#REF!</v>
      </c>
    </row>
    <row r="2661" spans="1:10">
      <c r="A2661" s="18" t="s">
        <v>1350</v>
      </c>
      <c r="B2661" s="55"/>
      <c r="C2661" s="47" t="s">
        <v>1351</v>
      </c>
      <c r="D2661" s="18"/>
      <c r="E2661" s="42"/>
      <c r="F2661" s="60"/>
      <c r="G2661" s="71"/>
      <c r="H2661" s="72" t="e">
        <f>SUM(H2657:H2660)</f>
        <v>#REF!</v>
      </c>
      <c r="I2661" s="62"/>
      <c r="J2661" s="73" t="e">
        <f>SUM(J2657:J2660)</f>
        <v>#REF!</v>
      </c>
    </row>
    <row r="2662" spans="1:10" ht="16" thickBot="1">
      <c r="A2662" s="18" t="s">
        <v>1352</v>
      </c>
      <c r="B2662" s="55"/>
      <c r="C2662" s="125"/>
      <c r="D2662" s="126"/>
      <c r="E2662" s="120"/>
      <c r="F2662" s="121" t="s">
        <v>1353</v>
      </c>
      <c r="G2662" s="127" t="e">
        <f>H2661+H2655</f>
        <v>#REF!</v>
      </c>
      <c r="H2662" s="123" t="e">
        <f>IF($A$3=2,ROUND((H2655+H2661),2),IF($A$3=3,ROUND((H2655+H2661),-1),ROUND((H2655+H2661),0)))</f>
        <v>#REF!</v>
      </c>
      <c r="I2662" s="57"/>
      <c r="J2662" s="124" t="e">
        <f>IF($A$3=2,ROUND((J2655+J2661),2),IF($A$3=3,ROUND((J2655+J2661),-1),ROUND((J2655+J2661),0)))</f>
        <v>#REF!</v>
      </c>
    </row>
    <row r="2663" spans="1:10" ht="16" thickTop="1">
      <c r="C2663" s="1"/>
      <c r="D2663" s="2"/>
      <c r="E2663" s="1"/>
      <c r="F2663" s="1"/>
      <c r="G2663" s="1"/>
      <c r="H2663" s="1"/>
      <c r="I2663" s="29"/>
      <c r="J2663" s="30"/>
    </row>
    <row r="2664" spans="1:10" ht="16" thickBot="1">
      <c r="C2664" s="1"/>
      <c r="D2664" s="2"/>
      <c r="E2664" s="1"/>
      <c r="F2664" s="1"/>
      <c r="G2664" s="1"/>
      <c r="H2664" s="1"/>
      <c r="I2664" s="29"/>
      <c r="J2664" s="30"/>
    </row>
    <row r="2665" spans="1:10" ht="16" thickTop="1">
      <c r="A2665" s="18" t="s">
        <v>1651</v>
      </c>
      <c r="B2665" s="31"/>
      <c r="C2665" s="812" t="s">
        <v>1652</v>
      </c>
      <c r="D2665" s="813"/>
      <c r="E2665" s="813"/>
      <c r="F2665" s="813"/>
      <c r="G2665" s="58"/>
      <c r="H2665" s="33" t="s">
        <v>1366</v>
      </c>
      <c r="I2665" s="34" t="s">
        <v>1251</v>
      </c>
      <c r="J2665" s="35" t="s">
        <v>4</v>
      </c>
    </row>
    <row r="2666" spans="1:10">
      <c r="A2666" s="18"/>
      <c r="B2666" s="31"/>
      <c r="C2666" s="814"/>
      <c r="D2666" s="815"/>
      <c r="E2666" s="815"/>
      <c r="F2666" s="815"/>
      <c r="G2666" s="59"/>
      <c r="H2666" s="37" t="e">
        <f>"ITEM:   "&amp;#REF!</f>
        <v>#REF!</v>
      </c>
      <c r="I2666" s="64" t="e">
        <f>#REF!</f>
        <v>#REF!</v>
      </c>
      <c r="J2666" s="39"/>
    </row>
    <row r="2667" spans="1:10">
      <c r="A2667" s="40" t="s">
        <v>1253</v>
      </c>
      <c r="B2667" s="31"/>
      <c r="C2667" s="236" t="s">
        <v>1</v>
      </c>
      <c r="D2667" s="231" t="s">
        <v>2</v>
      </c>
      <c r="E2667" s="232" t="s">
        <v>3</v>
      </c>
      <c r="F2667" s="262" t="s">
        <v>1254</v>
      </c>
      <c r="G2667" s="233" t="s">
        <v>1255</v>
      </c>
      <c r="H2667" s="234" t="s">
        <v>1256</v>
      </c>
      <c r="I2667" s="302"/>
      <c r="J2667" s="271" t="s">
        <v>1256</v>
      </c>
    </row>
    <row r="2668" spans="1:10">
      <c r="A2668" s="40"/>
      <c r="B2668" s="31"/>
      <c r="C2668" s="41"/>
      <c r="D2668" s="18"/>
      <c r="E2668" s="42"/>
      <c r="F2668" s="60"/>
      <c r="G2668" s="43"/>
      <c r="H2668" s="44"/>
      <c r="I2668" s="45"/>
      <c r="J2668" s="46"/>
    </row>
    <row r="2669" spans="1:10">
      <c r="A2669" s="40" t="s">
        <v>1257</v>
      </c>
      <c r="B2669" s="31"/>
      <c r="C2669" s="47" t="s">
        <v>1258</v>
      </c>
      <c r="D2669" s="18"/>
      <c r="E2669" s="42"/>
      <c r="F2669" s="60"/>
      <c r="G2669" s="43"/>
      <c r="H2669" s="44"/>
      <c r="I2669" s="45"/>
      <c r="J2669" s="46"/>
    </row>
    <row r="2670" spans="1:10">
      <c r="A2670" s="40">
        <v>103066</v>
      </c>
      <c r="B2670" s="31" t="s">
        <v>1653</v>
      </c>
      <c r="C2670" s="236" t="s">
        <v>1654</v>
      </c>
      <c r="D2670" s="231" t="s">
        <v>2</v>
      </c>
      <c r="E2670" s="232">
        <v>2</v>
      </c>
      <c r="F2670" s="262"/>
      <c r="G2670" s="233">
        <v>717</v>
      </c>
      <c r="H2670" s="234">
        <f>TRUNC(E2670* (1 + F2670 / 100) * G2670,2)</f>
        <v>1434</v>
      </c>
      <c r="I2670" s="302" t="e">
        <f>I2666 * (E2670 * (1+F2670/100))</f>
        <v>#REF!</v>
      </c>
      <c r="J2670" s="271" t="e">
        <f>H2670 * I2666</f>
        <v>#REF!</v>
      </c>
    </row>
    <row r="2671" spans="1:10">
      <c r="A2671" s="40">
        <v>119933</v>
      </c>
      <c r="B2671" s="31" t="s">
        <v>1261</v>
      </c>
      <c r="C2671" s="236" t="s">
        <v>1655</v>
      </c>
      <c r="D2671" s="231" t="s">
        <v>2</v>
      </c>
      <c r="E2671" s="232">
        <v>0.16</v>
      </c>
      <c r="F2671" s="262">
        <v>0</v>
      </c>
      <c r="G2671" s="233">
        <v>34731</v>
      </c>
      <c r="H2671" s="234">
        <f>TRUNC(E2671* (1 + F2671 / 100) * G2671,2)</f>
        <v>5556.96</v>
      </c>
      <c r="I2671" s="302" t="e">
        <f>I2666 * (E2671 * (1+F2671/100))</f>
        <v>#REF!</v>
      </c>
      <c r="J2671" s="271" t="e">
        <f>H2671 * I2666</f>
        <v>#REF!</v>
      </c>
    </row>
    <row r="2672" spans="1:10">
      <c r="A2672" s="54" t="s">
        <v>1265</v>
      </c>
      <c r="B2672" s="31"/>
      <c r="C2672" s="41"/>
      <c r="D2672" s="18"/>
      <c r="E2672" s="42"/>
      <c r="F2672" s="60"/>
      <c r="G2672" s="43" t="s">
        <v>1266</v>
      </c>
      <c r="H2672" s="48">
        <f>SUM(H2669:H2671)</f>
        <v>6990.96</v>
      </c>
      <c r="I2672" s="45"/>
      <c r="J2672" s="49" t="e">
        <f>SUM(J2669:J2671)</f>
        <v>#REF!</v>
      </c>
    </row>
    <row r="2673" spans="1:10">
      <c r="A2673" s="40" t="s">
        <v>1267</v>
      </c>
      <c r="B2673" s="31"/>
      <c r="C2673" s="50" t="s">
        <v>1268</v>
      </c>
      <c r="D2673" s="18" t="s">
        <v>1269</v>
      </c>
      <c r="E2673" s="18" t="s">
        <v>1270</v>
      </c>
      <c r="F2673" s="18" t="s">
        <v>1271</v>
      </c>
      <c r="G2673" s="51" t="s">
        <v>1272</v>
      </c>
      <c r="H2673" s="52" t="s">
        <v>1273</v>
      </c>
      <c r="I2673" s="45"/>
      <c r="J2673" s="46"/>
    </row>
    <row r="2674" spans="1:10">
      <c r="A2674" s="40">
        <v>200007</v>
      </c>
      <c r="B2674" s="31" t="s">
        <v>1268</v>
      </c>
      <c r="C2674" s="236" t="s">
        <v>1274</v>
      </c>
      <c r="D2674" s="305">
        <v>109195</v>
      </c>
      <c r="E2674" s="306">
        <f>$O$1</f>
        <v>1.68</v>
      </c>
      <c r="F2674" s="307">
        <f>IF(D2674&lt;&gt;"",TRUNC(D2674*E2674,0),"")</f>
        <v>183447</v>
      </c>
      <c r="G2674" s="308">
        <v>18.7761</v>
      </c>
      <c r="H2674" s="234">
        <f>TRUNC(F2674/G2674,2)</f>
        <v>9770.23</v>
      </c>
      <c r="I2674" s="302" t="e">
        <f>I2666 / G2674</f>
        <v>#REF!</v>
      </c>
      <c r="J2674" s="271" t="e">
        <f>H2674 * I2666</f>
        <v>#REF!</v>
      </c>
    </row>
    <row r="2675" spans="1:10">
      <c r="A2675" s="40">
        <v>200023</v>
      </c>
      <c r="B2675" s="31" t="s">
        <v>1268</v>
      </c>
      <c r="C2675" s="236" t="s">
        <v>1656</v>
      </c>
      <c r="D2675" s="305">
        <v>122249</v>
      </c>
      <c r="E2675" s="306">
        <f>$O$1</f>
        <v>1.68</v>
      </c>
      <c r="F2675" s="307">
        <f>IF(D2675&lt;&gt;"",TRUNC(D2675*E2675,0),"")</f>
        <v>205378</v>
      </c>
      <c r="G2675" s="308">
        <v>1000.0159</v>
      </c>
      <c r="H2675" s="234">
        <f>TRUNC(F2675/G2675,2)</f>
        <v>205.37</v>
      </c>
      <c r="I2675" s="302" t="e">
        <f>I2666 / G2675</f>
        <v>#REF!</v>
      </c>
      <c r="J2675" s="271" t="e">
        <f>H2675 * I2666</f>
        <v>#REF!</v>
      </c>
    </row>
    <row r="2676" spans="1:10">
      <c r="A2676" s="54" t="s">
        <v>1276</v>
      </c>
      <c r="B2676" s="31"/>
      <c r="C2676" s="41"/>
      <c r="D2676" s="18"/>
      <c r="E2676" s="42"/>
      <c r="F2676" s="60"/>
      <c r="G2676" s="43" t="s">
        <v>1277</v>
      </c>
      <c r="H2676" s="48">
        <f>SUM(H2673:H2675)</f>
        <v>9975.6</v>
      </c>
      <c r="I2676" s="45"/>
      <c r="J2676" s="49" t="e">
        <f>SUM(J2673:J2675)</f>
        <v>#REF!</v>
      </c>
    </row>
    <row r="2677" spans="1:10">
      <c r="A2677" s="40" t="s">
        <v>1278</v>
      </c>
      <c r="B2677" s="31"/>
      <c r="C2677" s="53" t="s">
        <v>1279</v>
      </c>
      <c r="D2677" s="18"/>
      <c r="E2677" s="42"/>
      <c r="F2677" s="60"/>
      <c r="G2677" s="43"/>
      <c r="H2677" s="44"/>
      <c r="I2677" s="45"/>
      <c r="J2677" s="46"/>
    </row>
    <row r="2678" spans="1:10">
      <c r="A2678" s="40">
        <v>300026</v>
      </c>
      <c r="B2678" s="31" t="s">
        <v>1279</v>
      </c>
      <c r="C2678" s="236" t="s">
        <v>1281</v>
      </c>
      <c r="D2678" s="231" t="s">
        <v>1282</v>
      </c>
      <c r="E2678" s="237">
        <f>$O$2</f>
        <v>0.05</v>
      </c>
      <c r="F2678" s="262"/>
      <c r="G2678" s="233">
        <f>H2676</f>
        <v>9975.6</v>
      </c>
      <c r="H2678" s="234">
        <f>TRUNC(E2678* (1 + F2678 / 100) * G2678,2)</f>
        <v>498.78</v>
      </c>
      <c r="I2678" s="302" t="e">
        <f>I2666 * H2678</f>
        <v>#REF!</v>
      </c>
      <c r="J2678" s="271" t="e">
        <f>H2678 * I2666</f>
        <v>#REF!</v>
      </c>
    </row>
    <row r="2679" spans="1:10">
      <c r="A2679" s="40">
        <v>300002</v>
      </c>
      <c r="B2679" s="31" t="s">
        <v>1279</v>
      </c>
      <c r="C2679" s="236" t="s">
        <v>1561</v>
      </c>
      <c r="D2679" s="231" t="s">
        <v>1390</v>
      </c>
      <c r="E2679" s="232">
        <v>0.2</v>
      </c>
      <c r="F2679" s="262"/>
      <c r="G2679" s="233">
        <v>15990</v>
      </c>
      <c r="H2679" s="234">
        <f>TRUNC(E2679* (1 + F2679 / 100) * G2679,2)</f>
        <v>3198</v>
      </c>
      <c r="I2679" s="302" t="e">
        <f>I2666 * (E2679 * (1+F2679/100))</f>
        <v>#REF!</v>
      </c>
      <c r="J2679" s="271" t="e">
        <f>H2679 * I2666</f>
        <v>#REF!</v>
      </c>
    </row>
    <row r="2680" spans="1:10">
      <c r="A2680" s="54" t="s">
        <v>1283</v>
      </c>
      <c r="B2680" s="31"/>
      <c r="C2680" s="41"/>
      <c r="D2680" s="18"/>
      <c r="E2680" s="42"/>
      <c r="F2680" s="60"/>
      <c r="G2680" s="43" t="s">
        <v>1284</v>
      </c>
      <c r="H2680" s="48">
        <f>SUM(H2677:H2679)</f>
        <v>3696.7799999999997</v>
      </c>
      <c r="I2680" s="45"/>
      <c r="J2680" s="49" t="e">
        <f>SUM(J2677:J2679)</f>
        <v>#REF!</v>
      </c>
    </row>
    <row r="2681" spans="1:10">
      <c r="A2681" s="18" t="s">
        <v>1285</v>
      </c>
      <c r="B2681" s="61"/>
      <c r="C2681" s="47" t="s">
        <v>1286</v>
      </c>
      <c r="D2681" s="18"/>
      <c r="E2681" s="42"/>
      <c r="F2681" s="60"/>
      <c r="G2681" s="43"/>
      <c r="H2681" s="44"/>
      <c r="I2681" s="45"/>
      <c r="J2681" s="46"/>
    </row>
    <row r="2682" spans="1:10">
      <c r="A2682" s="40"/>
      <c r="B2682" s="31"/>
      <c r="C2682" s="236"/>
      <c r="D2682" s="231"/>
      <c r="E2682" s="232"/>
      <c r="F2682" s="262"/>
      <c r="G2682" s="233"/>
      <c r="H2682" s="234"/>
      <c r="I2682" s="302"/>
      <c r="J2682" s="271"/>
    </row>
    <row r="2683" spans="1:10">
      <c r="A2683" s="54" t="s">
        <v>1287</v>
      </c>
      <c r="B2683" s="61"/>
      <c r="C2683" s="41"/>
      <c r="D2683" s="18"/>
      <c r="E2683" s="42"/>
      <c r="F2683" s="60"/>
      <c r="G2683" s="43" t="s">
        <v>1288</v>
      </c>
      <c r="H2683" s="234">
        <f>SUM(H2681:H2682)</f>
        <v>0</v>
      </c>
      <c r="I2683" s="45"/>
      <c r="J2683" s="271">
        <f>SUM(J2681:J2682)</f>
        <v>0</v>
      </c>
    </row>
    <row r="2684" spans="1:10">
      <c r="A2684" s="18"/>
      <c r="B2684" s="55"/>
      <c r="C2684" s="41"/>
      <c r="D2684" s="18"/>
      <c r="E2684" s="42"/>
      <c r="F2684" s="60"/>
      <c r="G2684" s="43"/>
      <c r="H2684" s="44"/>
      <c r="I2684" s="45"/>
      <c r="J2684" s="46"/>
    </row>
    <row r="2685" spans="1:10" ht="16" thickBot="1">
      <c r="A2685" s="18" t="s">
        <v>1289</v>
      </c>
      <c r="B2685" s="55"/>
      <c r="C2685" s="56"/>
      <c r="D2685" s="119"/>
      <c r="E2685" s="120"/>
      <c r="F2685" s="121" t="s">
        <v>1290</v>
      </c>
      <c r="G2685" s="122">
        <f>SUM(H2667:H2684)/2</f>
        <v>20663.34</v>
      </c>
      <c r="H2685" s="123" t="e">
        <f>IF($A$2="CD",IF($A$3=1,ROUND(SUM(H2667:H2684)/2,0),IF($A$3=3,ROUND(SUM(H2667:H2684)/2,-1),SUM(H2667:H2684)/2)),SUM(H2667:H2684)/2)</f>
        <v>#REF!</v>
      </c>
      <c r="I2685" s="57" t="e">
        <f>SUM(J2667:J2684)/2</f>
        <v>#REF!</v>
      </c>
      <c r="J2685" s="124" t="e">
        <f>IF($A$2="CD",IF($A$3=1,ROUND(SUM(J2667:J2684)/2,0),IF($A$3=3,ROUND(SUM(J2667:J2684)/2,-1),SUM(J2667:J2684)/2)),SUM(J2667:J2684)/2)</f>
        <v>#REF!</v>
      </c>
    </row>
    <row r="2686" spans="1:10" ht="16" thickTop="1">
      <c r="A2686" s="18" t="s">
        <v>1340</v>
      </c>
      <c r="B2686" s="55"/>
      <c r="C2686" s="65" t="s">
        <v>1341</v>
      </c>
      <c r="D2686" s="66"/>
      <c r="E2686" s="67"/>
      <c r="F2686" s="112"/>
      <c r="G2686" s="68"/>
      <c r="H2686" s="69"/>
      <c r="I2686" s="45"/>
      <c r="J2686" s="70"/>
    </row>
    <row r="2687" spans="1:10">
      <c r="A2687" s="40" t="s">
        <v>1342</v>
      </c>
      <c r="B2687" s="55"/>
      <c r="C2687" s="272" t="s">
        <v>1343</v>
      </c>
      <c r="D2687" s="273"/>
      <c r="E2687" s="274"/>
      <c r="F2687" s="281">
        <f>$F$3</f>
        <v>0</v>
      </c>
      <c r="G2687" s="275"/>
      <c r="H2687" s="276" t="e">
        <f>ROUND(H2685*F2687,2)</f>
        <v>#REF!</v>
      </c>
      <c r="I2687" s="45"/>
      <c r="J2687" s="271" t="e">
        <f>ROUND(J2685*F2687,2)</f>
        <v>#REF!</v>
      </c>
    </row>
    <row r="2688" spans="1:10">
      <c r="A2688" s="40" t="s">
        <v>1344</v>
      </c>
      <c r="B2688" s="55"/>
      <c r="C2688" s="272" t="s">
        <v>1345</v>
      </c>
      <c r="D2688" s="273"/>
      <c r="E2688" s="274"/>
      <c r="F2688" s="281">
        <f>$G$3</f>
        <v>0</v>
      </c>
      <c r="G2688" s="275"/>
      <c r="H2688" s="276" t="e">
        <f>ROUND(H2685*F2688,2)</f>
        <v>#REF!</v>
      </c>
      <c r="I2688" s="45"/>
      <c r="J2688" s="271" t="e">
        <f>ROUND(J2685*F2688,2)</f>
        <v>#REF!</v>
      </c>
    </row>
    <row r="2689" spans="1:10">
      <c r="A2689" s="40" t="s">
        <v>1346</v>
      </c>
      <c r="B2689" s="55"/>
      <c r="C2689" s="272" t="s">
        <v>1347</v>
      </c>
      <c r="D2689" s="273"/>
      <c r="E2689" s="274"/>
      <c r="F2689" s="281">
        <f>$H$3</f>
        <v>0</v>
      </c>
      <c r="G2689" s="275"/>
      <c r="H2689" s="276" t="e">
        <f>ROUND(H2685*F2689,2)</f>
        <v>#REF!</v>
      </c>
      <c r="I2689" s="45"/>
      <c r="J2689" s="271" t="e">
        <f>ROUND(J2685*F2689,2)</f>
        <v>#REF!</v>
      </c>
    </row>
    <row r="2690" spans="1:10">
      <c r="A2690" s="40" t="s">
        <v>1348</v>
      </c>
      <c r="B2690" s="55"/>
      <c r="C2690" s="272" t="s">
        <v>1349</v>
      </c>
      <c r="D2690" s="273"/>
      <c r="E2690" s="274"/>
      <c r="F2690" s="281" t="e">
        <f>$I$3</f>
        <v>#REF!</v>
      </c>
      <c r="G2690" s="275"/>
      <c r="H2690" s="276" t="e">
        <f>ROUND(H2689*F2690,2)</f>
        <v>#REF!</v>
      </c>
      <c r="I2690" s="45"/>
      <c r="J2690" s="271" t="e">
        <f>ROUND(J2689*F2690,2)</f>
        <v>#REF!</v>
      </c>
    </row>
    <row r="2691" spans="1:10">
      <c r="A2691" s="18" t="s">
        <v>1350</v>
      </c>
      <c r="B2691" s="55"/>
      <c r="C2691" s="47" t="s">
        <v>1351</v>
      </c>
      <c r="D2691" s="18"/>
      <c r="E2691" s="42"/>
      <c r="F2691" s="60"/>
      <c r="G2691" s="71"/>
      <c r="H2691" s="72" t="e">
        <f>SUM(H2687:H2690)</f>
        <v>#REF!</v>
      </c>
      <c r="I2691" s="62"/>
      <c r="J2691" s="73" t="e">
        <f>SUM(J2687:J2690)</f>
        <v>#REF!</v>
      </c>
    </row>
    <row r="2692" spans="1:10" ht="16" thickBot="1">
      <c r="A2692" s="18" t="s">
        <v>1352</v>
      </c>
      <c r="B2692" s="55"/>
      <c r="C2692" s="125"/>
      <c r="D2692" s="126"/>
      <c r="E2692" s="120"/>
      <c r="F2692" s="121" t="s">
        <v>1353</v>
      </c>
      <c r="G2692" s="127" t="e">
        <f>H2691+H2685</f>
        <v>#REF!</v>
      </c>
      <c r="H2692" s="123" t="e">
        <f>IF($A$3=2,ROUND((H2685+H2691),2),IF($A$3=3,ROUND((H2685+H2691),-1),ROUND((H2685+H2691),0)))</f>
        <v>#REF!</v>
      </c>
      <c r="I2692" s="57"/>
      <c r="J2692" s="124" t="e">
        <f>IF($A$3=2,ROUND((J2685+J2691),2),IF($A$3=3,ROUND((J2685+J2691),-1),ROUND((J2685+J2691),0)))</f>
        <v>#REF!</v>
      </c>
    </row>
    <row r="2693" spans="1:10" ht="16" thickTop="1">
      <c r="C2693" s="1"/>
      <c r="D2693" s="2"/>
      <c r="E2693" s="1"/>
      <c r="F2693" s="1"/>
      <c r="G2693" s="1"/>
      <c r="H2693" s="1"/>
      <c r="I2693" s="29"/>
      <c r="J2693" s="30"/>
    </row>
    <row r="2694" spans="1:10" ht="16" thickBot="1">
      <c r="C2694" s="1"/>
      <c r="D2694" s="2"/>
      <c r="E2694" s="1"/>
      <c r="F2694" s="1"/>
      <c r="G2694" s="1"/>
      <c r="H2694" s="1"/>
      <c r="I2694" s="29"/>
      <c r="J2694" s="30"/>
    </row>
    <row r="2695" spans="1:10" ht="16" thickTop="1">
      <c r="A2695" s="18" t="s">
        <v>1657</v>
      </c>
      <c r="B2695" s="31"/>
      <c r="C2695" s="812" t="s">
        <v>1658</v>
      </c>
      <c r="D2695" s="813"/>
      <c r="E2695" s="813"/>
      <c r="F2695" s="813"/>
      <c r="G2695" s="58"/>
      <c r="H2695" s="33" t="s">
        <v>1328</v>
      </c>
      <c r="I2695" s="34" t="s">
        <v>1251</v>
      </c>
      <c r="J2695" s="35" t="s">
        <v>4</v>
      </c>
    </row>
    <row r="2696" spans="1:10">
      <c r="A2696" s="18"/>
      <c r="B2696" s="31"/>
      <c r="C2696" s="814"/>
      <c r="D2696" s="815"/>
      <c r="E2696" s="815"/>
      <c r="F2696" s="815"/>
      <c r="G2696" s="59"/>
      <c r="H2696" s="37" t="e">
        <f>"ITEM:   "&amp;#REF!</f>
        <v>#REF!</v>
      </c>
      <c r="I2696" s="64" t="e">
        <f>#REF!</f>
        <v>#REF!</v>
      </c>
      <c r="J2696" s="39"/>
    </row>
    <row r="2697" spans="1:10">
      <c r="A2697" s="40" t="s">
        <v>1253</v>
      </c>
      <c r="B2697" s="31"/>
      <c r="C2697" s="236" t="s">
        <v>1</v>
      </c>
      <c r="D2697" s="231" t="s">
        <v>2</v>
      </c>
      <c r="E2697" s="232" t="s">
        <v>3</v>
      </c>
      <c r="F2697" s="262" t="s">
        <v>1254</v>
      </c>
      <c r="G2697" s="233" t="s">
        <v>1255</v>
      </c>
      <c r="H2697" s="234" t="s">
        <v>1256</v>
      </c>
      <c r="I2697" s="302"/>
      <c r="J2697" s="271" t="s">
        <v>1256</v>
      </c>
    </row>
    <row r="2698" spans="1:10">
      <c r="A2698" s="40"/>
      <c r="B2698" s="31"/>
      <c r="C2698" s="41"/>
      <c r="D2698" s="18"/>
      <c r="E2698" s="42"/>
      <c r="F2698" s="60"/>
      <c r="G2698" s="43"/>
      <c r="H2698" s="44"/>
      <c r="I2698" s="45"/>
      <c r="J2698" s="46"/>
    </row>
    <row r="2699" spans="1:10">
      <c r="A2699" s="40" t="s">
        <v>1257</v>
      </c>
      <c r="B2699" s="31"/>
      <c r="C2699" s="47" t="s">
        <v>1258</v>
      </c>
      <c r="D2699" s="18"/>
      <c r="E2699" s="42"/>
      <c r="F2699" s="60"/>
      <c r="G2699" s="43"/>
      <c r="H2699" s="44"/>
      <c r="I2699" s="45"/>
      <c r="J2699" s="46"/>
    </row>
    <row r="2700" spans="1:10">
      <c r="A2700" s="40">
        <v>100109</v>
      </c>
      <c r="B2700" s="31" t="s">
        <v>1639</v>
      </c>
      <c r="C2700" s="236" t="s">
        <v>1640</v>
      </c>
      <c r="D2700" s="231" t="s">
        <v>1301</v>
      </c>
      <c r="E2700" s="232">
        <v>1E-3</v>
      </c>
      <c r="F2700" s="262"/>
      <c r="G2700" s="233">
        <v>37900</v>
      </c>
      <c r="H2700" s="234">
        <f>TRUNC(E2700* (1 + F2700 / 100) * G2700,2)</f>
        <v>37.9</v>
      </c>
      <c r="I2700" s="302" t="e">
        <f>I2696 * (E2700 * (1+F2700/100))</f>
        <v>#REF!</v>
      </c>
      <c r="J2700" s="271" t="e">
        <f>H2700 * I2696</f>
        <v>#REF!</v>
      </c>
    </row>
    <row r="2701" spans="1:10">
      <c r="A2701" s="40">
        <v>101651</v>
      </c>
      <c r="B2701" s="31" t="s">
        <v>1329</v>
      </c>
      <c r="C2701" s="236" t="s">
        <v>1641</v>
      </c>
      <c r="D2701" s="231" t="s">
        <v>1304</v>
      </c>
      <c r="E2701" s="232">
        <v>8.0000000000000002E-3</v>
      </c>
      <c r="F2701" s="262"/>
      <c r="G2701" s="233">
        <v>11300</v>
      </c>
      <c r="H2701" s="234">
        <f>TRUNC(E2701* (1 + F2701 / 100) * G2701,2)</f>
        <v>90.4</v>
      </c>
      <c r="I2701" s="302" t="e">
        <f>I2696 * (E2701 * (1+F2701/100))</f>
        <v>#REF!</v>
      </c>
      <c r="J2701" s="271" t="e">
        <f>H2701 * I2696</f>
        <v>#REF!</v>
      </c>
    </row>
    <row r="2702" spans="1:10">
      <c r="A2702" s="40">
        <v>103163</v>
      </c>
      <c r="B2702" s="31" t="s">
        <v>1367</v>
      </c>
      <c r="C2702" s="236" t="s">
        <v>1659</v>
      </c>
      <c r="D2702" s="231" t="s">
        <v>2</v>
      </c>
      <c r="E2702" s="232">
        <v>0.33300000000000002</v>
      </c>
      <c r="F2702" s="262"/>
      <c r="G2702" s="233">
        <v>19900</v>
      </c>
      <c r="H2702" s="234">
        <f>TRUNC(E2702* (1 + F2702 / 100) * G2702,2)</f>
        <v>6626.7</v>
      </c>
      <c r="I2702" s="302" t="e">
        <f>I2696 * (E2702 * (1+F2702/100))</f>
        <v>#REF!</v>
      </c>
      <c r="J2702" s="271" t="e">
        <f>H2702 * I2696</f>
        <v>#REF!</v>
      </c>
    </row>
    <row r="2703" spans="1:10">
      <c r="A2703" s="40">
        <v>103164</v>
      </c>
      <c r="B2703" s="31" t="s">
        <v>1653</v>
      </c>
      <c r="C2703" s="236" t="s">
        <v>1660</v>
      </c>
      <c r="D2703" s="231" t="s">
        <v>2</v>
      </c>
      <c r="E2703" s="232">
        <v>1</v>
      </c>
      <c r="F2703" s="262"/>
      <c r="G2703" s="233">
        <v>100</v>
      </c>
      <c r="H2703" s="234">
        <f>TRUNC(E2703* (1 + F2703 / 100) * G2703,2)</f>
        <v>100</v>
      </c>
      <c r="I2703" s="302" t="e">
        <f>I2696 * (E2703 * (1+F2703/100))</f>
        <v>#REF!</v>
      </c>
      <c r="J2703" s="271" t="e">
        <f>H2703 * I2696</f>
        <v>#REF!</v>
      </c>
    </row>
    <row r="2704" spans="1:10">
      <c r="A2704" s="40">
        <v>103165</v>
      </c>
      <c r="B2704" s="31" t="s">
        <v>1653</v>
      </c>
      <c r="C2704" s="236" t="s">
        <v>1661</v>
      </c>
      <c r="D2704" s="231" t="s">
        <v>2</v>
      </c>
      <c r="E2704" s="232">
        <v>1</v>
      </c>
      <c r="F2704" s="262"/>
      <c r="G2704" s="233">
        <v>700</v>
      </c>
      <c r="H2704" s="234">
        <f>TRUNC(E2704* (1 + F2704 / 100) * G2704,2)</f>
        <v>700</v>
      </c>
      <c r="I2704" s="302" t="e">
        <f>I2696 * (E2704 * (1+F2704/100))</f>
        <v>#REF!</v>
      </c>
      <c r="J2704" s="271" t="e">
        <f>H2704 * I2696</f>
        <v>#REF!</v>
      </c>
    </row>
    <row r="2705" spans="1:10">
      <c r="A2705" s="54" t="s">
        <v>1265</v>
      </c>
      <c r="B2705" s="31"/>
      <c r="C2705" s="41"/>
      <c r="D2705" s="18"/>
      <c r="E2705" s="42"/>
      <c r="F2705" s="60"/>
      <c r="G2705" s="43" t="s">
        <v>1266</v>
      </c>
      <c r="H2705" s="48">
        <f>SUM(H2699:H2704)</f>
        <v>7555</v>
      </c>
      <c r="I2705" s="45"/>
      <c r="J2705" s="49" t="e">
        <f>SUM(J2699:J2704)</f>
        <v>#REF!</v>
      </c>
    </row>
    <row r="2706" spans="1:10">
      <c r="A2706" s="40" t="s">
        <v>1267</v>
      </c>
      <c r="B2706" s="31"/>
      <c r="C2706" s="50" t="s">
        <v>1268</v>
      </c>
      <c r="D2706" s="18" t="s">
        <v>1269</v>
      </c>
      <c r="E2706" s="18" t="s">
        <v>1270</v>
      </c>
      <c r="F2706" s="18" t="s">
        <v>1271</v>
      </c>
      <c r="G2706" s="51" t="s">
        <v>1272</v>
      </c>
      <c r="H2706" s="52" t="s">
        <v>1273</v>
      </c>
      <c r="I2706" s="45"/>
      <c r="J2706" s="46"/>
    </row>
    <row r="2707" spans="1:10">
      <c r="A2707" s="40">
        <v>200007</v>
      </c>
      <c r="B2707" s="31" t="s">
        <v>1268</v>
      </c>
      <c r="C2707" s="236" t="s">
        <v>1274</v>
      </c>
      <c r="D2707" s="305">
        <v>109195</v>
      </c>
      <c r="E2707" s="306">
        <f>$O$1</f>
        <v>1.68</v>
      </c>
      <c r="F2707" s="307">
        <f>IF(D2707&lt;&gt;"",TRUNC(D2707*E2707,0),"")</f>
        <v>183447</v>
      </c>
      <c r="G2707" s="308">
        <v>53.333399999999997</v>
      </c>
      <c r="H2707" s="234">
        <f>TRUNC(F2707/G2707,2)</f>
        <v>3439.62</v>
      </c>
      <c r="I2707" s="302" t="e">
        <f>I2696 / G2707</f>
        <v>#REF!</v>
      </c>
      <c r="J2707" s="271" t="e">
        <f>H2707 * I2696</f>
        <v>#REF!</v>
      </c>
    </row>
    <row r="2708" spans="1:10">
      <c r="A2708" s="40">
        <v>200017</v>
      </c>
      <c r="B2708" s="31" t="s">
        <v>1268</v>
      </c>
      <c r="C2708" s="236" t="s">
        <v>1275</v>
      </c>
      <c r="D2708" s="305">
        <v>108240</v>
      </c>
      <c r="E2708" s="306">
        <f>$O$1</f>
        <v>1.68</v>
      </c>
      <c r="F2708" s="307">
        <f>IF(D2708&lt;&gt;"",TRUNC(D2708*E2708,0),"")</f>
        <v>181843</v>
      </c>
      <c r="G2708" s="308">
        <v>40</v>
      </c>
      <c r="H2708" s="234">
        <f>TRUNC(F2708/G2708,2)</f>
        <v>4546.07</v>
      </c>
      <c r="I2708" s="302" t="e">
        <f>I2696 / G2708</f>
        <v>#REF!</v>
      </c>
      <c r="J2708" s="271" t="e">
        <f>H2708 * I2696</f>
        <v>#REF!</v>
      </c>
    </row>
    <row r="2709" spans="1:10">
      <c r="A2709" s="54" t="s">
        <v>1276</v>
      </c>
      <c r="B2709" s="31"/>
      <c r="C2709" s="41"/>
      <c r="D2709" s="18"/>
      <c r="E2709" s="42"/>
      <c r="F2709" s="60"/>
      <c r="G2709" s="43" t="s">
        <v>1277</v>
      </c>
      <c r="H2709" s="48">
        <f>SUM(H2706:H2708)</f>
        <v>7985.69</v>
      </c>
      <c r="I2709" s="45"/>
      <c r="J2709" s="49" t="e">
        <f>SUM(J2706:J2708)</f>
        <v>#REF!</v>
      </c>
    </row>
    <row r="2710" spans="1:10">
      <c r="A2710" s="40" t="s">
        <v>1278</v>
      </c>
      <c r="B2710" s="31"/>
      <c r="C2710" s="53" t="s">
        <v>1279</v>
      </c>
      <c r="D2710" s="18"/>
      <c r="E2710" s="42"/>
      <c r="F2710" s="60"/>
      <c r="G2710" s="43"/>
      <c r="H2710" s="44"/>
      <c r="I2710" s="45"/>
      <c r="J2710" s="46"/>
    </row>
    <row r="2711" spans="1:10">
      <c r="A2711" s="40">
        <v>300048</v>
      </c>
      <c r="B2711" s="31" t="s">
        <v>1279</v>
      </c>
      <c r="C2711" s="236" t="s">
        <v>1646</v>
      </c>
      <c r="D2711" s="231" t="s">
        <v>629</v>
      </c>
      <c r="E2711" s="232">
        <v>0.1</v>
      </c>
      <c r="F2711" s="262"/>
      <c r="G2711" s="233">
        <v>39900</v>
      </c>
      <c r="H2711" s="234">
        <f>TRUNC(E2711* (1 + F2711 / 100) * G2711,2)</f>
        <v>3990</v>
      </c>
      <c r="I2711" s="302" t="e">
        <f>I2696 * (E2711 * (1+F2711/100))</f>
        <v>#REF!</v>
      </c>
      <c r="J2711" s="271" t="e">
        <f>H2711 * I2696</f>
        <v>#REF!</v>
      </c>
    </row>
    <row r="2712" spans="1:10">
      <c r="A2712" s="40">
        <v>300026</v>
      </c>
      <c r="B2712" s="31" t="s">
        <v>1279</v>
      </c>
      <c r="C2712" s="236" t="s">
        <v>1281</v>
      </c>
      <c r="D2712" s="231" t="s">
        <v>1282</v>
      </c>
      <c r="E2712" s="237">
        <f>$O$2</f>
        <v>0.05</v>
      </c>
      <c r="F2712" s="262"/>
      <c r="G2712" s="233">
        <f>H2709</f>
        <v>7985.69</v>
      </c>
      <c r="H2712" s="234">
        <f>TRUNC(E2712* (1 + F2712 / 100) * G2712,2)</f>
        <v>399.28</v>
      </c>
      <c r="I2712" s="302" t="e">
        <f>I2696 * H2712</f>
        <v>#REF!</v>
      </c>
      <c r="J2712" s="271" t="e">
        <f>H2712 * I2696</f>
        <v>#REF!</v>
      </c>
    </row>
    <row r="2713" spans="1:10">
      <c r="A2713" s="54" t="s">
        <v>1283</v>
      </c>
      <c r="B2713" s="31"/>
      <c r="C2713" s="41"/>
      <c r="D2713" s="18"/>
      <c r="E2713" s="42"/>
      <c r="F2713" s="60"/>
      <c r="G2713" s="43" t="s">
        <v>1284</v>
      </c>
      <c r="H2713" s="48">
        <f>SUM(H2710:H2712)</f>
        <v>4389.28</v>
      </c>
      <c r="I2713" s="45"/>
      <c r="J2713" s="49" t="e">
        <f>SUM(J2710:J2712)</f>
        <v>#REF!</v>
      </c>
    </row>
    <row r="2714" spans="1:10">
      <c r="A2714" s="18" t="s">
        <v>1285</v>
      </c>
      <c r="B2714" s="61"/>
      <c r="C2714" s="47" t="s">
        <v>1286</v>
      </c>
      <c r="D2714" s="18"/>
      <c r="E2714" s="42"/>
      <c r="F2714" s="60"/>
      <c r="G2714" s="43"/>
      <c r="H2714" s="44"/>
      <c r="I2714" s="45"/>
      <c r="J2714" s="46"/>
    </row>
    <row r="2715" spans="1:10">
      <c r="A2715" s="40"/>
      <c r="B2715" s="31"/>
      <c r="C2715" s="236"/>
      <c r="D2715" s="231"/>
      <c r="E2715" s="232"/>
      <c r="F2715" s="262"/>
      <c r="G2715" s="233"/>
      <c r="H2715" s="234"/>
      <c r="I2715" s="302"/>
      <c r="J2715" s="271"/>
    </row>
    <row r="2716" spans="1:10">
      <c r="A2716" s="54" t="s">
        <v>1287</v>
      </c>
      <c r="B2716" s="61"/>
      <c r="C2716" s="41"/>
      <c r="D2716" s="18"/>
      <c r="E2716" s="42"/>
      <c r="F2716" s="60"/>
      <c r="G2716" s="43" t="s">
        <v>1288</v>
      </c>
      <c r="H2716" s="234">
        <f>SUM(H2714:H2715)</f>
        <v>0</v>
      </c>
      <c r="I2716" s="45"/>
      <c r="J2716" s="271">
        <f>SUM(J2714:J2715)</f>
        <v>0</v>
      </c>
    </row>
    <row r="2717" spans="1:10">
      <c r="A2717" s="18"/>
      <c r="B2717" s="55"/>
      <c r="C2717" s="41"/>
      <c r="D2717" s="18"/>
      <c r="E2717" s="42"/>
      <c r="F2717" s="60"/>
      <c r="G2717" s="43"/>
      <c r="H2717" s="44"/>
      <c r="I2717" s="45"/>
      <c r="J2717" s="46"/>
    </row>
    <row r="2718" spans="1:10" ht="16" thickBot="1">
      <c r="A2718" s="18" t="s">
        <v>1289</v>
      </c>
      <c r="B2718" s="55"/>
      <c r="C2718" s="56"/>
      <c r="D2718" s="119"/>
      <c r="E2718" s="120"/>
      <c r="F2718" s="121" t="s">
        <v>1290</v>
      </c>
      <c r="G2718" s="122">
        <f>SUM(H2697:H2717)/2</f>
        <v>19929.969999999998</v>
      </c>
      <c r="H2718" s="123" t="e">
        <f>IF($A$2="CD",IF($A$3=1,ROUND(SUM(H2697:H2717)/2,0),IF($A$3=3,ROUND(SUM(H2697:H2717)/2,-1),SUM(H2697:H2717)/2)),SUM(H2697:H2717)/2)</f>
        <v>#REF!</v>
      </c>
      <c r="I2718" s="57" t="e">
        <f>SUM(J2697:J2717)/2</f>
        <v>#REF!</v>
      </c>
      <c r="J2718" s="124" t="e">
        <f>IF($A$2="CD",IF($A$3=1,ROUND(SUM(J2697:J2717)/2,0),IF($A$3=3,ROUND(SUM(J2697:J2717)/2,-1),SUM(J2697:J2717)/2)),SUM(J2697:J2717)/2)</f>
        <v>#REF!</v>
      </c>
    </row>
    <row r="2719" spans="1:10" ht="16" thickTop="1">
      <c r="A2719" s="18" t="s">
        <v>1340</v>
      </c>
      <c r="B2719" s="55"/>
      <c r="C2719" s="65" t="s">
        <v>1341</v>
      </c>
      <c r="D2719" s="66"/>
      <c r="E2719" s="67"/>
      <c r="F2719" s="112"/>
      <c r="G2719" s="68"/>
      <c r="H2719" s="69"/>
      <c r="I2719" s="45"/>
      <c r="J2719" s="70"/>
    </row>
    <row r="2720" spans="1:10">
      <c r="A2720" s="40" t="s">
        <v>1342</v>
      </c>
      <c r="B2720" s="55"/>
      <c r="C2720" s="272" t="s">
        <v>1343</v>
      </c>
      <c r="D2720" s="273"/>
      <c r="E2720" s="274"/>
      <c r="F2720" s="281">
        <f>$F$3</f>
        <v>0</v>
      </c>
      <c r="G2720" s="275"/>
      <c r="H2720" s="276" t="e">
        <f>ROUND(H2718*F2720,2)</f>
        <v>#REF!</v>
      </c>
      <c r="I2720" s="45"/>
      <c r="J2720" s="271" t="e">
        <f>ROUND(J2718*F2720,2)</f>
        <v>#REF!</v>
      </c>
    </row>
    <row r="2721" spans="1:10">
      <c r="A2721" s="40" t="s">
        <v>1344</v>
      </c>
      <c r="B2721" s="55"/>
      <c r="C2721" s="272" t="s">
        <v>1345</v>
      </c>
      <c r="D2721" s="273"/>
      <c r="E2721" s="274"/>
      <c r="F2721" s="281">
        <f>$G$3</f>
        <v>0</v>
      </c>
      <c r="G2721" s="275"/>
      <c r="H2721" s="276" t="e">
        <f>ROUND(H2718*F2721,2)</f>
        <v>#REF!</v>
      </c>
      <c r="I2721" s="45"/>
      <c r="J2721" s="271" t="e">
        <f>ROUND(J2718*F2721,2)</f>
        <v>#REF!</v>
      </c>
    </row>
    <row r="2722" spans="1:10">
      <c r="A2722" s="40" t="s">
        <v>1346</v>
      </c>
      <c r="B2722" s="55"/>
      <c r="C2722" s="272" t="s">
        <v>1347</v>
      </c>
      <c r="D2722" s="273"/>
      <c r="E2722" s="274"/>
      <c r="F2722" s="281">
        <f>$H$3</f>
        <v>0</v>
      </c>
      <c r="G2722" s="275"/>
      <c r="H2722" s="276" t="e">
        <f>ROUND(H2718*F2722,2)</f>
        <v>#REF!</v>
      </c>
      <c r="I2722" s="45"/>
      <c r="J2722" s="271" t="e">
        <f>ROUND(J2718*F2722,2)</f>
        <v>#REF!</v>
      </c>
    </row>
    <row r="2723" spans="1:10">
      <c r="A2723" s="40" t="s">
        <v>1348</v>
      </c>
      <c r="B2723" s="55"/>
      <c r="C2723" s="272" t="s">
        <v>1349</v>
      </c>
      <c r="D2723" s="273"/>
      <c r="E2723" s="274"/>
      <c r="F2723" s="281" t="e">
        <f>$I$3</f>
        <v>#REF!</v>
      </c>
      <c r="G2723" s="275"/>
      <c r="H2723" s="276" t="e">
        <f>ROUND(H2722*F2723,2)</f>
        <v>#REF!</v>
      </c>
      <c r="I2723" s="45"/>
      <c r="J2723" s="271" t="e">
        <f>ROUND(J2722*F2723,2)</f>
        <v>#REF!</v>
      </c>
    </row>
    <row r="2724" spans="1:10">
      <c r="A2724" s="18" t="s">
        <v>1350</v>
      </c>
      <c r="B2724" s="55"/>
      <c r="C2724" s="47" t="s">
        <v>1351</v>
      </c>
      <c r="D2724" s="18"/>
      <c r="E2724" s="42"/>
      <c r="F2724" s="60"/>
      <c r="G2724" s="71"/>
      <c r="H2724" s="72" t="e">
        <f>SUM(H2720:H2723)</f>
        <v>#REF!</v>
      </c>
      <c r="I2724" s="62"/>
      <c r="J2724" s="73" t="e">
        <f>SUM(J2720:J2723)</f>
        <v>#REF!</v>
      </c>
    </row>
    <row r="2725" spans="1:10" ht="16" thickBot="1">
      <c r="A2725" s="18" t="s">
        <v>1352</v>
      </c>
      <c r="B2725" s="55"/>
      <c r="C2725" s="125"/>
      <c r="D2725" s="126"/>
      <c r="E2725" s="120"/>
      <c r="F2725" s="121" t="s">
        <v>1353</v>
      </c>
      <c r="G2725" s="127" t="e">
        <f>H2724+H2718</f>
        <v>#REF!</v>
      </c>
      <c r="H2725" s="123" t="e">
        <f>IF($A$3=2,ROUND((H2718+H2724),2),IF($A$3=3,ROUND((H2718+H2724),-1),ROUND((H2718+H2724),0)))</f>
        <v>#REF!</v>
      </c>
      <c r="I2725" s="57"/>
      <c r="J2725" s="124" t="e">
        <f>IF($A$3=2,ROUND((J2718+J2724),2),IF($A$3=3,ROUND((J2718+J2724),-1),ROUND((J2718+J2724),0)))</f>
        <v>#REF!</v>
      </c>
    </row>
    <row r="2726" spans="1:10" ht="16" thickTop="1">
      <c r="C2726" s="1"/>
      <c r="D2726" s="2"/>
      <c r="E2726" s="1"/>
      <c r="F2726" s="1"/>
      <c r="G2726" s="1"/>
      <c r="H2726" s="1"/>
      <c r="I2726" s="29"/>
      <c r="J2726" s="30"/>
    </row>
    <row r="2727" spans="1:10" ht="16" thickBot="1">
      <c r="C2727" s="1"/>
      <c r="D2727" s="2"/>
      <c r="E2727" s="1"/>
      <c r="F2727" s="1"/>
      <c r="G2727" s="1"/>
      <c r="H2727" s="1"/>
      <c r="I2727" s="29"/>
      <c r="J2727" s="30"/>
    </row>
    <row r="2728" spans="1:10" ht="16" thickTop="1">
      <c r="A2728" s="18" t="s">
        <v>1662</v>
      </c>
      <c r="B2728" s="31"/>
      <c r="C2728" s="812" t="s">
        <v>1663</v>
      </c>
      <c r="D2728" s="813"/>
      <c r="E2728" s="813"/>
      <c r="F2728" s="813"/>
      <c r="G2728" s="58"/>
      <c r="H2728" s="33" t="s">
        <v>1328</v>
      </c>
      <c r="I2728" s="34" t="s">
        <v>1251</v>
      </c>
      <c r="J2728" s="35" t="s">
        <v>4</v>
      </c>
    </row>
    <row r="2729" spans="1:10">
      <c r="A2729" s="18"/>
      <c r="B2729" s="31"/>
      <c r="C2729" s="814"/>
      <c r="D2729" s="815"/>
      <c r="E2729" s="815"/>
      <c r="F2729" s="815"/>
      <c r="G2729" s="59"/>
      <c r="H2729" s="37" t="e">
        <f>"ITEM:   "&amp;#REF!</f>
        <v>#REF!</v>
      </c>
      <c r="I2729" s="64" t="e">
        <f>#REF!</f>
        <v>#REF!</v>
      </c>
      <c r="J2729" s="39"/>
    </row>
    <row r="2730" spans="1:10">
      <c r="A2730" s="40" t="s">
        <v>1253</v>
      </c>
      <c r="B2730" s="31"/>
      <c r="C2730" s="236" t="s">
        <v>1</v>
      </c>
      <c r="D2730" s="231" t="s">
        <v>2</v>
      </c>
      <c r="E2730" s="232" t="s">
        <v>3</v>
      </c>
      <c r="F2730" s="262" t="s">
        <v>1254</v>
      </c>
      <c r="G2730" s="233" t="s">
        <v>1255</v>
      </c>
      <c r="H2730" s="234" t="s">
        <v>1256</v>
      </c>
      <c r="I2730" s="302"/>
      <c r="J2730" s="271" t="s">
        <v>1256</v>
      </c>
    </row>
    <row r="2731" spans="1:10">
      <c r="A2731" s="40"/>
      <c r="B2731" s="31"/>
      <c r="C2731" s="41"/>
      <c r="D2731" s="18"/>
      <c r="E2731" s="42"/>
      <c r="F2731" s="60"/>
      <c r="G2731" s="43"/>
      <c r="H2731" s="44"/>
      <c r="I2731" s="45"/>
      <c r="J2731" s="46"/>
    </row>
    <row r="2732" spans="1:10">
      <c r="A2732" s="40" t="s">
        <v>1257</v>
      </c>
      <c r="B2732" s="31"/>
      <c r="C2732" s="47" t="s">
        <v>1258</v>
      </c>
      <c r="D2732" s="18"/>
      <c r="E2732" s="42"/>
      <c r="F2732" s="60"/>
      <c r="G2732" s="43"/>
      <c r="H2732" s="44"/>
      <c r="I2732" s="45"/>
      <c r="J2732" s="46"/>
    </row>
    <row r="2733" spans="1:10">
      <c r="A2733" s="40">
        <v>101605</v>
      </c>
      <c r="B2733" s="31" t="s">
        <v>1331</v>
      </c>
      <c r="C2733" s="236" t="s">
        <v>1515</v>
      </c>
      <c r="D2733" s="231" t="s">
        <v>2</v>
      </c>
      <c r="E2733" s="232">
        <v>5.5243899999999999E-2</v>
      </c>
      <c r="F2733" s="262"/>
      <c r="G2733" s="233">
        <v>8200</v>
      </c>
      <c r="H2733" s="234">
        <f>TRUNC(E2733* (1 + F2733 / 100) * G2733,2)</f>
        <v>452.99</v>
      </c>
      <c r="I2733" s="302" t="e">
        <f>I2729 * (E2733 * (1+F2733/100))</f>
        <v>#REF!</v>
      </c>
      <c r="J2733" s="271" t="e">
        <f>H2733 * I2729</f>
        <v>#REF!</v>
      </c>
    </row>
    <row r="2734" spans="1:10">
      <c r="A2734" s="40">
        <v>101904</v>
      </c>
      <c r="B2734" s="31" t="s">
        <v>1263</v>
      </c>
      <c r="C2734" s="236" t="s">
        <v>1638</v>
      </c>
      <c r="D2734" s="231" t="s">
        <v>1301</v>
      </c>
      <c r="E2734" s="232">
        <v>5.0000000000000001E-3</v>
      </c>
      <c r="F2734" s="262"/>
      <c r="G2734" s="233">
        <v>45000</v>
      </c>
      <c r="H2734" s="234">
        <f>TRUNC(E2734* (1 + F2734 / 100) * G2734,2)</f>
        <v>225</v>
      </c>
      <c r="I2734" s="302" t="e">
        <f>I2729 * (E2734 * (1+F2734/100))</f>
        <v>#REF!</v>
      </c>
      <c r="J2734" s="271" t="e">
        <f>H2734 * I2729</f>
        <v>#REF!</v>
      </c>
    </row>
    <row r="2735" spans="1:10">
      <c r="A2735" s="40">
        <v>100109</v>
      </c>
      <c r="B2735" s="31" t="s">
        <v>1639</v>
      </c>
      <c r="C2735" s="236" t="s">
        <v>1640</v>
      </c>
      <c r="D2735" s="231" t="s">
        <v>1301</v>
      </c>
      <c r="E2735" s="232">
        <v>8.0000000000000002E-3</v>
      </c>
      <c r="F2735" s="262"/>
      <c r="G2735" s="233">
        <v>37900</v>
      </c>
      <c r="H2735" s="234">
        <f>TRUNC(E2735* (1 + F2735 / 100) * G2735,2)</f>
        <v>303.2</v>
      </c>
      <c r="I2735" s="302" t="e">
        <f>I2729 * (E2735 * (1+F2735/100))</f>
        <v>#REF!</v>
      </c>
      <c r="J2735" s="271" t="e">
        <f>H2735 * I2729</f>
        <v>#REF!</v>
      </c>
    </row>
    <row r="2736" spans="1:10">
      <c r="A2736" s="40">
        <v>101651</v>
      </c>
      <c r="B2736" s="31" t="s">
        <v>1329</v>
      </c>
      <c r="C2736" s="236" t="s">
        <v>1641</v>
      </c>
      <c r="D2736" s="231" t="s">
        <v>1304</v>
      </c>
      <c r="E2736" s="232">
        <v>0.15</v>
      </c>
      <c r="F2736" s="262"/>
      <c r="G2736" s="233">
        <v>11300</v>
      </c>
      <c r="H2736" s="234">
        <f>TRUNC(E2736* (1 + F2736 / 100) * G2736,2)</f>
        <v>1695</v>
      </c>
      <c r="I2736" s="302" t="e">
        <f>I2729 * (E2736 * (1+F2736/100))</f>
        <v>#REF!</v>
      </c>
      <c r="J2736" s="271" t="e">
        <f>H2736 * I2729</f>
        <v>#REF!</v>
      </c>
    </row>
    <row r="2737" spans="1:10">
      <c r="A2737" s="40">
        <v>105076</v>
      </c>
      <c r="B2737" s="31" t="s">
        <v>1329</v>
      </c>
      <c r="C2737" s="236" t="s">
        <v>1664</v>
      </c>
      <c r="D2737" s="231" t="s">
        <v>2</v>
      </c>
      <c r="E2737" s="232">
        <v>0.105</v>
      </c>
      <c r="F2737" s="262">
        <v>3</v>
      </c>
      <c r="G2737" s="233">
        <v>55284</v>
      </c>
      <c r="H2737" s="234">
        <f>TRUNC(E2737* (1 + F2737 / 100) * G2737,2)</f>
        <v>5978.96</v>
      </c>
      <c r="I2737" s="302" t="e">
        <f>I2729 * (E2737 * (1+F2737/100))</f>
        <v>#REF!</v>
      </c>
      <c r="J2737" s="271" t="e">
        <f>H2737 * I2729</f>
        <v>#REF!</v>
      </c>
    </row>
    <row r="2738" spans="1:10">
      <c r="A2738" s="54" t="s">
        <v>1265</v>
      </c>
      <c r="B2738" s="31"/>
      <c r="C2738" s="41"/>
      <c r="D2738" s="18"/>
      <c r="E2738" s="42"/>
      <c r="F2738" s="60"/>
      <c r="G2738" s="43" t="s">
        <v>1266</v>
      </c>
      <c r="H2738" s="48">
        <f>SUM(H2732:H2737)</f>
        <v>8655.15</v>
      </c>
      <c r="I2738" s="45"/>
      <c r="J2738" s="49" t="e">
        <f>SUM(J2732:J2737)</f>
        <v>#REF!</v>
      </c>
    </row>
    <row r="2739" spans="1:10">
      <c r="A2739" s="40" t="s">
        <v>1267</v>
      </c>
      <c r="B2739" s="31"/>
      <c r="C2739" s="50" t="s">
        <v>1268</v>
      </c>
      <c r="D2739" s="18" t="s">
        <v>1269</v>
      </c>
      <c r="E2739" s="18" t="s">
        <v>1270</v>
      </c>
      <c r="F2739" s="18" t="s">
        <v>1271</v>
      </c>
      <c r="G2739" s="51" t="s">
        <v>1272</v>
      </c>
      <c r="H2739" s="52" t="s">
        <v>1273</v>
      </c>
      <c r="I2739" s="45"/>
      <c r="J2739" s="46"/>
    </row>
    <row r="2740" spans="1:10">
      <c r="A2740" s="40">
        <v>200017</v>
      </c>
      <c r="B2740" s="31" t="s">
        <v>1268</v>
      </c>
      <c r="C2740" s="236" t="s">
        <v>1275</v>
      </c>
      <c r="D2740" s="305">
        <v>108240</v>
      </c>
      <c r="E2740" s="306">
        <f>$O$1</f>
        <v>1.68</v>
      </c>
      <c r="F2740" s="307">
        <f>IF(D2740&lt;&gt;"",TRUNC(D2740*E2740,0),"")</f>
        <v>181843</v>
      </c>
      <c r="G2740" s="308">
        <v>21.027200000000001</v>
      </c>
      <c r="H2740" s="234">
        <f>TRUNC(F2740/G2740,2)</f>
        <v>8647.98</v>
      </c>
      <c r="I2740" s="302" t="e">
        <f>I2729 / G2740</f>
        <v>#REF!</v>
      </c>
      <c r="J2740" s="271" t="e">
        <f>H2740 * I2729</f>
        <v>#REF!</v>
      </c>
    </row>
    <row r="2741" spans="1:10">
      <c r="A2741" s="54" t="s">
        <v>1276</v>
      </c>
      <c r="B2741" s="31"/>
      <c r="C2741" s="41"/>
      <c r="D2741" s="18"/>
      <c r="E2741" s="42"/>
      <c r="F2741" s="60"/>
      <c r="G2741" s="43" t="s">
        <v>1277</v>
      </c>
      <c r="H2741" s="48">
        <f>SUM(H2739:H2740)</f>
        <v>8647.98</v>
      </c>
      <c r="I2741" s="45"/>
      <c r="J2741" s="49" t="e">
        <f>SUM(J2739:J2740)</f>
        <v>#REF!</v>
      </c>
    </row>
    <row r="2742" spans="1:10">
      <c r="A2742" s="40" t="s">
        <v>1278</v>
      </c>
      <c r="B2742" s="31"/>
      <c r="C2742" s="53" t="s">
        <v>1279</v>
      </c>
      <c r="D2742" s="18"/>
      <c r="E2742" s="42"/>
      <c r="F2742" s="60"/>
      <c r="G2742" s="43"/>
      <c r="H2742" s="44"/>
      <c r="I2742" s="45"/>
      <c r="J2742" s="46"/>
    </row>
    <row r="2743" spans="1:10">
      <c r="A2743" s="40">
        <v>300040</v>
      </c>
      <c r="B2743" s="31" t="s">
        <v>1279</v>
      </c>
      <c r="C2743" s="236" t="s">
        <v>1442</v>
      </c>
      <c r="D2743" s="231" t="s">
        <v>629</v>
      </c>
      <c r="E2743" s="232">
        <v>0.05</v>
      </c>
      <c r="F2743" s="262"/>
      <c r="G2743" s="233">
        <v>26000</v>
      </c>
      <c r="H2743" s="234">
        <f>TRUNC(E2743* (1 + F2743 / 100) * G2743,2)</f>
        <v>1300</v>
      </c>
      <c r="I2743" s="302" t="e">
        <f>I2729 * (E2743 * (1+F2743/100))</f>
        <v>#REF!</v>
      </c>
      <c r="J2743" s="271" t="e">
        <f>H2743 * I2729</f>
        <v>#REF!</v>
      </c>
    </row>
    <row r="2744" spans="1:10">
      <c r="A2744" s="40">
        <v>300048</v>
      </c>
      <c r="B2744" s="31" t="s">
        <v>1279</v>
      </c>
      <c r="C2744" s="236" t="s">
        <v>1646</v>
      </c>
      <c r="D2744" s="231" t="s">
        <v>629</v>
      </c>
      <c r="E2744" s="232">
        <v>0.15</v>
      </c>
      <c r="F2744" s="262"/>
      <c r="G2744" s="233">
        <v>39900</v>
      </c>
      <c r="H2744" s="234">
        <f>TRUNC(E2744* (1 + F2744 / 100) * G2744,2)</f>
        <v>5985</v>
      </c>
      <c r="I2744" s="302" t="e">
        <f>I2729 * (E2744 * (1+F2744/100))</f>
        <v>#REF!</v>
      </c>
      <c r="J2744" s="271" t="e">
        <f>H2744 * I2729</f>
        <v>#REF!</v>
      </c>
    </row>
    <row r="2745" spans="1:10">
      <c r="A2745" s="40">
        <v>300026</v>
      </c>
      <c r="B2745" s="31" t="s">
        <v>1279</v>
      </c>
      <c r="C2745" s="236" t="s">
        <v>1281</v>
      </c>
      <c r="D2745" s="231" t="s">
        <v>1282</v>
      </c>
      <c r="E2745" s="237">
        <f>$O$2</f>
        <v>0.05</v>
      </c>
      <c r="F2745" s="262"/>
      <c r="G2745" s="233">
        <f>H2741</f>
        <v>8647.98</v>
      </c>
      <c r="H2745" s="234">
        <f>TRUNC(E2745* (1 + F2745 / 100) * G2745,2)</f>
        <v>432.39</v>
      </c>
      <c r="I2745" s="302" t="e">
        <f>I2729 * H2745</f>
        <v>#REF!</v>
      </c>
      <c r="J2745" s="271" t="e">
        <f>H2745 * I2729</f>
        <v>#REF!</v>
      </c>
    </row>
    <row r="2746" spans="1:10">
      <c r="A2746" s="40">
        <v>300002</v>
      </c>
      <c r="B2746" s="31" t="s">
        <v>1279</v>
      </c>
      <c r="C2746" s="236" t="s">
        <v>1561</v>
      </c>
      <c r="D2746" s="231" t="s">
        <v>1390</v>
      </c>
      <c r="E2746" s="232">
        <v>0.1</v>
      </c>
      <c r="F2746" s="262"/>
      <c r="G2746" s="233">
        <v>15990</v>
      </c>
      <c r="H2746" s="234">
        <f>TRUNC(E2746* (1 + F2746 / 100) * G2746,2)</f>
        <v>1599</v>
      </c>
      <c r="I2746" s="302" t="e">
        <f>I2729 * (E2746 * (1+F2746/100))</f>
        <v>#REF!</v>
      </c>
      <c r="J2746" s="271" t="e">
        <f>H2746 * I2729</f>
        <v>#REF!</v>
      </c>
    </row>
    <row r="2747" spans="1:10">
      <c r="A2747" s="54" t="s">
        <v>1283</v>
      </c>
      <c r="B2747" s="31"/>
      <c r="C2747" s="41"/>
      <c r="D2747" s="18"/>
      <c r="E2747" s="42"/>
      <c r="F2747" s="60"/>
      <c r="G2747" s="43" t="s">
        <v>1284</v>
      </c>
      <c r="H2747" s="48">
        <f>SUM(H2742:H2746)</f>
        <v>9316.39</v>
      </c>
      <c r="I2747" s="45"/>
      <c r="J2747" s="49" t="e">
        <f>SUM(J2742:J2746)</f>
        <v>#REF!</v>
      </c>
    </row>
    <row r="2748" spans="1:10">
      <c r="A2748" s="18" t="s">
        <v>1285</v>
      </c>
      <c r="B2748" s="61"/>
      <c r="C2748" s="47" t="s">
        <v>1286</v>
      </c>
      <c r="D2748" s="18"/>
      <c r="E2748" s="42"/>
      <c r="F2748" s="60"/>
      <c r="G2748" s="43"/>
      <c r="H2748" s="44"/>
      <c r="I2748" s="45"/>
      <c r="J2748" s="46"/>
    </row>
    <row r="2749" spans="1:10">
      <c r="A2749" s="40"/>
      <c r="B2749" s="31"/>
      <c r="C2749" s="236"/>
      <c r="D2749" s="231"/>
      <c r="E2749" s="232"/>
      <c r="F2749" s="262"/>
      <c r="G2749" s="233"/>
      <c r="H2749" s="234"/>
      <c r="I2749" s="302"/>
      <c r="J2749" s="271"/>
    </row>
    <row r="2750" spans="1:10">
      <c r="A2750" s="54" t="s">
        <v>1287</v>
      </c>
      <c r="B2750" s="61"/>
      <c r="C2750" s="41"/>
      <c r="D2750" s="18"/>
      <c r="E2750" s="42"/>
      <c r="F2750" s="60"/>
      <c r="G2750" s="43" t="s">
        <v>1288</v>
      </c>
      <c r="H2750" s="234">
        <f>SUM(H2748:H2749)</f>
        <v>0</v>
      </c>
      <c r="I2750" s="45"/>
      <c r="J2750" s="271">
        <f>SUM(J2748:J2749)</f>
        <v>0</v>
      </c>
    </row>
    <row r="2751" spans="1:10">
      <c r="A2751" s="18"/>
      <c r="B2751" s="55"/>
      <c r="C2751" s="41"/>
      <c r="D2751" s="18"/>
      <c r="E2751" s="42"/>
      <c r="F2751" s="60"/>
      <c r="G2751" s="43"/>
      <c r="H2751" s="44"/>
      <c r="I2751" s="45"/>
      <c r="J2751" s="46"/>
    </row>
    <row r="2752" spans="1:10" ht="16" thickBot="1">
      <c r="A2752" s="18" t="s">
        <v>1289</v>
      </c>
      <c r="B2752" s="55"/>
      <c r="C2752" s="56"/>
      <c r="D2752" s="119"/>
      <c r="E2752" s="120"/>
      <c r="F2752" s="121" t="s">
        <v>1290</v>
      </c>
      <c r="G2752" s="122">
        <f>SUM(H2730:H2751)/2</f>
        <v>26619.519999999997</v>
      </c>
      <c r="H2752" s="123" t="e">
        <f>IF($A$2="CD",IF($A$3=1,ROUND(SUM(H2730:H2751)/2,0),IF($A$3=3,ROUND(SUM(H2730:H2751)/2,-1),SUM(H2730:H2751)/2)),SUM(H2730:H2751)/2)</f>
        <v>#REF!</v>
      </c>
      <c r="I2752" s="57" t="e">
        <f>SUM(J2730:J2751)/2</f>
        <v>#REF!</v>
      </c>
      <c r="J2752" s="124" t="e">
        <f>IF($A$2="CD",IF($A$3=1,ROUND(SUM(J2730:J2751)/2,0),IF($A$3=3,ROUND(SUM(J2730:J2751)/2,-1),SUM(J2730:J2751)/2)),SUM(J2730:J2751)/2)</f>
        <v>#REF!</v>
      </c>
    </row>
    <row r="2753" spans="1:10" ht="16" thickTop="1">
      <c r="A2753" s="18" t="s">
        <v>1340</v>
      </c>
      <c r="B2753" s="55"/>
      <c r="C2753" s="65" t="s">
        <v>1341</v>
      </c>
      <c r="D2753" s="66"/>
      <c r="E2753" s="67"/>
      <c r="F2753" s="112"/>
      <c r="G2753" s="68"/>
      <c r="H2753" s="69"/>
      <c r="I2753" s="45"/>
      <c r="J2753" s="70"/>
    </row>
    <row r="2754" spans="1:10">
      <c r="A2754" s="40" t="s">
        <v>1342</v>
      </c>
      <c r="B2754" s="55"/>
      <c r="C2754" s="272" t="s">
        <v>1343</v>
      </c>
      <c r="D2754" s="273"/>
      <c r="E2754" s="274"/>
      <c r="F2754" s="281">
        <f>$F$3</f>
        <v>0</v>
      </c>
      <c r="G2754" s="275"/>
      <c r="H2754" s="276" t="e">
        <f>ROUND(H2752*F2754,2)</f>
        <v>#REF!</v>
      </c>
      <c r="I2754" s="45"/>
      <c r="J2754" s="271" t="e">
        <f>ROUND(J2752*F2754,2)</f>
        <v>#REF!</v>
      </c>
    </row>
    <row r="2755" spans="1:10">
      <c r="A2755" s="40" t="s">
        <v>1344</v>
      </c>
      <c r="B2755" s="55"/>
      <c r="C2755" s="272" t="s">
        <v>1345</v>
      </c>
      <c r="D2755" s="273"/>
      <c r="E2755" s="274"/>
      <c r="F2755" s="281">
        <f>$G$3</f>
        <v>0</v>
      </c>
      <c r="G2755" s="275"/>
      <c r="H2755" s="276" t="e">
        <f>ROUND(H2752*F2755,2)</f>
        <v>#REF!</v>
      </c>
      <c r="I2755" s="45"/>
      <c r="J2755" s="271" t="e">
        <f>ROUND(J2752*F2755,2)</f>
        <v>#REF!</v>
      </c>
    </row>
    <row r="2756" spans="1:10">
      <c r="A2756" s="40" t="s">
        <v>1346</v>
      </c>
      <c r="B2756" s="55"/>
      <c r="C2756" s="272" t="s">
        <v>1347</v>
      </c>
      <c r="D2756" s="273"/>
      <c r="E2756" s="274"/>
      <c r="F2756" s="281">
        <f>$H$3</f>
        <v>0</v>
      </c>
      <c r="G2756" s="275"/>
      <c r="H2756" s="276" t="e">
        <f>ROUND(H2752*F2756,2)</f>
        <v>#REF!</v>
      </c>
      <c r="I2756" s="45"/>
      <c r="J2756" s="271" t="e">
        <f>ROUND(J2752*F2756,2)</f>
        <v>#REF!</v>
      </c>
    </row>
    <row r="2757" spans="1:10">
      <c r="A2757" s="40" t="s">
        <v>1348</v>
      </c>
      <c r="B2757" s="55"/>
      <c r="C2757" s="272" t="s">
        <v>1349</v>
      </c>
      <c r="D2757" s="273"/>
      <c r="E2757" s="274"/>
      <c r="F2757" s="281" t="e">
        <f>$I$3</f>
        <v>#REF!</v>
      </c>
      <c r="G2757" s="275"/>
      <c r="H2757" s="276" t="e">
        <f>ROUND(H2756*F2757,2)</f>
        <v>#REF!</v>
      </c>
      <c r="I2757" s="45"/>
      <c r="J2757" s="271" t="e">
        <f>ROUND(J2756*F2757,2)</f>
        <v>#REF!</v>
      </c>
    </row>
    <row r="2758" spans="1:10">
      <c r="A2758" s="18" t="s">
        <v>1350</v>
      </c>
      <c r="B2758" s="55"/>
      <c r="C2758" s="47" t="s">
        <v>1351</v>
      </c>
      <c r="D2758" s="18"/>
      <c r="E2758" s="42"/>
      <c r="F2758" s="60"/>
      <c r="G2758" s="71"/>
      <c r="H2758" s="72" t="e">
        <f>SUM(H2754:H2757)</f>
        <v>#REF!</v>
      </c>
      <c r="I2758" s="62"/>
      <c r="J2758" s="73" t="e">
        <f>SUM(J2754:J2757)</f>
        <v>#REF!</v>
      </c>
    </row>
    <row r="2759" spans="1:10" ht="16" thickBot="1">
      <c r="A2759" s="18" t="s">
        <v>1352</v>
      </c>
      <c r="B2759" s="55"/>
      <c r="C2759" s="125"/>
      <c r="D2759" s="126"/>
      <c r="E2759" s="120"/>
      <c r="F2759" s="121" t="s">
        <v>1353</v>
      </c>
      <c r="G2759" s="127" t="e">
        <f>H2758+H2752</f>
        <v>#REF!</v>
      </c>
      <c r="H2759" s="123" t="e">
        <f>IF($A$3=2,ROUND((H2752+H2758),2),IF($A$3=3,ROUND((H2752+H2758),-1),ROUND((H2752+H2758),0)))</f>
        <v>#REF!</v>
      </c>
      <c r="I2759" s="57"/>
      <c r="J2759" s="124" t="e">
        <f>IF($A$3=2,ROUND((J2752+J2758),2),IF($A$3=3,ROUND((J2752+J2758),-1),ROUND((J2752+J2758),0)))</f>
        <v>#REF!</v>
      </c>
    </row>
    <row r="2760" spans="1:10" ht="16" thickTop="1">
      <c r="C2760" s="1"/>
      <c r="D2760" s="2"/>
      <c r="E2760" s="1"/>
      <c r="F2760" s="1"/>
      <c r="G2760" s="1"/>
      <c r="H2760" s="1"/>
      <c r="I2760" s="29"/>
      <c r="J2760" s="30"/>
    </row>
    <row r="2761" spans="1:10">
      <c r="C2761" s="1"/>
      <c r="D2761" s="2"/>
      <c r="E2761" s="1"/>
      <c r="F2761" s="1"/>
      <c r="G2761" s="1"/>
      <c r="H2761" s="1"/>
      <c r="I2761" s="29"/>
      <c r="J2761" s="30"/>
    </row>
    <row r="2762" spans="1:10" ht="16" thickBot="1">
      <c r="C2762" s="1"/>
      <c r="D2762" s="2"/>
      <c r="E2762" s="1"/>
      <c r="F2762" s="1"/>
      <c r="G2762" s="1"/>
      <c r="H2762" s="1"/>
      <c r="I2762" s="29"/>
      <c r="J2762" s="30"/>
    </row>
    <row r="2763" spans="1:10" ht="16" thickTop="1">
      <c r="A2763" s="18" t="s">
        <v>1665</v>
      </c>
      <c r="B2763" s="31"/>
      <c r="C2763" s="812" t="s">
        <v>1666</v>
      </c>
      <c r="D2763" s="813"/>
      <c r="E2763" s="813"/>
      <c r="F2763" s="813"/>
      <c r="G2763" s="32"/>
      <c r="H2763" s="33" t="s">
        <v>1425</v>
      </c>
      <c r="I2763" s="34" t="s">
        <v>1251</v>
      </c>
      <c r="J2763" s="35" t="s">
        <v>4</v>
      </c>
    </row>
    <row r="2764" spans="1:10">
      <c r="A2764" s="18"/>
      <c r="B2764" s="31"/>
      <c r="C2764" s="814"/>
      <c r="D2764" s="815"/>
      <c r="E2764" s="815"/>
      <c r="F2764" s="815"/>
      <c r="G2764" s="36"/>
      <c r="H2764" s="37" t="e">
        <f>"ITEM:   "&amp;#REF!</f>
        <v>#REF!</v>
      </c>
      <c r="I2764" s="64" t="e">
        <f>#REF!</f>
        <v>#REF!</v>
      </c>
      <c r="J2764" s="39"/>
    </row>
    <row r="2765" spans="1:10">
      <c r="A2765" s="40" t="s">
        <v>1253</v>
      </c>
      <c r="B2765" s="31"/>
      <c r="C2765" s="236" t="s">
        <v>1</v>
      </c>
      <c r="D2765" s="231" t="s">
        <v>2</v>
      </c>
      <c r="E2765" s="232" t="s">
        <v>3</v>
      </c>
      <c r="F2765" s="232" t="s">
        <v>1254</v>
      </c>
      <c r="G2765" s="233" t="s">
        <v>1255</v>
      </c>
      <c r="H2765" s="234" t="s">
        <v>1256</v>
      </c>
      <c r="I2765" s="302"/>
      <c r="J2765" s="271" t="s">
        <v>1256</v>
      </c>
    </row>
    <row r="2766" spans="1:10">
      <c r="A2766" s="40"/>
      <c r="B2766" s="31"/>
      <c r="C2766" s="41"/>
      <c r="D2766" s="18"/>
      <c r="E2766" s="42"/>
      <c r="F2766" s="42"/>
      <c r="G2766" s="43"/>
      <c r="H2766" s="44"/>
      <c r="I2766" s="45"/>
      <c r="J2766" s="46"/>
    </row>
    <row r="2767" spans="1:10">
      <c r="A2767" s="40" t="s">
        <v>1257</v>
      </c>
      <c r="B2767" s="31"/>
      <c r="C2767" s="47" t="s">
        <v>1258</v>
      </c>
      <c r="D2767" s="18"/>
      <c r="E2767" s="42"/>
      <c r="F2767" s="42"/>
      <c r="G2767" s="43"/>
      <c r="H2767" s="44"/>
      <c r="I2767" s="45"/>
      <c r="J2767" s="46"/>
    </row>
    <row r="2768" spans="1:10">
      <c r="A2768" s="40">
        <v>106015</v>
      </c>
      <c r="B2768" s="31" t="s">
        <v>1259</v>
      </c>
      <c r="C2768" s="236" t="s">
        <v>1260</v>
      </c>
      <c r="D2768" s="231" t="s">
        <v>2</v>
      </c>
      <c r="E2768" s="232">
        <v>0.08</v>
      </c>
      <c r="F2768" s="232"/>
      <c r="G2768" s="233">
        <v>70746</v>
      </c>
      <c r="H2768" s="234">
        <f>TRUNC(E2768* (1 + F2768 / 100) * G2768,2)</f>
        <v>5659.68</v>
      </c>
      <c r="I2768" s="302" t="e">
        <f>I2764 * (E2768 * (1+F2768/100))</f>
        <v>#REF!</v>
      </c>
      <c r="J2768" s="271" t="e">
        <f>H2768 * I2764</f>
        <v>#REF!</v>
      </c>
    </row>
    <row r="2769" spans="1:10">
      <c r="A2769" s="40">
        <v>101017</v>
      </c>
      <c r="B2769" s="31" t="s">
        <v>1261</v>
      </c>
      <c r="C2769" s="236" t="s">
        <v>1528</v>
      </c>
      <c r="D2769" s="231" t="s">
        <v>1304</v>
      </c>
      <c r="E2769" s="232">
        <v>1.2</v>
      </c>
      <c r="F2769" s="232"/>
      <c r="G2769" s="233">
        <v>5827</v>
      </c>
      <c r="H2769" s="234">
        <f>TRUNC(E2769* (1 + F2769 / 100) * G2769,2)</f>
        <v>6992.4</v>
      </c>
      <c r="I2769" s="302" t="e">
        <f>I2764 * (E2769 * (1+F2769/100))</f>
        <v>#REF!</v>
      </c>
      <c r="J2769" s="271" t="e">
        <f>H2769 * I2764</f>
        <v>#REF!</v>
      </c>
    </row>
    <row r="2770" spans="1:10">
      <c r="A2770" s="40">
        <v>105024</v>
      </c>
      <c r="B2770" s="31" t="s">
        <v>1263</v>
      </c>
      <c r="C2770" s="223" t="s">
        <v>1264</v>
      </c>
      <c r="D2770" s="265" t="s">
        <v>2</v>
      </c>
      <c r="E2770" s="266">
        <v>6.0000000000000001E-3</v>
      </c>
      <c r="F2770" s="266"/>
      <c r="G2770" s="267">
        <v>340233</v>
      </c>
      <c r="H2770" s="228">
        <f>TRUNC(E2770* (1 + F2770 / 100) * G2770,2)</f>
        <v>2041.39</v>
      </c>
      <c r="I2770" s="302" t="e">
        <f>I2764 * (E2770 * (1+F2770/100))</f>
        <v>#REF!</v>
      </c>
      <c r="J2770" s="304" t="e">
        <f>H2770 * I2764</f>
        <v>#REF!</v>
      </c>
    </row>
    <row r="2771" spans="1:10">
      <c r="A2771" s="18" t="s">
        <v>1265</v>
      </c>
      <c r="B2771" s="31"/>
      <c r="C2771" s="41"/>
      <c r="D2771" s="18"/>
      <c r="E2771" s="42"/>
      <c r="F2771" s="42"/>
      <c r="G2771" s="43" t="s">
        <v>1266</v>
      </c>
      <c r="H2771" s="48">
        <f>SUM(H2767:H2770)</f>
        <v>14693.47</v>
      </c>
      <c r="I2771" s="45"/>
      <c r="J2771" s="49" t="e">
        <f>SUM(J2767:J2770)</f>
        <v>#REF!</v>
      </c>
    </row>
    <row r="2772" spans="1:10">
      <c r="A2772" s="40" t="s">
        <v>1267</v>
      </c>
      <c r="B2772" s="31"/>
      <c r="C2772" s="50" t="s">
        <v>1268</v>
      </c>
      <c r="D2772" s="18" t="s">
        <v>1269</v>
      </c>
      <c r="E2772" s="18" t="s">
        <v>1270</v>
      </c>
      <c r="F2772" s="18" t="s">
        <v>1271</v>
      </c>
      <c r="G2772" s="51" t="s">
        <v>1272</v>
      </c>
      <c r="H2772" s="52" t="s">
        <v>1273</v>
      </c>
      <c r="I2772" s="45"/>
      <c r="J2772" s="46"/>
    </row>
    <row r="2773" spans="1:10">
      <c r="A2773" s="40">
        <v>200007</v>
      </c>
      <c r="B2773" s="31" t="s">
        <v>1268</v>
      </c>
      <c r="C2773" s="236" t="s">
        <v>1274</v>
      </c>
      <c r="D2773" s="305">
        <v>109195</v>
      </c>
      <c r="E2773" s="306">
        <f>$O$1</f>
        <v>1.68</v>
      </c>
      <c r="F2773" s="307">
        <f>IF(D2773&lt;&gt;"",TRUNC(D2773*E2773,0),"")</f>
        <v>183447</v>
      </c>
      <c r="G2773" s="308">
        <v>42.1053</v>
      </c>
      <c r="H2773" s="234">
        <f>TRUNC(F2773/G2773,2)</f>
        <v>4356.8599999999997</v>
      </c>
      <c r="I2773" s="302" t="e">
        <f>I2764 / G2773</f>
        <v>#REF!</v>
      </c>
      <c r="J2773" s="271" t="e">
        <f>H2773 * I2764</f>
        <v>#REF!</v>
      </c>
    </row>
    <row r="2774" spans="1:10">
      <c r="A2774" s="40">
        <v>200017</v>
      </c>
      <c r="B2774" s="31" t="s">
        <v>1268</v>
      </c>
      <c r="C2774" s="223" t="s">
        <v>1275</v>
      </c>
      <c r="D2774" s="224">
        <v>108240</v>
      </c>
      <c r="E2774" s="225">
        <f>$O$1</f>
        <v>1.68</v>
      </c>
      <c r="F2774" s="226">
        <f>IF(D2774&lt;&gt;"",TRUNC(D2774*E2774,0),"")</f>
        <v>181843</v>
      </c>
      <c r="G2774" s="227">
        <v>50</v>
      </c>
      <c r="H2774" s="228">
        <f>TRUNC(F2774/G2774,2)</f>
        <v>3636.86</v>
      </c>
      <c r="I2774" s="302" t="e">
        <f>I2764 / G2774</f>
        <v>#REF!</v>
      </c>
      <c r="J2774" s="304" t="e">
        <f>H2774 * I2764</f>
        <v>#REF!</v>
      </c>
    </row>
    <row r="2775" spans="1:10">
      <c r="A2775" s="18" t="s">
        <v>1276</v>
      </c>
      <c r="B2775" s="31"/>
      <c r="C2775" s="41"/>
      <c r="D2775" s="18"/>
      <c r="E2775" s="42"/>
      <c r="F2775" s="42"/>
      <c r="G2775" s="43" t="s">
        <v>1277</v>
      </c>
      <c r="H2775" s="48">
        <f>SUM(H2772:H2774)</f>
        <v>7993.7199999999993</v>
      </c>
      <c r="I2775" s="45"/>
      <c r="J2775" s="49" t="e">
        <f>SUM(J2772:J2774)</f>
        <v>#REF!</v>
      </c>
    </row>
    <row r="2776" spans="1:10">
      <c r="A2776" s="40" t="s">
        <v>1278</v>
      </c>
      <c r="B2776" s="31"/>
      <c r="C2776" s="53" t="s">
        <v>1279</v>
      </c>
      <c r="D2776" s="18"/>
      <c r="E2776" s="42"/>
      <c r="F2776" s="42"/>
      <c r="G2776" s="43"/>
      <c r="H2776" s="44"/>
      <c r="I2776" s="45"/>
      <c r="J2776" s="46"/>
    </row>
    <row r="2777" spans="1:10">
      <c r="A2777" s="40">
        <v>301008</v>
      </c>
      <c r="B2777" s="31" t="s">
        <v>1279</v>
      </c>
      <c r="C2777" s="332" t="s">
        <v>1280</v>
      </c>
      <c r="D2777" s="155" t="s">
        <v>629</v>
      </c>
      <c r="E2777" s="156">
        <v>0.06</v>
      </c>
      <c r="F2777" s="156"/>
      <c r="G2777" s="157">
        <v>50000</v>
      </c>
      <c r="H2777" s="148">
        <f>TRUNC(E2777* (1 + F2777 / 100) * G2777,2)</f>
        <v>3000</v>
      </c>
      <c r="I2777" s="302" t="e">
        <f>I2764 * (E2777 * (1+F2777/100))</f>
        <v>#REF!</v>
      </c>
      <c r="J2777" s="333" t="e">
        <f>H2777 * I2764</f>
        <v>#REF!</v>
      </c>
    </row>
    <row r="2778" spans="1:10">
      <c r="A2778" s="40">
        <v>300026</v>
      </c>
      <c r="B2778" s="31" t="s">
        <v>1279</v>
      </c>
      <c r="C2778" s="334" t="s">
        <v>1281</v>
      </c>
      <c r="D2778" s="155" t="s">
        <v>1282</v>
      </c>
      <c r="E2778" s="163">
        <f>$O$2</f>
        <v>0.05</v>
      </c>
      <c r="F2778" s="156"/>
      <c r="G2778" s="157">
        <f>H2775</f>
        <v>7993.7199999999993</v>
      </c>
      <c r="H2778" s="148">
        <f>TRUNC(E2778* (1 + F2778 / 100) * G2778,2)</f>
        <v>399.68</v>
      </c>
      <c r="I2778" s="302" t="e">
        <f>I2764 * H2778</f>
        <v>#REF!</v>
      </c>
      <c r="J2778" s="333" t="e">
        <f>H2778 * I2764</f>
        <v>#REF!</v>
      </c>
    </row>
    <row r="2779" spans="1:10">
      <c r="A2779" s="18" t="s">
        <v>1283</v>
      </c>
      <c r="B2779" s="31"/>
      <c r="C2779" s="41"/>
      <c r="D2779" s="18"/>
      <c r="E2779" s="42"/>
      <c r="F2779" s="42"/>
      <c r="G2779" s="43" t="s">
        <v>1284</v>
      </c>
      <c r="H2779" s="48">
        <f>SUM(H2776:H2778)</f>
        <v>3399.68</v>
      </c>
      <c r="I2779" s="45"/>
      <c r="J2779" s="49" t="e">
        <f>SUM(J2776:J2778)</f>
        <v>#REF!</v>
      </c>
    </row>
    <row r="2780" spans="1:10">
      <c r="A2780" s="18" t="s">
        <v>1285</v>
      </c>
      <c r="B2780" s="1"/>
      <c r="C2780" s="47" t="s">
        <v>1286</v>
      </c>
      <c r="D2780" s="18"/>
      <c r="E2780" s="42"/>
      <c r="F2780" s="42"/>
      <c r="G2780" s="43"/>
      <c r="H2780" s="44"/>
      <c r="I2780" s="45"/>
      <c r="J2780" s="46"/>
    </row>
    <row r="2781" spans="1:10">
      <c r="A2781" s="40"/>
      <c r="B2781" s="31"/>
      <c r="C2781" s="334"/>
      <c r="D2781" s="155"/>
      <c r="E2781" s="156"/>
      <c r="F2781" s="156"/>
      <c r="G2781" s="157"/>
      <c r="H2781" s="148"/>
      <c r="I2781" s="302"/>
      <c r="J2781" s="333"/>
    </row>
    <row r="2782" spans="1:10">
      <c r="A2782" s="54" t="s">
        <v>1287</v>
      </c>
      <c r="B2782" s="1"/>
      <c r="C2782" s="41"/>
      <c r="D2782" s="18"/>
      <c r="E2782" s="42"/>
      <c r="F2782" s="42"/>
      <c r="G2782" s="43" t="s">
        <v>1288</v>
      </c>
      <c r="H2782" s="148">
        <f>SUM(H2780:H2781)</f>
        <v>0</v>
      </c>
      <c r="I2782" s="45"/>
      <c r="J2782" s="333">
        <f>SUM(J2780:J2781)</f>
        <v>0</v>
      </c>
    </row>
    <row r="2783" spans="1:10">
      <c r="A2783" s="18"/>
      <c r="B2783" s="55"/>
      <c r="C2783" s="41"/>
      <c r="D2783" s="18"/>
      <c r="E2783" s="42"/>
      <c r="F2783" s="42"/>
      <c r="G2783" s="43"/>
      <c r="H2783" s="44"/>
      <c r="I2783" s="62"/>
      <c r="J2783" s="46"/>
    </row>
    <row r="2784" spans="1:10" ht="16" thickBot="1">
      <c r="A2784" s="18" t="s">
        <v>1289</v>
      </c>
      <c r="B2784" s="55"/>
      <c r="C2784" s="56"/>
      <c r="D2784" s="119"/>
      <c r="E2784" s="120"/>
      <c r="F2784" s="121" t="s">
        <v>1290</v>
      </c>
      <c r="G2784" s="122">
        <f>SUM(H2765:H2783)/2</f>
        <v>26086.87</v>
      </c>
      <c r="H2784" s="123" t="e">
        <f>IF($A$2="CD",IF($A$3=1,ROUND(SUM(H2765:H2783)/2,0),IF($A$3=3,ROUND(SUM(H2765:H2783)/2,-1),SUM(H2765:H2783)/2)),SUM(H2765:H2783)/2)</f>
        <v>#REF!</v>
      </c>
      <c r="I2784" s="57" t="e">
        <f>SUM(J2765:J2783)/2</f>
        <v>#REF!</v>
      </c>
      <c r="J2784" s="124" t="e">
        <f>IF($A$2="CD",IF($A$3=1,ROUND(SUM(J2765:J2783)/2,0),IF($A$3=3,ROUND(SUM(J2765:J2783)/2,-1),SUM(J2765:J2783)/2)),SUM(J2765:J2783)/2)</f>
        <v>#REF!</v>
      </c>
    </row>
    <row r="2785" spans="1:10" ht="16" thickTop="1">
      <c r="A2785" s="18" t="s">
        <v>1340</v>
      </c>
      <c r="B2785" s="55"/>
      <c r="C2785" s="65" t="s">
        <v>1341</v>
      </c>
      <c r="D2785" s="66"/>
      <c r="E2785" s="67"/>
      <c r="F2785" s="67"/>
      <c r="G2785" s="68"/>
      <c r="H2785" s="69"/>
      <c r="I2785" s="45"/>
      <c r="J2785" s="70"/>
    </row>
    <row r="2786" spans="1:10">
      <c r="A2786" s="40" t="s">
        <v>1342</v>
      </c>
      <c r="B2786" s="55"/>
      <c r="C2786" s="335" t="s">
        <v>1343</v>
      </c>
      <c r="D2786" s="336"/>
      <c r="E2786" s="337"/>
      <c r="F2786" s="165">
        <f>$F$3</f>
        <v>0</v>
      </c>
      <c r="G2786" s="338"/>
      <c r="H2786" s="339" t="e">
        <f>ROUND(H2784*F2786,2)</f>
        <v>#REF!</v>
      </c>
      <c r="I2786" s="45"/>
      <c r="J2786" s="333" t="e">
        <f>ROUND(J2784*F2786,2)</f>
        <v>#REF!</v>
      </c>
    </row>
    <row r="2787" spans="1:10">
      <c r="A2787" s="40" t="s">
        <v>1344</v>
      </c>
      <c r="B2787" s="55"/>
      <c r="C2787" s="335" t="s">
        <v>1345</v>
      </c>
      <c r="D2787" s="336"/>
      <c r="E2787" s="337"/>
      <c r="F2787" s="165">
        <f>$G$3</f>
        <v>0</v>
      </c>
      <c r="G2787" s="338"/>
      <c r="H2787" s="339" t="e">
        <f>ROUND(H2784*F2787,2)</f>
        <v>#REF!</v>
      </c>
      <c r="I2787" s="45"/>
      <c r="J2787" s="333" t="e">
        <f>ROUND(J2784*F2787,2)</f>
        <v>#REF!</v>
      </c>
    </row>
    <row r="2788" spans="1:10">
      <c r="A2788" s="40" t="s">
        <v>1346</v>
      </c>
      <c r="B2788" s="55"/>
      <c r="C2788" s="335" t="s">
        <v>1347</v>
      </c>
      <c r="D2788" s="336"/>
      <c r="E2788" s="337"/>
      <c r="F2788" s="165">
        <f>$H$3</f>
        <v>0</v>
      </c>
      <c r="G2788" s="338"/>
      <c r="H2788" s="339" t="e">
        <f>ROUND(H2784*F2788,2)</f>
        <v>#REF!</v>
      </c>
      <c r="I2788" s="45"/>
      <c r="J2788" s="333" t="e">
        <f>ROUND(J2784*F2788,2)</f>
        <v>#REF!</v>
      </c>
    </row>
    <row r="2789" spans="1:10">
      <c r="A2789" s="40" t="s">
        <v>1348</v>
      </c>
      <c r="B2789" s="55"/>
      <c r="C2789" s="335" t="s">
        <v>1349</v>
      </c>
      <c r="D2789" s="336"/>
      <c r="E2789" s="337"/>
      <c r="F2789" s="165" t="e">
        <f>$I$3</f>
        <v>#REF!</v>
      </c>
      <c r="G2789" s="338"/>
      <c r="H2789" s="339" t="e">
        <f>ROUND(H2788*F2789,2)</f>
        <v>#REF!</v>
      </c>
      <c r="I2789" s="45"/>
      <c r="J2789" s="333" t="e">
        <f>ROUND(J2788*F2789,2)</f>
        <v>#REF!</v>
      </c>
    </row>
    <row r="2790" spans="1:10">
      <c r="A2790" s="18" t="s">
        <v>1350</v>
      </c>
      <c r="B2790" s="55"/>
      <c r="C2790" s="47" t="s">
        <v>1351</v>
      </c>
      <c r="D2790" s="18"/>
      <c r="E2790" s="42"/>
      <c r="F2790" s="42"/>
      <c r="G2790" s="71"/>
      <c r="H2790" s="72" t="e">
        <f>SUM(H2786:H2789)</f>
        <v>#REF!</v>
      </c>
      <c r="I2790" s="62"/>
      <c r="J2790" s="73" t="e">
        <f>SUM(J2786:J2789)</f>
        <v>#REF!</v>
      </c>
    </row>
    <row r="2791" spans="1:10" ht="16" thickBot="1">
      <c r="A2791" s="18" t="s">
        <v>1352</v>
      </c>
      <c r="B2791" s="55"/>
      <c r="C2791" s="125"/>
      <c r="D2791" s="126"/>
      <c r="E2791" s="120"/>
      <c r="F2791" s="121" t="s">
        <v>1353</v>
      </c>
      <c r="G2791" s="127" t="e">
        <f>H2790+H2784</f>
        <v>#REF!</v>
      </c>
      <c r="H2791" s="123" t="e">
        <f>IF($A$3=2,ROUND((H2784+H2790),2),IF($A$3=3,ROUND((H2784+H2790),-1),ROUND((H2784+H2790),0)))</f>
        <v>#REF!</v>
      </c>
      <c r="I2791" s="57"/>
      <c r="J2791" s="124" t="e">
        <f>IF($A$3=2,ROUND((J2784+J2790),2),IF($A$3=3,ROUND((J2784+J2790),-1),ROUND((J2784+J2790),0)))</f>
        <v>#REF!</v>
      </c>
    </row>
    <row r="2792" spans="1:10" ht="16" thickTop="1">
      <c r="C2792" s="1"/>
      <c r="D2792" s="2"/>
      <c r="E2792" s="1"/>
      <c r="F2792" s="1"/>
      <c r="G2792" s="1"/>
      <c r="H2792" s="1"/>
      <c r="I2792" s="29"/>
      <c r="J2792" s="30"/>
    </row>
    <row r="2793" spans="1:10" ht="16" thickBot="1">
      <c r="C2793" s="1"/>
      <c r="D2793" s="2"/>
      <c r="E2793" s="1"/>
      <c r="F2793" s="1"/>
      <c r="G2793" s="1"/>
      <c r="H2793" s="1"/>
      <c r="I2793" s="29"/>
      <c r="J2793" s="30"/>
    </row>
    <row r="2794" spans="1:10" ht="16" thickTop="1">
      <c r="A2794" s="18" t="s">
        <v>1667</v>
      </c>
      <c r="B2794" s="31"/>
      <c r="C2794" s="812" t="s">
        <v>1668</v>
      </c>
      <c r="D2794" s="813"/>
      <c r="E2794" s="813"/>
      <c r="F2794" s="813"/>
      <c r="G2794" s="58"/>
      <c r="H2794" s="33" t="s">
        <v>1366</v>
      </c>
      <c r="I2794" s="34" t="s">
        <v>1251</v>
      </c>
      <c r="J2794" s="35" t="s">
        <v>4</v>
      </c>
    </row>
    <row r="2795" spans="1:10">
      <c r="A2795" s="18"/>
      <c r="B2795" s="31"/>
      <c r="C2795" s="814"/>
      <c r="D2795" s="815"/>
      <c r="E2795" s="815"/>
      <c r="F2795" s="815"/>
      <c r="G2795" s="59"/>
      <c r="H2795" s="37" t="e">
        <f>"ITEM:   "&amp;#REF!</f>
        <v>#REF!</v>
      </c>
      <c r="I2795" s="64" t="e">
        <f>#REF!</f>
        <v>#REF!</v>
      </c>
      <c r="J2795" s="39"/>
    </row>
    <row r="2796" spans="1:10">
      <c r="A2796" s="40" t="s">
        <v>1253</v>
      </c>
      <c r="B2796" s="31"/>
      <c r="C2796" s="334" t="s">
        <v>1</v>
      </c>
      <c r="D2796" s="155" t="s">
        <v>2</v>
      </c>
      <c r="E2796" s="156" t="s">
        <v>3</v>
      </c>
      <c r="F2796" s="164" t="s">
        <v>1254</v>
      </c>
      <c r="G2796" s="157" t="s">
        <v>1255</v>
      </c>
      <c r="H2796" s="148" t="s">
        <v>1256</v>
      </c>
      <c r="I2796" s="302"/>
      <c r="J2796" s="333" t="s">
        <v>1256</v>
      </c>
    </row>
    <row r="2797" spans="1:10">
      <c r="A2797" s="40"/>
      <c r="B2797" s="31"/>
      <c r="C2797" s="41"/>
      <c r="D2797" s="18"/>
      <c r="E2797" s="42"/>
      <c r="F2797" s="60"/>
      <c r="G2797" s="43"/>
      <c r="H2797" s="44"/>
      <c r="I2797" s="45"/>
      <c r="J2797" s="46"/>
    </row>
    <row r="2798" spans="1:10">
      <c r="A2798" s="40" t="s">
        <v>1257</v>
      </c>
      <c r="B2798" s="31"/>
      <c r="C2798" s="47" t="s">
        <v>1258</v>
      </c>
      <c r="D2798" s="18"/>
      <c r="E2798" s="42"/>
      <c r="F2798" s="60"/>
      <c r="G2798" s="43"/>
      <c r="H2798" s="44"/>
      <c r="I2798" s="45"/>
      <c r="J2798" s="46"/>
    </row>
    <row r="2799" spans="1:10">
      <c r="A2799" s="40">
        <v>101623</v>
      </c>
      <c r="B2799" s="31"/>
      <c r="C2799" s="340" t="s">
        <v>1669</v>
      </c>
      <c r="D2799" s="179" t="s">
        <v>57</v>
      </c>
      <c r="E2799" s="180">
        <v>1</v>
      </c>
      <c r="F2799" s="181"/>
      <c r="G2799" s="157">
        <v>6117</v>
      </c>
      <c r="H2799" s="148">
        <f>TRUNC(E2799* (1 + F2799 / 100) * G2799,2)</f>
        <v>6117</v>
      </c>
      <c r="I2799" s="302" t="e">
        <f>I2795 * (E2799 * (1+F2799/100))</f>
        <v>#REF!</v>
      </c>
      <c r="J2799" s="333" t="e">
        <f>H2799 * I2795</f>
        <v>#REF!</v>
      </c>
    </row>
    <row r="2800" spans="1:10">
      <c r="A2800" s="40">
        <v>101622</v>
      </c>
      <c r="B2800" s="31" t="s">
        <v>1259</v>
      </c>
      <c r="C2800" s="334" t="s">
        <v>1670</v>
      </c>
      <c r="D2800" s="155" t="s">
        <v>2</v>
      </c>
      <c r="E2800" s="156">
        <v>0.32</v>
      </c>
      <c r="F2800" s="164">
        <v>1</v>
      </c>
      <c r="G2800" s="157">
        <v>29600</v>
      </c>
      <c r="H2800" s="148">
        <f>TRUNC(E2800* (1 + F2800 / 100) * G2800,2)</f>
        <v>9566.7199999999993</v>
      </c>
      <c r="I2800" s="302" t="e">
        <f>I2795 * (E2800 * (1+F2800/100))</f>
        <v>#REF!</v>
      </c>
      <c r="J2800" s="333" t="e">
        <f>H2800 * I2795</f>
        <v>#REF!</v>
      </c>
    </row>
    <row r="2801" spans="1:10">
      <c r="A2801" s="54" t="s">
        <v>1265</v>
      </c>
      <c r="B2801" s="31"/>
      <c r="C2801" s="41"/>
      <c r="D2801" s="18"/>
      <c r="E2801" s="42"/>
      <c r="F2801" s="60"/>
      <c r="G2801" s="43" t="s">
        <v>1266</v>
      </c>
      <c r="H2801" s="48">
        <f>SUM(H2798:H2800)</f>
        <v>15683.72</v>
      </c>
      <c r="I2801" s="45"/>
      <c r="J2801" s="49" t="e">
        <f>SUM(J2798:J2800)</f>
        <v>#REF!</v>
      </c>
    </row>
    <row r="2802" spans="1:10">
      <c r="A2802" s="40" t="s">
        <v>1267</v>
      </c>
      <c r="B2802" s="31"/>
      <c r="C2802" s="50" t="s">
        <v>1268</v>
      </c>
      <c r="D2802" s="18" t="s">
        <v>1269</v>
      </c>
      <c r="E2802" s="18" t="s">
        <v>1270</v>
      </c>
      <c r="F2802" s="18" t="s">
        <v>1271</v>
      </c>
      <c r="G2802" s="51" t="s">
        <v>1272</v>
      </c>
      <c r="H2802" s="52" t="s">
        <v>1273</v>
      </c>
      <c r="I2802" s="45"/>
      <c r="J2802" s="46"/>
    </row>
    <row r="2803" spans="1:10">
      <c r="A2803" s="40">
        <v>200006</v>
      </c>
      <c r="B2803" s="31" t="s">
        <v>1268</v>
      </c>
      <c r="C2803" s="334" t="s">
        <v>1339</v>
      </c>
      <c r="D2803" s="224">
        <v>41751</v>
      </c>
      <c r="E2803" s="225">
        <f>$O$1</f>
        <v>1.68</v>
      </c>
      <c r="F2803" s="226">
        <f>IF(D2803&lt;&gt;"",TRUNC(D2803*E2803,0),"")</f>
        <v>70141</v>
      </c>
      <c r="G2803" s="227">
        <v>8.8449000000000009</v>
      </c>
      <c r="H2803" s="148">
        <f>TRUNC(F2803/G2803,2)</f>
        <v>7930.1</v>
      </c>
      <c r="I2803" s="302" t="e">
        <f>I2795 / G2803</f>
        <v>#REF!</v>
      </c>
      <c r="J2803" s="333" t="e">
        <f>H2803 * I2795</f>
        <v>#REF!</v>
      </c>
    </row>
    <row r="2804" spans="1:10">
      <c r="A2804" s="54" t="s">
        <v>1276</v>
      </c>
      <c r="B2804" s="31"/>
      <c r="C2804" s="41"/>
      <c r="D2804" s="18"/>
      <c r="E2804" s="42"/>
      <c r="F2804" s="60"/>
      <c r="G2804" s="43" t="s">
        <v>1277</v>
      </c>
      <c r="H2804" s="48">
        <f>SUM(H2802:H2803)</f>
        <v>7930.1</v>
      </c>
      <c r="I2804" s="45"/>
      <c r="J2804" s="49" t="e">
        <f>SUM(J2802:J2803)</f>
        <v>#REF!</v>
      </c>
    </row>
    <row r="2805" spans="1:10">
      <c r="A2805" s="18" t="s">
        <v>1278</v>
      </c>
      <c r="B2805" s="1"/>
      <c r="C2805" s="87" t="s">
        <v>1279</v>
      </c>
      <c r="D2805" s="82"/>
      <c r="E2805" s="29"/>
      <c r="F2805" s="30"/>
      <c r="G2805" s="43"/>
      <c r="H2805" s="44"/>
      <c r="I2805" s="42"/>
    </row>
    <row r="2806" spans="1:10">
      <c r="A2806" s="18">
        <v>300026</v>
      </c>
      <c r="B2806" s="1" t="s">
        <v>1279</v>
      </c>
      <c r="C2806" s="340" t="s">
        <v>1281</v>
      </c>
      <c r="D2806" s="179" t="s">
        <v>1282</v>
      </c>
      <c r="E2806" s="167">
        <f>$O$2</f>
        <v>0.05</v>
      </c>
      <c r="F2806" s="181"/>
      <c r="G2806" s="157">
        <f>H2804</f>
        <v>7930.1</v>
      </c>
      <c r="H2806" s="148">
        <f>TRUNC(E2806* (1 + F2806 / 100) * G2806,2)</f>
        <v>396.5</v>
      </c>
      <c r="I2806" s="337" t="e">
        <f>I2795 * H2806</f>
        <v>#REF!</v>
      </c>
      <c r="J2806" t="e">
        <f>H2806 * I2795</f>
        <v>#REF!</v>
      </c>
    </row>
    <row r="2807" spans="1:10">
      <c r="A2807" s="54" t="s">
        <v>1283</v>
      </c>
      <c r="B2807" s="1"/>
      <c r="C2807" s="81"/>
      <c r="D2807" s="82"/>
      <c r="E2807" s="29"/>
      <c r="F2807" s="30"/>
      <c r="G2807" s="43" t="s">
        <v>1284</v>
      </c>
      <c r="H2807" s="109">
        <f>SUM(H2805:H2806)</f>
        <v>396.5</v>
      </c>
      <c r="I2807" s="42"/>
      <c r="J2807" s="109" t="e">
        <f>SUM(J2805:J2806)</f>
        <v>#REF!</v>
      </c>
    </row>
    <row r="2808" spans="1:10">
      <c r="A2808" s="18" t="s">
        <v>1285</v>
      </c>
      <c r="B2808" s="61"/>
      <c r="C2808" s="47" t="s">
        <v>1286</v>
      </c>
      <c r="D2808" s="18"/>
      <c r="E2808" s="42"/>
      <c r="F2808" s="60"/>
      <c r="G2808" s="43"/>
      <c r="H2808" s="44"/>
      <c r="I2808" s="45"/>
      <c r="J2808" s="46"/>
    </row>
    <row r="2809" spans="1:10">
      <c r="A2809" s="40"/>
      <c r="B2809" s="31"/>
      <c r="C2809" s="334"/>
      <c r="D2809" s="155"/>
      <c r="E2809" s="156"/>
      <c r="F2809" s="164"/>
      <c r="G2809" s="157"/>
      <c r="H2809" s="148"/>
      <c r="I2809" s="302"/>
      <c r="J2809" s="333"/>
    </row>
    <row r="2810" spans="1:10">
      <c r="A2810" s="54" t="s">
        <v>1287</v>
      </c>
      <c r="B2810" s="61"/>
      <c r="C2810" s="41"/>
      <c r="D2810" s="18"/>
      <c r="E2810" s="42"/>
      <c r="F2810" s="60"/>
      <c r="G2810" s="43" t="s">
        <v>1288</v>
      </c>
      <c r="H2810" s="148">
        <f>SUM(H2808:H2809)</f>
        <v>0</v>
      </c>
      <c r="I2810" s="45"/>
      <c r="J2810" s="333">
        <f>SUM(J2808:J2809)</f>
        <v>0</v>
      </c>
    </row>
    <row r="2811" spans="1:10">
      <c r="A2811" s="18"/>
      <c r="B2811" s="55"/>
      <c r="C2811" s="41"/>
      <c r="D2811" s="18"/>
      <c r="E2811" s="42"/>
      <c r="F2811" s="60"/>
      <c r="G2811" s="43"/>
      <c r="H2811" s="44"/>
      <c r="I2811" s="45"/>
      <c r="J2811" s="46"/>
    </row>
    <row r="2812" spans="1:10" ht="16" thickBot="1">
      <c r="A2812" s="18" t="s">
        <v>1289</v>
      </c>
      <c r="B2812" s="55"/>
      <c r="C2812" s="56"/>
      <c r="D2812" s="119"/>
      <c r="E2812" s="120"/>
      <c r="F2812" s="121" t="s">
        <v>1290</v>
      </c>
      <c r="G2812" s="122">
        <f>SUM(H2796:H2811)/2</f>
        <v>24010.32</v>
      </c>
      <c r="H2812" s="123" t="e">
        <f>IF($A$2="CD",IF($A$3=1,ROUND(SUM(H2796:H2811)/2,0),IF($A$3=3,ROUND(SUM(H2796:H2811)/2,-1),SUM(H2796:H2811)/2)),SUM(H2796:H2811)/2)</f>
        <v>#REF!</v>
      </c>
      <c r="I2812" s="57" t="e">
        <f>SUM(J2796:J2811)/2</f>
        <v>#REF!</v>
      </c>
      <c r="J2812" s="124" t="e">
        <f>IF($A$2="CD",IF($A$3=1,ROUND(SUM(J2796:J2811)/2,0),IF($A$3=3,ROUND(SUM(J2796:J2811)/2,-1),SUM(J2796:J2811)/2)),SUM(J2796:J2811)/2)</f>
        <v>#REF!</v>
      </c>
    </row>
    <row r="2813" spans="1:10" ht="16" thickTop="1">
      <c r="A2813" s="18" t="s">
        <v>1340</v>
      </c>
      <c r="B2813" s="55"/>
      <c r="C2813" s="65" t="s">
        <v>1341</v>
      </c>
      <c r="D2813" s="66"/>
      <c r="E2813" s="67"/>
      <c r="F2813" s="112"/>
      <c r="G2813" s="68"/>
      <c r="H2813" s="69"/>
      <c r="I2813" s="45"/>
      <c r="J2813" s="70"/>
    </row>
    <row r="2814" spans="1:10">
      <c r="A2814" s="40" t="s">
        <v>1342</v>
      </c>
      <c r="B2814" s="55"/>
      <c r="C2814" s="335" t="s">
        <v>1343</v>
      </c>
      <c r="D2814" s="336"/>
      <c r="E2814" s="337"/>
      <c r="F2814" s="341">
        <f>$F$3</f>
        <v>0</v>
      </c>
      <c r="G2814" s="338"/>
      <c r="H2814" s="339" t="e">
        <f>ROUND(H2812*F2814,2)</f>
        <v>#REF!</v>
      </c>
      <c r="I2814" s="45"/>
      <c r="J2814" s="333" t="e">
        <f>ROUND(J2812*F2814,2)</f>
        <v>#REF!</v>
      </c>
    </row>
    <row r="2815" spans="1:10">
      <c r="A2815" s="40" t="s">
        <v>1344</v>
      </c>
      <c r="B2815" s="55"/>
      <c r="C2815" s="335" t="s">
        <v>1345</v>
      </c>
      <c r="D2815" s="336"/>
      <c r="E2815" s="337"/>
      <c r="F2815" s="341">
        <f>$G$3</f>
        <v>0</v>
      </c>
      <c r="G2815" s="338"/>
      <c r="H2815" s="339" t="e">
        <f>ROUND(H2812*F2815,2)</f>
        <v>#REF!</v>
      </c>
      <c r="I2815" s="45"/>
      <c r="J2815" s="333" t="e">
        <f>ROUND(J2812*F2815,2)</f>
        <v>#REF!</v>
      </c>
    </row>
    <row r="2816" spans="1:10">
      <c r="A2816" s="40" t="s">
        <v>1346</v>
      </c>
      <c r="B2816" s="55"/>
      <c r="C2816" s="335" t="s">
        <v>1347</v>
      </c>
      <c r="D2816" s="336"/>
      <c r="E2816" s="337"/>
      <c r="F2816" s="341">
        <f>$H$3</f>
        <v>0</v>
      </c>
      <c r="G2816" s="338"/>
      <c r="H2816" s="339" t="e">
        <f>ROUND(H2812*F2816,2)</f>
        <v>#REF!</v>
      </c>
      <c r="I2816" s="45"/>
      <c r="J2816" s="333" t="e">
        <f>ROUND(J2812*F2816,2)</f>
        <v>#REF!</v>
      </c>
    </row>
    <row r="2817" spans="1:10">
      <c r="A2817" s="40" t="s">
        <v>1348</v>
      </c>
      <c r="B2817" s="55"/>
      <c r="C2817" s="335" t="s">
        <v>1349</v>
      </c>
      <c r="D2817" s="336"/>
      <c r="E2817" s="337"/>
      <c r="F2817" s="341" t="e">
        <f>$I$3</f>
        <v>#REF!</v>
      </c>
      <c r="G2817" s="338"/>
      <c r="H2817" s="339" t="e">
        <f>ROUND(H2816*F2817,2)</f>
        <v>#REF!</v>
      </c>
      <c r="I2817" s="45"/>
      <c r="J2817" s="333" t="e">
        <f>ROUND(J2816*F2817,2)</f>
        <v>#REF!</v>
      </c>
    </row>
    <row r="2818" spans="1:10">
      <c r="A2818" s="18" t="s">
        <v>1350</v>
      </c>
      <c r="B2818" s="55"/>
      <c r="C2818" s="47" t="s">
        <v>1351</v>
      </c>
      <c r="D2818" s="18"/>
      <c r="E2818" s="42"/>
      <c r="F2818" s="60"/>
      <c r="G2818" s="71"/>
      <c r="H2818" s="72" t="e">
        <f>SUM(H2814:H2817)</f>
        <v>#REF!</v>
      </c>
      <c r="I2818" s="62"/>
      <c r="J2818" s="73" t="e">
        <f>SUM(J2814:J2817)</f>
        <v>#REF!</v>
      </c>
    </row>
    <row r="2819" spans="1:10" ht="16" thickBot="1">
      <c r="A2819" s="18" t="s">
        <v>1352</v>
      </c>
      <c r="B2819" s="55"/>
      <c r="C2819" s="125"/>
      <c r="D2819" s="126"/>
      <c r="E2819" s="120"/>
      <c r="F2819" s="121" t="s">
        <v>1353</v>
      </c>
      <c r="G2819" s="127" t="e">
        <f>H2818+H2812</f>
        <v>#REF!</v>
      </c>
      <c r="H2819" s="123" t="e">
        <f>IF($A$3=2,ROUND((H2812+H2818),2),IF($A$3=3,ROUND((H2812+H2818),-1),ROUND((H2812+H2818),0)))</f>
        <v>#REF!</v>
      </c>
      <c r="I2819" s="57"/>
      <c r="J2819" s="124" t="e">
        <f>IF($A$3=2,ROUND((J2812+J2818),2),IF($A$3=3,ROUND((J2812+J2818),-1),ROUND((J2812+J2818),0)))</f>
        <v>#REF!</v>
      </c>
    </row>
    <row r="2820" spans="1:10" ht="16" thickTop="1">
      <c r="C2820" s="1"/>
      <c r="D2820" s="2"/>
      <c r="E2820" s="1"/>
      <c r="F2820" s="1"/>
      <c r="G2820" s="1"/>
      <c r="H2820" s="1"/>
      <c r="I2820" s="29"/>
      <c r="J2820" s="30"/>
    </row>
    <row r="2821" spans="1:10" ht="16" thickBot="1">
      <c r="C2821" s="1"/>
      <c r="D2821" s="2"/>
      <c r="E2821" s="1"/>
      <c r="F2821" s="1"/>
      <c r="G2821" s="1"/>
      <c r="H2821" s="1"/>
      <c r="I2821" s="29"/>
      <c r="J2821" s="30"/>
    </row>
    <row r="2822" spans="1:10" ht="16" thickTop="1">
      <c r="A2822" s="18" t="s">
        <v>1671</v>
      </c>
      <c r="B2822" s="31"/>
      <c r="C2822" s="812" t="s">
        <v>1672</v>
      </c>
      <c r="D2822" s="813"/>
      <c r="E2822" s="813"/>
      <c r="F2822" s="813"/>
      <c r="G2822" s="58"/>
      <c r="H2822" s="33" t="s">
        <v>1366</v>
      </c>
      <c r="I2822" s="34" t="s">
        <v>1251</v>
      </c>
      <c r="J2822" s="35" t="s">
        <v>4</v>
      </c>
    </row>
    <row r="2823" spans="1:10">
      <c r="A2823" s="18"/>
      <c r="B2823" s="31"/>
      <c r="C2823" s="814"/>
      <c r="D2823" s="815"/>
      <c r="E2823" s="815"/>
      <c r="F2823" s="815"/>
      <c r="G2823" s="59"/>
      <c r="H2823" s="37" t="e">
        <f>"ITEM:   "&amp;#REF!</f>
        <v>#REF!</v>
      </c>
      <c r="I2823" s="64" t="e">
        <f>#REF!</f>
        <v>#REF!</v>
      </c>
      <c r="J2823" s="39"/>
    </row>
    <row r="2824" spans="1:10">
      <c r="A2824" s="40" t="s">
        <v>1253</v>
      </c>
      <c r="B2824" s="31"/>
      <c r="C2824" s="334" t="s">
        <v>1</v>
      </c>
      <c r="D2824" s="155" t="s">
        <v>2</v>
      </c>
      <c r="E2824" s="156" t="s">
        <v>3</v>
      </c>
      <c r="F2824" s="164" t="s">
        <v>1254</v>
      </c>
      <c r="G2824" s="157" t="s">
        <v>1255</v>
      </c>
      <c r="H2824" s="148" t="s">
        <v>1256</v>
      </c>
      <c r="I2824" s="302"/>
      <c r="J2824" s="333" t="s">
        <v>1256</v>
      </c>
    </row>
    <row r="2825" spans="1:10">
      <c r="A2825" s="40"/>
      <c r="B2825" s="31"/>
      <c r="C2825" s="41"/>
      <c r="D2825" s="18"/>
      <c r="E2825" s="42"/>
      <c r="F2825" s="60"/>
      <c r="G2825" s="43"/>
      <c r="H2825" s="44"/>
      <c r="I2825" s="45"/>
      <c r="J2825" s="46"/>
    </row>
    <row r="2826" spans="1:10">
      <c r="A2826" s="40" t="s">
        <v>1257</v>
      </c>
      <c r="B2826" s="31"/>
      <c r="C2826" s="47" t="s">
        <v>1258</v>
      </c>
      <c r="D2826" s="18"/>
      <c r="E2826" s="42"/>
      <c r="F2826" s="60"/>
      <c r="G2826" s="43"/>
      <c r="H2826" s="44"/>
      <c r="I2826" s="45"/>
      <c r="J2826" s="46"/>
    </row>
    <row r="2827" spans="1:10">
      <c r="A2827" s="40">
        <v>101508</v>
      </c>
      <c r="B2827" s="31" t="s">
        <v>1261</v>
      </c>
      <c r="C2827" s="334" t="s">
        <v>1673</v>
      </c>
      <c r="D2827" s="155" t="s">
        <v>2</v>
      </c>
      <c r="E2827" s="156">
        <v>0.1</v>
      </c>
      <c r="F2827" s="164"/>
      <c r="G2827" s="157">
        <v>4900</v>
      </c>
      <c r="H2827" s="148">
        <f>TRUNC(E2827* (1 + F2827 / 100) * G2827,2)</f>
        <v>490</v>
      </c>
      <c r="I2827" s="302" t="e">
        <f>I2823 * (E2827 * (1+F2827/100))</f>
        <v>#REF!</v>
      </c>
      <c r="J2827" s="333" t="e">
        <f>H2827 * I2823</f>
        <v>#REF!</v>
      </c>
    </row>
    <row r="2828" spans="1:10">
      <c r="A2828" s="40">
        <v>101074</v>
      </c>
      <c r="B2828" s="31" t="s">
        <v>134</v>
      </c>
      <c r="C2828" s="334" t="s">
        <v>1674</v>
      </c>
      <c r="D2828" s="155" t="s">
        <v>2</v>
      </c>
      <c r="E2828" s="156">
        <v>0.48</v>
      </c>
      <c r="F2828" s="164"/>
      <c r="G2828" s="157">
        <v>28500</v>
      </c>
      <c r="H2828" s="148">
        <f>TRUNC(E2828* (1 + F2828 / 100) * G2828,2)</f>
        <v>13680</v>
      </c>
      <c r="I2828" s="302" t="e">
        <f>I2823 * (E2828 * (1+F2828/100))</f>
        <v>#REF!</v>
      </c>
      <c r="J2828" s="333" t="e">
        <f>H2828 * I2823</f>
        <v>#REF!</v>
      </c>
    </row>
    <row r="2829" spans="1:10">
      <c r="A2829" s="54" t="s">
        <v>1265</v>
      </c>
      <c r="B2829" s="31"/>
      <c r="C2829" s="41"/>
      <c r="D2829" s="18"/>
      <c r="E2829" s="42"/>
      <c r="F2829" s="60"/>
      <c r="G2829" s="43" t="s">
        <v>1266</v>
      </c>
      <c r="H2829" s="48">
        <f>SUM(H2826:H2828)</f>
        <v>14170</v>
      </c>
      <c r="I2829" s="45"/>
      <c r="J2829" s="49" t="e">
        <f>SUM(J2826:J2828)</f>
        <v>#REF!</v>
      </c>
    </row>
    <row r="2830" spans="1:10">
      <c r="A2830" s="40" t="s">
        <v>1267</v>
      </c>
      <c r="B2830" s="31"/>
      <c r="C2830" s="50" t="s">
        <v>1268</v>
      </c>
      <c r="D2830" s="18" t="s">
        <v>1269</v>
      </c>
      <c r="E2830" s="18" t="s">
        <v>1270</v>
      </c>
      <c r="F2830" s="18" t="s">
        <v>1271</v>
      </c>
      <c r="G2830" s="51" t="s">
        <v>1272</v>
      </c>
      <c r="H2830" s="52" t="s">
        <v>1273</v>
      </c>
      <c r="I2830" s="45"/>
      <c r="J2830" s="46"/>
    </row>
    <row r="2831" spans="1:10">
      <c r="A2831" s="40">
        <v>200007</v>
      </c>
      <c r="B2831" s="31" t="s">
        <v>1268</v>
      </c>
      <c r="C2831" s="334" t="s">
        <v>1274</v>
      </c>
      <c r="D2831" s="224">
        <v>109195</v>
      </c>
      <c r="E2831" s="225">
        <f>$O$1</f>
        <v>1.68</v>
      </c>
      <c r="F2831" s="226">
        <f>IF(D2831&lt;&gt;"",TRUNC(D2831*E2831,0),"")</f>
        <v>183447</v>
      </c>
      <c r="G2831" s="227">
        <v>30.523900000000001</v>
      </c>
      <c r="H2831" s="148">
        <f>TRUNC(F2831/G2831,2)</f>
        <v>6009.94</v>
      </c>
      <c r="I2831" s="302" t="e">
        <f>I2823 / G2831</f>
        <v>#REF!</v>
      </c>
      <c r="J2831" s="333" t="e">
        <f>H2831 * I2823</f>
        <v>#REF!</v>
      </c>
    </row>
    <row r="2832" spans="1:10">
      <c r="A2832" s="54" t="s">
        <v>1276</v>
      </c>
      <c r="B2832" s="31"/>
      <c r="C2832" s="41"/>
      <c r="D2832" s="18"/>
      <c r="E2832" s="42"/>
      <c r="F2832" s="60"/>
      <c r="G2832" s="43" t="s">
        <v>1277</v>
      </c>
      <c r="H2832" s="48">
        <f>SUM(H2830:H2831)</f>
        <v>6009.94</v>
      </c>
      <c r="I2832" s="45"/>
      <c r="J2832" s="49" t="e">
        <f>SUM(J2830:J2831)</f>
        <v>#REF!</v>
      </c>
    </row>
    <row r="2833" spans="1:10">
      <c r="A2833" s="40" t="s">
        <v>1278</v>
      </c>
      <c r="B2833" s="31"/>
      <c r="C2833" s="53" t="s">
        <v>1279</v>
      </c>
      <c r="D2833" s="18"/>
      <c r="E2833" s="42"/>
      <c r="F2833" s="60"/>
      <c r="G2833" s="43"/>
      <c r="H2833" s="44"/>
      <c r="I2833" s="45"/>
      <c r="J2833" s="46"/>
    </row>
    <row r="2834" spans="1:10">
      <c r="A2834" s="40">
        <v>300026</v>
      </c>
      <c r="B2834" s="31" t="s">
        <v>1279</v>
      </c>
      <c r="C2834" s="334" t="s">
        <v>1281</v>
      </c>
      <c r="D2834" s="155" t="s">
        <v>1282</v>
      </c>
      <c r="E2834" s="163">
        <f>$O$2</f>
        <v>0.05</v>
      </c>
      <c r="F2834" s="164"/>
      <c r="G2834" s="157">
        <f>H2832</f>
        <v>6009.94</v>
      </c>
      <c r="H2834" s="148">
        <f>TRUNC(E2834* (1 + F2834 / 100) * G2834,2)</f>
        <v>300.49</v>
      </c>
      <c r="I2834" s="302" t="e">
        <f>I2823 * H2834</f>
        <v>#REF!</v>
      </c>
      <c r="J2834" s="333" t="e">
        <f>H2834 * I2823</f>
        <v>#REF!</v>
      </c>
    </row>
    <row r="2835" spans="1:10">
      <c r="A2835" s="54" t="s">
        <v>1283</v>
      </c>
      <c r="B2835" s="31"/>
      <c r="C2835" s="41"/>
      <c r="D2835" s="18"/>
      <c r="E2835" s="42"/>
      <c r="F2835" s="60"/>
      <c r="G2835" s="43" t="s">
        <v>1284</v>
      </c>
      <c r="H2835" s="48">
        <f>SUM(H2833:H2834)</f>
        <v>300.49</v>
      </c>
      <c r="I2835" s="45"/>
      <c r="J2835" s="49" t="e">
        <f>SUM(J2833:J2834)</f>
        <v>#REF!</v>
      </c>
    </row>
    <row r="2836" spans="1:10">
      <c r="A2836" s="18" t="s">
        <v>1285</v>
      </c>
      <c r="B2836" s="61"/>
      <c r="C2836" s="47" t="s">
        <v>1286</v>
      </c>
      <c r="D2836" s="18"/>
      <c r="E2836" s="42"/>
      <c r="F2836" s="60"/>
      <c r="G2836" s="43"/>
      <c r="H2836" s="44"/>
      <c r="I2836" s="45"/>
      <c r="J2836" s="46"/>
    </row>
    <row r="2837" spans="1:10">
      <c r="A2837" s="40"/>
      <c r="B2837" s="31"/>
      <c r="C2837" s="334"/>
      <c r="D2837" s="155"/>
      <c r="E2837" s="156"/>
      <c r="F2837" s="164"/>
      <c r="G2837" s="157"/>
      <c r="H2837" s="148"/>
      <c r="I2837" s="302"/>
      <c r="J2837" s="333"/>
    </row>
    <row r="2838" spans="1:10">
      <c r="A2838" s="54" t="s">
        <v>1287</v>
      </c>
      <c r="B2838" s="61"/>
      <c r="C2838" s="41"/>
      <c r="D2838" s="18"/>
      <c r="E2838" s="42"/>
      <c r="F2838" s="60"/>
      <c r="G2838" s="43" t="s">
        <v>1288</v>
      </c>
      <c r="H2838" s="148">
        <f>SUM(H2836:H2837)</f>
        <v>0</v>
      </c>
      <c r="I2838" s="45"/>
      <c r="J2838" s="333">
        <f>SUM(J2836:J2837)</f>
        <v>0</v>
      </c>
    </row>
    <row r="2839" spans="1:10">
      <c r="A2839" s="18"/>
      <c r="B2839" s="55"/>
      <c r="C2839" s="41"/>
      <c r="D2839" s="18"/>
      <c r="E2839" s="42"/>
      <c r="F2839" s="60"/>
      <c r="G2839" s="43"/>
      <c r="H2839" s="44"/>
      <c r="I2839" s="45"/>
      <c r="J2839" s="46"/>
    </row>
    <row r="2840" spans="1:10" ht="16" thickBot="1">
      <c r="A2840" s="18" t="s">
        <v>1289</v>
      </c>
      <c r="B2840" s="55"/>
      <c r="C2840" s="56"/>
      <c r="D2840" s="119"/>
      <c r="E2840" s="120"/>
      <c r="F2840" s="121" t="s">
        <v>1290</v>
      </c>
      <c r="G2840" s="122">
        <f>SUM(H2824:H2839)/2</f>
        <v>20480.43</v>
      </c>
      <c r="H2840" s="123" t="e">
        <f>IF($A$2="CD",IF($A$3=1,ROUND(SUM(H2824:H2839)/2,0),IF($A$3=3,ROUND(SUM(H2824:H2839)/2,-1),SUM(H2824:H2839)/2)),SUM(H2824:H2839)/2)</f>
        <v>#REF!</v>
      </c>
      <c r="I2840" s="57" t="e">
        <f>SUM(J2824:J2839)/2</f>
        <v>#REF!</v>
      </c>
      <c r="J2840" s="124" t="e">
        <f>IF($A$2="CD",IF($A$3=1,ROUND(SUM(J2824:J2839)/2,0),IF($A$3=3,ROUND(SUM(J2824:J2839)/2,-1),SUM(J2824:J2839)/2)),SUM(J2824:J2839)/2)</f>
        <v>#REF!</v>
      </c>
    </row>
    <row r="2841" spans="1:10" ht="16" thickTop="1">
      <c r="A2841" s="18" t="s">
        <v>1340</v>
      </c>
      <c r="B2841" s="55"/>
      <c r="C2841" s="65" t="s">
        <v>1341</v>
      </c>
      <c r="D2841" s="66"/>
      <c r="E2841" s="67"/>
      <c r="F2841" s="112"/>
      <c r="G2841" s="68"/>
      <c r="H2841" s="69"/>
      <c r="I2841" s="45"/>
      <c r="J2841" s="70"/>
    </row>
    <row r="2842" spans="1:10">
      <c r="A2842" s="40" t="s">
        <v>1342</v>
      </c>
      <c r="B2842" s="55"/>
      <c r="C2842" s="335" t="s">
        <v>1343</v>
      </c>
      <c r="D2842" s="336"/>
      <c r="E2842" s="337"/>
      <c r="F2842" s="341">
        <f>$F$3</f>
        <v>0</v>
      </c>
      <c r="G2842" s="338"/>
      <c r="H2842" s="339" t="e">
        <f>ROUND(H2840*F2842,2)</f>
        <v>#REF!</v>
      </c>
      <c r="I2842" s="45"/>
      <c r="J2842" s="333" t="e">
        <f>ROUND(J2840*F2842,2)</f>
        <v>#REF!</v>
      </c>
    </row>
    <row r="2843" spans="1:10">
      <c r="A2843" s="40" t="s">
        <v>1344</v>
      </c>
      <c r="B2843" s="55"/>
      <c r="C2843" s="335" t="s">
        <v>1345</v>
      </c>
      <c r="D2843" s="336"/>
      <c r="E2843" s="337"/>
      <c r="F2843" s="341">
        <f>$G$3</f>
        <v>0</v>
      </c>
      <c r="G2843" s="338"/>
      <c r="H2843" s="339" t="e">
        <f>ROUND(H2840*F2843,2)</f>
        <v>#REF!</v>
      </c>
      <c r="I2843" s="45"/>
      <c r="J2843" s="333" t="e">
        <f>ROUND(J2840*F2843,2)</f>
        <v>#REF!</v>
      </c>
    </row>
    <row r="2844" spans="1:10">
      <c r="A2844" s="40" t="s">
        <v>1346</v>
      </c>
      <c r="B2844" s="55"/>
      <c r="C2844" s="335" t="s">
        <v>1347</v>
      </c>
      <c r="D2844" s="336"/>
      <c r="E2844" s="337"/>
      <c r="F2844" s="341">
        <f>$H$3</f>
        <v>0</v>
      </c>
      <c r="G2844" s="338"/>
      <c r="H2844" s="339" t="e">
        <f>ROUND(H2840*F2844,2)</f>
        <v>#REF!</v>
      </c>
      <c r="I2844" s="45"/>
      <c r="J2844" s="333" t="e">
        <f>ROUND(J2840*F2844,2)</f>
        <v>#REF!</v>
      </c>
    </row>
    <row r="2845" spans="1:10">
      <c r="A2845" s="40" t="s">
        <v>1348</v>
      </c>
      <c r="B2845" s="55"/>
      <c r="C2845" s="335" t="s">
        <v>1349</v>
      </c>
      <c r="D2845" s="336"/>
      <c r="E2845" s="337"/>
      <c r="F2845" s="341" t="e">
        <f>$I$3</f>
        <v>#REF!</v>
      </c>
      <c r="G2845" s="338"/>
      <c r="H2845" s="339" t="e">
        <f>ROUND(H2844*F2845,2)</f>
        <v>#REF!</v>
      </c>
      <c r="I2845" s="45"/>
      <c r="J2845" s="333" t="e">
        <f>ROUND(J2844*F2845,2)</f>
        <v>#REF!</v>
      </c>
    </row>
    <row r="2846" spans="1:10">
      <c r="A2846" s="18" t="s">
        <v>1350</v>
      </c>
      <c r="B2846" s="55"/>
      <c r="C2846" s="47" t="s">
        <v>1351</v>
      </c>
      <c r="D2846" s="18"/>
      <c r="E2846" s="42"/>
      <c r="F2846" s="60"/>
      <c r="G2846" s="71"/>
      <c r="H2846" s="72" t="e">
        <f>SUM(H2842:H2845)</f>
        <v>#REF!</v>
      </c>
      <c r="I2846" s="62"/>
      <c r="J2846" s="73" t="e">
        <f>SUM(J2842:J2845)</f>
        <v>#REF!</v>
      </c>
    </row>
    <row r="2847" spans="1:10" ht="16" thickBot="1">
      <c r="A2847" s="18" t="s">
        <v>1352</v>
      </c>
      <c r="B2847" s="55"/>
      <c r="C2847" s="125"/>
      <c r="D2847" s="126"/>
      <c r="E2847" s="120"/>
      <c r="F2847" s="121" t="s">
        <v>1353</v>
      </c>
      <c r="G2847" s="127" t="e">
        <f>H2846+H2840</f>
        <v>#REF!</v>
      </c>
      <c r="H2847" s="123" t="e">
        <f>IF($A$3=2,ROUND((H2840+H2846),2),IF($A$3=3,ROUND((H2840+H2846),-1),ROUND((H2840+H2846),0)))</f>
        <v>#REF!</v>
      </c>
      <c r="I2847" s="57"/>
      <c r="J2847" s="124" t="e">
        <f>IF($A$3=2,ROUND((J2840+J2846),2),IF($A$3=3,ROUND((J2840+J2846),-1),ROUND((J2840+J2846),0)))</f>
        <v>#REF!</v>
      </c>
    </row>
    <row r="2848" spans="1:10" ht="16" thickTop="1">
      <c r="C2848" s="1"/>
      <c r="D2848" s="2"/>
      <c r="E2848" s="1"/>
      <c r="F2848" s="1"/>
      <c r="G2848" s="1"/>
      <c r="H2848" s="1"/>
      <c r="I2848" s="29"/>
      <c r="J2848" s="30"/>
    </row>
    <row r="2849" spans="1:10" ht="16" thickBot="1">
      <c r="C2849" s="1"/>
      <c r="D2849" s="2"/>
      <c r="E2849" s="1"/>
      <c r="F2849" s="1"/>
      <c r="G2849" s="1"/>
      <c r="H2849" s="1"/>
      <c r="I2849" s="29"/>
      <c r="J2849" s="30"/>
    </row>
    <row r="2850" spans="1:10" ht="16" thickTop="1">
      <c r="A2850" s="18" t="s">
        <v>1675</v>
      </c>
      <c r="B2850" s="31"/>
      <c r="C2850" s="812" t="s">
        <v>1676</v>
      </c>
      <c r="D2850" s="813"/>
      <c r="E2850" s="813"/>
      <c r="F2850" s="813"/>
      <c r="G2850" s="58"/>
      <c r="H2850" s="33" t="s">
        <v>1366</v>
      </c>
      <c r="I2850" s="34" t="s">
        <v>1251</v>
      </c>
      <c r="J2850" s="35" t="s">
        <v>4</v>
      </c>
    </row>
    <row r="2851" spans="1:10">
      <c r="A2851" s="18"/>
      <c r="B2851" s="31"/>
      <c r="C2851" s="814"/>
      <c r="D2851" s="815"/>
      <c r="E2851" s="815"/>
      <c r="F2851" s="815"/>
      <c r="G2851" s="59"/>
      <c r="H2851" s="37" t="e">
        <f>"ITEM:   "&amp;#REF!</f>
        <v>#REF!</v>
      </c>
      <c r="I2851" s="64" t="e">
        <f>#REF!</f>
        <v>#REF!</v>
      </c>
      <c r="J2851" s="39"/>
    </row>
    <row r="2852" spans="1:10">
      <c r="A2852" s="40" t="s">
        <v>1253</v>
      </c>
      <c r="B2852" s="31"/>
      <c r="C2852" s="334" t="s">
        <v>1</v>
      </c>
      <c r="D2852" s="155" t="s">
        <v>2</v>
      </c>
      <c r="E2852" s="156" t="s">
        <v>3</v>
      </c>
      <c r="F2852" s="164" t="s">
        <v>1254</v>
      </c>
      <c r="G2852" s="157" t="s">
        <v>1255</v>
      </c>
      <c r="H2852" s="148" t="s">
        <v>1256</v>
      </c>
      <c r="I2852" s="302"/>
      <c r="J2852" s="333" t="s">
        <v>1256</v>
      </c>
    </row>
    <row r="2853" spans="1:10">
      <c r="A2853" s="40"/>
      <c r="B2853" s="31"/>
      <c r="C2853" s="41"/>
      <c r="D2853" s="18"/>
      <c r="E2853" s="42"/>
      <c r="F2853" s="60"/>
      <c r="G2853" s="43"/>
      <c r="H2853" s="44"/>
      <c r="I2853" s="45"/>
      <c r="J2853" s="46"/>
    </row>
    <row r="2854" spans="1:10">
      <c r="A2854" s="40" t="s">
        <v>1257</v>
      </c>
      <c r="B2854" s="31"/>
      <c r="C2854" s="47" t="s">
        <v>1258</v>
      </c>
      <c r="D2854" s="18"/>
      <c r="E2854" s="42"/>
      <c r="F2854" s="60"/>
      <c r="G2854" s="43"/>
      <c r="H2854" s="44"/>
      <c r="I2854" s="45"/>
      <c r="J2854" s="46"/>
    </row>
    <row r="2855" spans="1:10">
      <c r="A2855" s="40">
        <v>108037</v>
      </c>
      <c r="B2855" s="31"/>
      <c r="C2855" s="334" t="s">
        <v>1677</v>
      </c>
      <c r="D2855" s="155" t="s">
        <v>1678</v>
      </c>
      <c r="E2855" s="156">
        <v>0.10299999999999999</v>
      </c>
      <c r="F2855" s="164"/>
      <c r="G2855" s="157">
        <v>82500</v>
      </c>
      <c r="H2855" s="148">
        <f>TRUNC(E2855* (1 + F2855 / 100) * G2855,2)</f>
        <v>8497.5</v>
      </c>
      <c r="I2855" s="302" t="e">
        <f>I2851 * (E2855 * (1+F2855/100))</f>
        <v>#REF!</v>
      </c>
      <c r="J2855" s="333" t="e">
        <f>H2855 * I2851</f>
        <v>#REF!</v>
      </c>
    </row>
    <row r="2856" spans="1:10">
      <c r="A2856" s="54" t="s">
        <v>1265</v>
      </c>
      <c r="B2856" s="31"/>
      <c r="C2856" s="41"/>
      <c r="D2856" s="18"/>
      <c r="E2856" s="42"/>
      <c r="F2856" s="60"/>
      <c r="G2856" s="43" t="s">
        <v>1266</v>
      </c>
      <c r="H2856" s="48">
        <f>SUM(H2854:H2855)</f>
        <v>8497.5</v>
      </c>
      <c r="I2856" s="45"/>
      <c r="J2856" s="49" t="e">
        <f>SUM(J2854:J2855)</f>
        <v>#REF!</v>
      </c>
    </row>
    <row r="2857" spans="1:10">
      <c r="A2857" s="40" t="s">
        <v>1267</v>
      </c>
      <c r="B2857" s="31"/>
      <c r="C2857" s="50" t="s">
        <v>1268</v>
      </c>
      <c r="D2857" s="18" t="s">
        <v>1269</v>
      </c>
      <c r="E2857" s="18" t="s">
        <v>1270</v>
      </c>
      <c r="F2857" s="18" t="s">
        <v>1271</v>
      </c>
      <c r="G2857" s="51" t="s">
        <v>1272</v>
      </c>
      <c r="H2857" s="52" t="s">
        <v>1273</v>
      </c>
      <c r="I2857" s="45"/>
      <c r="J2857" s="46"/>
    </row>
    <row r="2858" spans="1:10">
      <c r="A2858" s="40">
        <v>200007</v>
      </c>
      <c r="B2858" s="31" t="s">
        <v>1268</v>
      </c>
      <c r="C2858" s="334" t="s">
        <v>1274</v>
      </c>
      <c r="D2858" s="224">
        <v>109195</v>
      </c>
      <c r="E2858" s="225">
        <f>$O$1</f>
        <v>1.68</v>
      </c>
      <c r="F2858" s="226">
        <f>IF(D2858&lt;&gt;"",TRUNC(D2858*E2858,0),"")</f>
        <v>183447</v>
      </c>
      <c r="G2858" s="227">
        <v>30.9541</v>
      </c>
      <c r="H2858" s="148">
        <f>TRUNC(F2858/G2858,2)</f>
        <v>5926.42</v>
      </c>
      <c r="I2858" s="302" t="e">
        <f>I2851 / G2858</f>
        <v>#REF!</v>
      </c>
      <c r="J2858" s="333" t="e">
        <f>H2858 * I2851</f>
        <v>#REF!</v>
      </c>
    </row>
    <row r="2859" spans="1:10">
      <c r="A2859" s="54" t="s">
        <v>1276</v>
      </c>
      <c r="B2859" s="31"/>
      <c r="C2859" s="41"/>
      <c r="D2859" s="18"/>
      <c r="E2859" s="42"/>
      <c r="F2859" s="60"/>
      <c r="G2859" s="43" t="s">
        <v>1277</v>
      </c>
      <c r="H2859" s="48">
        <f>SUM(H2857:H2858)</f>
        <v>5926.42</v>
      </c>
      <c r="I2859" s="45"/>
      <c r="J2859" s="49" t="e">
        <f>SUM(J2857:J2858)</f>
        <v>#REF!</v>
      </c>
    </row>
    <row r="2860" spans="1:10">
      <c r="A2860" s="40" t="s">
        <v>1278</v>
      </c>
      <c r="B2860" s="31"/>
      <c r="C2860" s="53" t="s">
        <v>1279</v>
      </c>
      <c r="D2860" s="18"/>
      <c r="E2860" s="42"/>
      <c r="F2860" s="60"/>
      <c r="G2860" s="43"/>
      <c r="H2860" s="44"/>
      <c r="I2860" s="45"/>
      <c r="J2860" s="46"/>
    </row>
    <row r="2861" spans="1:10">
      <c r="A2861" s="40">
        <v>300026</v>
      </c>
      <c r="B2861" s="31" t="s">
        <v>1279</v>
      </c>
      <c r="C2861" s="334" t="s">
        <v>1281</v>
      </c>
      <c r="D2861" s="155" t="s">
        <v>1282</v>
      </c>
      <c r="E2861" s="163">
        <f>$O$2</f>
        <v>0.05</v>
      </c>
      <c r="F2861" s="164"/>
      <c r="G2861" s="157">
        <f>H2859</f>
        <v>5926.42</v>
      </c>
      <c r="H2861" s="148">
        <f>TRUNC(E2861* (1 + F2861 / 100) * G2861,2)</f>
        <v>296.32</v>
      </c>
      <c r="I2861" s="302" t="e">
        <f>I2851 * H2861</f>
        <v>#REF!</v>
      </c>
      <c r="J2861" s="333" t="e">
        <f>H2861 * I2851</f>
        <v>#REF!</v>
      </c>
    </row>
    <row r="2862" spans="1:10">
      <c r="A2862" s="54" t="s">
        <v>1283</v>
      </c>
      <c r="B2862" s="31"/>
      <c r="C2862" s="41"/>
      <c r="D2862" s="18"/>
      <c r="E2862" s="42"/>
      <c r="F2862" s="60"/>
      <c r="G2862" s="43" t="s">
        <v>1284</v>
      </c>
      <c r="H2862" s="48">
        <f>SUM(H2860:H2861)</f>
        <v>296.32</v>
      </c>
      <c r="I2862" s="45"/>
      <c r="J2862" s="49" t="e">
        <f>SUM(J2860:J2861)</f>
        <v>#REF!</v>
      </c>
    </row>
    <row r="2863" spans="1:10">
      <c r="A2863" s="18" t="s">
        <v>1285</v>
      </c>
      <c r="B2863" s="61"/>
      <c r="C2863" s="47" t="s">
        <v>1286</v>
      </c>
      <c r="D2863" s="18"/>
      <c r="E2863" s="42"/>
      <c r="F2863" s="60"/>
      <c r="G2863" s="43"/>
      <c r="H2863" s="44"/>
      <c r="I2863" s="45"/>
      <c r="J2863" s="46"/>
    </row>
    <row r="2864" spans="1:10">
      <c r="A2864" s="40"/>
      <c r="B2864" s="31"/>
      <c r="C2864" s="334"/>
      <c r="D2864" s="155"/>
      <c r="E2864" s="156"/>
      <c r="F2864" s="164"/>
      <c r="G2864" s="157"/>
      <c r="H2864" s="148"/>
      <c r="I2864" s="302"/>
      <c r="J2864" s="333"/>
    </row>
    <row r="2865" spans="1:10">
      <c r="A2865" s="54" t="s">
        <v>1287</v>
      </c>
      <c r="B2865" s="61"/>
      <c r="C2865" s="41"/>
      <c r="D2865" s="18"/>
      <c r="E2865" s="42"/>
      <c r="F2865" s="60"/>
      <c r="G2865" s="43" t="s">
        <v>1288</v>
      </c>
      <c r="H2865" s="148">
        <f>SUM(H2863:H2864)</f>
        <v>0</v>
      </c>
      <c r="I2865" s="45"/>
      <c r="J2865" s="333">
        <f>SUM(J2863:J2864)</f>
        <v>0</v>
      </c>
    </row>
    <row r="2866" spans="1:10">
      <c r="A2866" s="18"/>
      <c r="B2866" s="55"/>
      <c r="C2866" s="41"/>
      <c r="D2866" s="18"/>
      <c r="E2866" s="42"/>
      <c r="F2866" s="60"/>
      <c r="G2866" s="43"/>
      <c r="H2866" s="44"/>
      <c r="I2866" s="45"/>
      <c r="J2866" s="46"/>
    </row>
    <row r="2867" spans="1:10" ht="16" thickBot="1">
      <c r="A2867" s="18" t="s">
        <v>1289</v>
      </c>
      <c r="B2867" s="55"/>
      <c r="C2867" s="56"/>
      <c r="D2867" s="119"/>
      <c r="E2867" s="120"/>
      <c r="F2867" s="121" t="s">
        <v>1290</v>
      </c>
      <c r="G2867" s="122">
        <f>SUM(H2852:H2866)/2</f>
        <v>14720.239999999998</v>
      </c>
      <c r="H2867" s="123" t="e">
        <f>IF($A$2="CD",IF($A$3=1,ROUND(SUM(H2852:H2866)/2,0),IF($A$3=3,ROUND(SUM(H2852:H2866)/2,-1),SUM(H2852:H2866)/2)),SUM(H2852:H2866)/2)</f>
        <v>#REF!</v>
      </c>
      <c r="I2867" s="57" t="e">
        <f>SUM(J2852:J2866)/2</f>
        <v>#REF!</v>
      </c>
      <c r="J2867" s="124" t="e">
        <f>IF($A$2="CD",IF($A$3=1,ROUND(SUM(J2852:J2866)/2,0),IF($A$3=3,ROUND(SUM(J2852:J2866)/2,-1),SUM(J2852:J2866)/2)),SUM(J2852:J2866)/2)</f>
        <v>#REF!</v>
      </c>
    </row>
    <row r="2868" spans="1:10" ht="16" thickTop="1">
      <c r="A2868" s="18" t="s">
        <v>1340</v>
      </c>
      <c r="B2868" s="55"/>
      <c r="C2868" s="65" t="s">
        <v>1341</v>
      </c>
      <c r="D2868" s="66"/>
      <c r="E2868" s="67"/>
      <c r="F2868" s="112"/>
      <c r="G2868" s="68"/>
      <c r="H2868" s="69"/>
      <c r="I2868" s="45"/>
      <c r="J2868" s="70"/>
    </row>
    <row r="2869" spans="1:10">
      <c r="A2869" s="40" t="s">
        <v>1342</v>
      </c>
      <c r="B2869" s="55"/>
      <c r="C2869" s="335" t="s">
        <v>1343</v>
      </c>
      <c r="D2869" s="336"/>
      <c r="E2869" s="337"/>
      <c r="F2869" s="341">
        <f>$F$3</f>
        <v>0</v>
      </c>
      <c r="G2869" s="338"/>
      <c r="H2869" s="339" t="e">
        <f>ROUND(H2867*F2869,2)</f>
        <v>#REF!</v>
      </c>
      <c r="I2869" s="45"/>
      <c r="J2869" s="333" t="e">
        <f>ROUND(J2867*F2869,2)</f>
        <v>#REF!</v>
      </c>
    </row>
    <row r="2870" spans="1:10">
      <c r="A2870" s="40" t="s">
        <v>1344</v>
      </c>
      <c r="B2870" s="55"/>
      <c r="C2870" s="335" t="s">
        <v>1345</v>
      </c>
      <c r="D2870" s="336"/>
      <c r="E2870" s="337"/>
      <c r="F2870" s="341">
        <f>$G$3</f>
        <v>0</v>
      </c>
      <c r="G2870" s="338"/>
      <c r="H2870" s="339" t="e">
        <f>ROUND(H2867*F2870,2)</f>
        <v>#REF!</v>
      </c>
      <c r="I2870" s="45"/>
      <c r="J2870" s="333" t="e">
        <f>ROUND(J2867*F2870,2)</f>
        <v>#REF!</v>
      </c>
    </row>
    <row r="2871" spans="1:10">
      <c r="A2871" s="40" t="s">
        <v>1346</v>
      </c>
      <c r="B2871" s="55"/>
      <c r="C2871" s="335" t="s">
        <v>1347</v>
      </c>
      <c r="D2871" s="336"/>
      <c r="E2871" s="337"/>
      <c r="F2871" s="341">
        <f>$H$3</f>
        <v>0</v>
      </c>
      <c r="G2871" s="338"/>
      <c r="H2871" s="339" t="e">
        <f>ROUND(H2867*F2871,2)</f>
        <v>#REF!</v>
      </c>
      <c r="I2871" s="45"/>
      <c r="J2871" s="333" t="e">
        <f>ROUND(J2867*F2871,2)</f>
        <v>#REF!</v>
      </c>
    </row>
    <row r="2872" spans="1:10">
      <c r="A2872" s="40" t="s">
        <v>1348</v>
      </c>
      <c r="B2872" s="55"/>
      <c r="C2872" s="335" t="s">
        <v>1349</v>
      </c>
      <c r="D2872" s="336"/>
      <c r="E2872" s="337"/>
      <c r="F2872" s="341" t="e">
        <f>$I$3</f>
        <v>#REF!</v>
      </c>
      <c r="G2872" s="338"/>
      <c r="H2872" s="339" t="e">
        <f>ROUND(H2871*F2872,2)</f>
        <v>#REF!</v>
      </c>
      <c r="I2872" s="45"/>
      <c r="J2872" s="333" t="e">
        <f>ROUND(J2871*F2872,2)</f>
        <v>#REF!</v>
      </c>
    </row>
    <row r="2873" spans="1:10">
      <c r="A2873" s="18" t="s">
        <v>1350</v>
      </c>
      <c r="B2873" s="55"/>
      <c r="C2873" s="47" t="s">
        <v>1351</v>
      </c>
      <c r="D2873" s="18"/>
      <c r="E2873" s="42"/>
      <c r="F2873" s="60"/>
      <c r="G2873" s="71"/>
      <c r="H2873" s="72" t="e">
        <f>SUM(H2869:H2872)</f>
        <v>#REF!</v>
      </c>
      <c r="I2873" s="62"/>
      <c r="J2873" s="73" t="e">
        <f>SUM(J2869:J2872)</f>
        <v>#REF!</v>
      </c>
    </row>
    <row r="2874" spans="1:10" ht="16" thickBot="1">
      <c r="A2874" s="18" t="s">
        <v>1352</v>
      </c>
      <c r="B2874" s="55"/>
      <c r="C2874" s="125"/>
      <c r="D2874" s="126"/>
      <c r="E2874" s="120"/>
      <c r="F2874" s="121" t="s">
        <v>1353</v>
      </c>
      <c r="G2874" s="127" t="e">
        <f>H2873+H2867</f>
        <v>#REF!</v>
      </c>
      <c r="H2874" s="123" t="e">
        <f>IF($A$3=2,ROUND((H2867+H2873),2),IF($A$3=3,ROUND((H2867+H2873),-1),ROUND((H2867+H2873),0)))</f>
        <v>#REF!</v>
      </c>
      <c r="I2874" s="57"/>
      <c r="J2874" s="124" t="e">
        <f>IF($A$3=2,ROUND((J2867+J2873),2),IF($A$3=3,ROUND((J2867+J2873),-1),ROUND((J2867+J2873),0)))</f>
        <v>#REF!</v>
      </c>
    </row>
    <row r="2875" spans="1:10" ht="16" thickTop="1">
      <c r="C2875" s="1"/>
      <c r="D2875" s="2"/>
      <c r="E2875" s="1"/>
      <c r="F2875" s="1"/>
      <c r="G2875" s="1"/>
      <c r="H2875" s="1"/>
      <c r="I2875" s="29"/>
      <c r="J2875" s="30"/>
    </row>
    <row r="2876" spans="1:10" ht="16" thickBot="1">
      <c r="C2876" s="1"/>
      <c r="D2876" s="2"/>
      <c r="E2876" s="1"/>
      <c r="F2876" s="1"/>
      <c r="G2876" s="1"/>
      <c r="H2876" s="1"/>
      <c r="I2876" s="29"/>
      <c r="J2876" s="30"/>
    </row>
    <row r="2877" spans="1:10" ht="16" thickTop="1">
      <c r="A2877" s="18" t="s">
        <v>1679</v>
      </c>
      <c r="B2877" s="31"/>
      <c r="C2877" s="812" t="s">
        <v>1680</v>
      </c>
      <c r="D2877" s="813"/>
      <c r="E2877" s="813"/>
      <c r="F2877" s="813"/>
      <c r="G2877" s="58"/>
      <c r="H2877" s="33" t="s">
        <v>1611</v>
      </c>
      <c r="I2877" s="34" t="s">
        <v>1251</v>
      </c>
      <c r="J2877" s="35" t="s">
        <v>4</v>
      </c>
    </row>
    <row r="2878" spans="1:10">
      <c r="A2878" s="18"/>
      <c r="B2878" s="31"/>
      <c r="C2878" s="814"/>
      <c r="D2878" s="815"/>
      <c r="E2878" s="815"/>
      <c r="F2878" s="815"/>
      <c r="G2878" s="59"/>
      <c r="H2878" s="37" t="e">
        <f>"ITEM:   "&amp;#REF!</f>
        <v>#REF!</v>
      </c>
      <c r="I2878" s="64" t="e">
        <f>#REF!</f>
        <v>#REF!</v>
      </c>
      <c r="J2878" s="39"/>
    </row>
    <row r="2879" spans="1:10">
      <c r="A2879" s="40" t="s">
        <v>1253</v>
      </c>
      <c r="B2879" s="31"/>
      <c r="C2879" s="334" t="s">
        <v>1</v>
      </c>
      <c r="D2879" s="155" t="s">
        <v>2</v>
      </c>
      <c r="E2879" s="156" t="s">
        <v>3</v>
      </c>
      <c r="F2879" s="164" t="s">
        <v>1254</v>
      </c>
      <c r="G2879" s="157" t="s">
        <v>1255</v>
      </c>
      <c r="H2879" s="148" t="s">
        <v>1256</v>
      </c>
      <c r="I2879" s="302"/>
      <c r="J2879" s="333" t="s">
        <v>1256</v>
      </c>
    </row>
    <row r="2880" spans="1:10">
      <c r="A2880" s="40"/>
      <c r="B2880" s="31"/>
      <c r="C2880" s="41"/>
      <c r="D2880" s="18"/>
      <c r="E2880" s="42"/>
      <c r="F2880" s="60"/>
      <c r="G2880" s="43"/>
      <c r="H2880" s="44"/>
      <c r="I2880" s="45"/>
      <c r="J2880" s="46"/>
    </row>
    <row r="2881" spans="1:10">
      <c r="A2881" s="40" t="s">
        <v>1257</v>
      </c>
      <c r="B2881" s="31"/>
      <c r="C2881" s="47" t="s">
        <v>1258</v>
      </c>
      <c r="D2881" s="18"/>
      <c r="E2881" s="42"/>
      <c r="F2881" s="60"/>
      <c r="G2881" s="43"/>
      <c r="H2881" s="44"/>
      <c r="I2881" s="45"/>
      <c r="J2881" s="46"/>
    </row>
    <row r="2882" spans="1:10">
      <c r="A2882" s="40">
        <v>100882</v>
      </c>
      <c r="B2882" s="31"/>
      <c r="C2882" s="340" t="s">
        <v>1681</v>
      </c>
      <c r="D2882" s="179" t="s">
        <v>1682</v>
      </c>
      <c r="E2882" s="180">
        <v>0.1</v>
      </c>
      <c r="F2882" s="181"/>
      <c r="G2882" s="157">
        <v>66000</v>
      </c>
      <c r="H2882" s="148">
        <f>TRUNC(E2882* (1 + F2882 / 100) * G2882,2)</f>
        <v>6600</v>
      </c>
      <c r="I2882" s="302" t="e">
        <f>I2878 * (E2882 * (1+F2882/100))</f>
        <v>#REF!</v>
      </c>
      <c r="J2882" s="333" t="e">
        <f>H2882 * I2878</f>
        <v>#REF!</v>
      </c>
    </row>
    <row r="2883" spans="1:10">
      <c r="A2883" s="40">
        <v>105072</v>
      </c>
      <c r="B2883" s="31" t="s">
        <v>134</v>
      </c>
      <c r="C2883" s="334" t="s">
        <v>1683</v>
      </c>
      <c r="D2883" s="155" t="s">
        <v>2</v>
      </c>
      <c r="E2883" s="156">
        <v>0.55000000000000004</v>
      </c>
      <c r="F2883" s="164"/>
      <c r="G2883" s="157">
        <v>67473</v>
      </c>
      <c r="H2883" s="148">
        <f>TRUNC(E2883* (1 + F2883 / 100) * G2883,2)</f>
        <v>37110.15</v>
      </c>
      <c r="I2883" s="302" t="e">
        <f>I2878 * (E2883 * (1+F2883/100))</f>
        <v>#REF!</v>
      </c>
      <c r="J2883" s="333" t="e">
        <f>H2883 * I2878</f>
        <v>#REF!</v>
      </c>
    </row>
    <row r="2884" spans="1:10">
      <c r="A2884" s="40">
        <v>101656</v>
      </c>
      <c r="B2884" s="31" t="s">
        <v>1263</v>
      </c>
      <c r="C2884" s="334" t="s">
        <v>1684</v>
      </c>
      <c r="D2884" s="155" t="s">
        <v>1335</v>
      </c>
      <c r="E2884" s="156">
        <v>0.05</v>
      </c>
      <c r="F2884" s="164"/>
      <c r="G2884" s="157">
        <v>153000</v>
      </c>
      <c r="H2884" s="148">
        <f>TRUNC(E2884* (1 + F2884 / 100) * G2884,2)</f>
        <v>7650</v>
      </c>
      <c r="I2884" s="302" t="e">
        <f>I2878 * (E2884 * (1+F2884/100))</f>
        <v>#REF!</v>
      </c>
      <c r="J2884" s="333" t="e">
        <f>H2884 * I2878</f>
        <v>#REF!</v>
      </c>
    </row>
    <row r="2885" spans="1:10">
      <c r="A2885" s="40">
        <v>101416</v>
      </c>
      <c r="B2885" s="31" t="s">
        <v>1261</v>
      </c>
      <c r="C2885" s="334" t="s">
        <v>1685</v>
      </c>
      <c r="D2885" s="155" t="s">
        <v>2</v>
      </c>
      <c r="E2885" s="156">
        <v>0.16500000000000001</v>
      </c>
      <c r="F2885" s="164"/>
      <c r="G2885" s="157">
        <v>13177</v>
      </c>
      <c r="H2885" s="148">
        <f>TRUNC(E2885* (1 + F2885 / 100) * G2885,2)</f>
        <v>2174.1999999999998</v>
      </c>
      <c r="I2885" s="302" t="e">
        <f>I2878 * (E2885 * (1+F2885/100))</f>
        <v>#REF!</v>
      </c>
      <c r="J2885" s="333" t="e">
        <f>H2885 * I2878</f>
        <v>#REF!</v>
      </c>
    </row>
    <row r="2886" spans="1:10">
      <c r="A2886" s="54" t="s">
        <v>1265</v>
      </c>
      <c r="B2886" s="31"/>
      <c r="C2886" s="41"/>
      <c r="D2886" s="18"/>
      <c r="E2886" s="42"/>
      <c r="F2886" s="60"/>
      <c r="G2886" s="43" t="s">
        <v>1266</v>
      </c>
      <c r="H2886" s="48">
        <f>SUM(H2881:H2885)</f>
        <v>53534.35</v>
      </c>
      <c r="I2886" s="45"/>
      <c r="J2886" s="49" t="e">
        <f>SUM(J2881:J2885)</f>
        <v>#REF!</v>
      </c>
    </row>
    <row r="2887" spans="1:10">
      <c r="A2887" s="40" t="s">
        <v>1267</v>
      </c>
      <c r="B2887" s="31"/>
      <c r="C2887" s="50" t="s">
        <v>1268</v>
      </c>
      <c r="D2887" s="18" t="s">
        <v>1269</v>
      </c>
      <c r="E2887" s="18" t="s">
        <v>1270</v>
      </c>
      <c r="F2887" s="18" t="s">
        <v>1271</v>
      </c>
      <c r="G2887" s="51" t="s">
        <v>1272</v>
      </c>
      <c r="H2887" s="52" t="s">
        <v>1273</v>
      </c>
      <c r="I2887" s="45"/>
      <c r="J2887" s="46"/>
    </row>
    <row r="2888" spans="1:10">
      <c r="A2888" s="40">
        <v>200026</v>
      </c>
      <c r="B2888" s="31"/>
      <c r="C2888" s="340" t="s">
        <v>1644</v>
      </c>
      <c r="D2888" s="224">
        <v>108249</v>
      </c>
      <c r="E2888" s="225">
        <f>$O$1</f>
        <v>1.68</v>
      </c>
      <c r="F2888" s="226">
        <f>IF(D2888&lt;&gt;"",TRUNC(D2888*E2888,0),"")</f>
        <v>181858</v>
      </c>
      <c r="G2888" s="227">
        <v>52.734900000000003</v>
      </c>
      <c r="H2888" s="148">
        <f>TRUNC(F2888/G2888,2)</f>
        <v>3448.53</v>
      </c>
      <c r="I2888" s="302" t="e">
        <f>I2878 / G2888</f>
        <v>#REF!</v>
      </c>
      <c r="J2888" s="333" t="e">
        <f>H2888 * I2878</f>
        <v>#REF!</v>
      </c>
    </row>
    <row r="2889" spans="1:10">
      <c r="A2889" s="40">
        <v>200008</v>
      </c>
      <c r="B2889" s="31" t="s">
        <v>1268</v>
      </c>
      <c r="C2889" s="334" t="s">
        <v>1317</v>
      </c>
      <c r="D2889" s="224">
        <v>92752</v>
      </c>
      <c r="E2889" s="225">
        <f>$O$1</f>
        <v>1.68</v>
      </c>
      <c r="F2889" s="226">
        <f>IF(D2889&lt;&gt;"",TRUNC(D2889*E2889,0),"")</f>
        <v>155823</v>
      </c>
      <c r="G2889" s="227">
        <v>27.451599999999999</v>
      </c>
      <c r="H2889" s="148">
        <f>TRUNC(F2889/G2889,2)</f>
        <v>5676.28</v>
      </c>
      <c r="I2889" s="302" t="e">
        <f>I2878 / G2889</f>
        <v>#REF!</v>
      </c>
      <c r="J2889" s="333" t="e">
        <f>H2889 * I2878</f>
        <v>#REF!</v>
      </c>
    </row>
    <row r="2890" spans="1:10">
      <c r="A2890" s="40">
        <v>200017</v>
      </c>
      <c r="B2890" s="31" t="s">
        <v>1268</v>
      </c>
      <c r="C2890" s="334" t="s">
        <v>1275</v>
      </c>
      <c r="D2890" s="224">
        <v>108240</v>
      </c>
      <c r="E2890" s="225">
        <f>$O$1</f>
        <v>1.68</v>
      </c>
      <c r="F2890" s="226">
        <f>IF(D2890&lt;&gt;"",TRUNC(D2890*E2890,0),"")</f>
        <v>181843</v>
      </c>
      <c r="G2890" s="227">
        <v>12.081799999999999</v>
      </c>
      <c r="H2890" s="148">
        <f>TRUNC(F2890/G2890,2)</f>
        <v>15050.98</v>
      </c>
      <c r="I2890" s="302" t="e">
        <f>I2878 / G2890</f>
        <v>#REF!</v>
      </c>
      <c r="J2890" s="333" t="e">
        <f>H2890 * I2878</f>
        <v>#REF!</v>
      </c>
    </row>
    <row r="2891" spans="1:10">
      <c r="A2891" s="54" t="s">
        <v>1276</v>
      </c>
      <c r="B2891" s="31"/>
      <c r="C2891" s="41"/>
      <c r="D2891" s="18"/>
      <c r="E2891" s="42"/>
      <c r="F2891" s="60"/>
      <c r="G2891" s="43" t="s">
        <v>1277</v>
      </c>
      <c r="H2891" s="48">
        <f>SUM(H2887:H2890)</f>
        <v>24175.79</v>
      </c>
      <c r="I2891" s="45"/>
      <c r="J2891" s="49" t="e">
        <f>SUM(J2887:J2890)</f>
        <v>#REF!</v>
      </c>
    </row>
    <row r="2892" spans="1:10">
      <c r="A2892" s="40" t="s">
        <v>1278</v>
      </c>
      <c r="B2892" s="31"/>
      <c r="C2892" s="53" t="s">
        <v>1279</v>
      </c>
      <c r="D2892" s="18"/>
      <c r="E2892" s="42"/>
      <c r="F2892" s="60"/>
      <c r="G2892" s="43"/>
      <c r="H2892" s="44"/>
      <c r="I2892" s="45"/>
      <c r="J2892" s="46"/>
    </row>
    <row r="2893" spans="1:10">
      <c r="A2893" s="40">
        <v>300026</v>
      </c>
      <c r="B2893" s="31" t="s">
        <v>1279</v>
      </c>
      <c r="C2893" s="334" t="s">
        <v>1281</v>
      </c>
      <c r="D2893" s="155" t="s">
        <v>1282</v>
      </c>
      <c r="E2893" s="163">
        <f>$O$2</f>
        <v>0.05</v>
      </c>
      <c r="F2893" s="164"/>
      <c r="G2893" s="157">
        <f>H2891</f>
        <v>24175.79</v>
      </c>
      <c r="H2893" s="148">
        <f>TRUNC(E2893* (1 + F2893 / 100) * G2893,2)</f>
        <v>1208.78</v>
      </c>
      <c r="I2893" s="302" t="e">
        <f>I2878 * H2893</f>
        <v>#REF!</v>
      </c>
      <c r="J2893" s="333" t="e">
        <f>H2893 * I2878</f>
        <v>#REF!</v>
      </c>
    </row>
    <row r="2894" spans="1:10">
      <c r="A2894" s="40">
        <v>300052</v>
      </c>
      <c r="B2894" s="31"/>
      <c r="C2894" s="334" t="s">
        <v>1686</v>
      </c>
      <c r="D2894" s="155" t="s">
        <v>629</v>
      </c>
      <c r="E2894" s="156">
        <v>0.5</v>
      </c>
      <c r="F2894" s="164"/>
      <c r="G2894" s="157">
        <v>92</v>
      </c>
      <c r="H2894" s="148">
        <f>TRUNC(E2894* (1 + F2894 / 100) * G2894,2)</f>
        <v>46</v>
      </c>
      <c r="I2894" s="302" t="e">
        <f>I2878 * (E2894 * (1+F2894/100))</f>
        <v>#REF!</v>
      </c>
      <c r="J2894" s="333" t="e">
        <f>H2894 * I2878</f>
        <v>#REF!</v>
      </c>
    </row>
    <row r="2895" spans="1:10">
      <c r="A2895" s="40">
        <v>300002</v>
      </c>
      <c r="B2895" s="31" t="s">
        <v>1279</v>
      </c>
      <c r="C2895" s="334" t="s">
        <v>1561</v>
      </c>
      <c r="D2895" s="155" t="s">
        <v>1390</v>
      </c>
      <c r="E2895" s="156">
        <v>0.5</v>
      </c>
      <c r="F2895" s="164"/>
      <c r="G2895" s="157">
        <v>15990</v>
      </c>
      <c r="H2895" s="148">
        <f>TRUNC(E2895* (1 + F2895 / 100) * G2895,2)</f>
        <v>7995</v>
      </c>
      <c r="I2895" s="302" t="e">
        <f>I2878 * (E2895 * (1+F2895/100))</f>
        <v>#REF!</v>
      </c>
      <c r="J2895" s="333" t="e">
        <f>H2895 * I2878</f>
        <v>#REF!</v>
      </c>
    </row>
    <row r="2896" spans="1:10">
      <c r="A2896" s="54" t="s">
        <v>1283</v>
      </c>
      <c r="B2896" s="31"/>
      <c r="C2896" s="41"/>
      <c r="D2896" s="18"/>
      <c r="E2896" s="42"/>
      <c r="F2896" s="60"/>
      <c r="G2896" s="43" t="s">
        <v>1284</v>
      </c>
      <c r="H2896" s="48">
        <f>SUM(H2892:H2895)</f>
        <v>9249.7800000000007</v>
      </c>
      <c r="I2896" s="45"/>
      <c r="J2896" s="49" t="e">
        <f>SUM(J2892:J2895)</f>
        <v>#REF!</v>
      </c>
    </row>
    <row r="2897" spans="1:10">
      <c r="A2897" s="18" t="s">
        <v>1285</v>
      </c>
      <c r="B2897" s="61"/>
      <c r="C2897" s="47" t="s">
        <v>1286</v>
      </c>
      <c r="D2897" s="18"/>
      <c r="E2897" s="42"/>
      <c r="F2897" s="60"/>
      <c r="G2897" s="43"/>
      <c r="H2897" s="44"/>
      <c r="I2897" s="45"/>
      <c r="J2897" s="46"/>
    </row>
    <row r="2898" spans="1:10">
      <c r="A2898" s="40"/>
      <c r="B2898" s="31"/>
      <c r="C2898" s="334"/>
      <c r="D2898" s="155"/>
      <c r="E2898" s="156"/>
      <c r="F2898" s="164"/>
      <c r="G2898" s="157"/>
      <c r="H2898" s="148"/>
      <c r="I2898" s="302"/>
      <c r="J2898" s="333"/>
    </row>
    <row r="2899" spans="1:10">
      <c r="A2899" s="54" t="s">
        <v>1287</v>
      </c>
      <c r="B2899" s="61"/>
      <c r="C2899" s="41"/>
      <c r="D2899" s="18"/>
      <c r="E2899" s="42"/>
      <c r="F2899" s="60"/>
      <c r="G2899" s="43" t="s">
        <v>1288</v>
      </c>
      <c r="H2899" s="148">
        <f>SUM(H2897:H2898)</f>
        <v>0</v>
      </c>
      <c r="I2899" s="45"/>
      <c r="J2899" s="333">
        <f>SUM(J2897:J2898)</f>
        <v>0</v>
      </c>
    </row>
    <row r="2900" spans="1:10">
      <c r="A2900" s="18"/>
      <c r="B2900" s="55"/>
      <c r="C2900" s="41"/>
      <c r="D2900" s="18"/>
      <c r="E2900" s="42"/>
      <c r="F2900" s="60"/>
      <c r="G2900" s="43"/>
      <c r="H2900" s="44"/>
      <c r="I2900" s="45"/>
      <c r="J2900" s="46"/>
    </row>
    <row r="2901" spans="1:10" ht="16" thickBot="1">
      <c r="A2901" s="18" t="s">
        <v>1289</v>
      </c>
      <c r="B2901" s="55"/>
      <c r="C2901" s="56"/>
      <c r="D2901" s="119"/>
      <c r="E2901" s="120"/>
      <c r="F2901" s="121" t="s">
        <v>1290</v>
      </c>
      <c r="G2901" s="122">
        <f>SUM(H2879:H2900)/2</f>
        <v>86959.92</v>
      </c>
      <c r="H2901" s="123" t="e">
        <f>IF($A$2="CD",IF($A$3=1,ROUND(SUM(H2879:H2900)/2,0),IF($A$3=3,ROUND(SUM(H2879:H2900)/2,-1),SUM(H2879:H2900)/2)),SUM(H2879:H2900)/2)</f>
        <v>#REF!</v>
      </c>
      <c r="I2901" s="57" t="e">
        <f>SUM(J2879:J2900)/2</f>
        <v>#REF!</v>
      </c>
      <c r="J2901" s="124" t="e">
        <f>IF($A$2="CD",IF($A$3=1,ROUND(SUM(J2879:J2900)/2,0),IF($A$3=3,ROUND(SUM(J2879:J2900)/2,-1),SUM(J2879:J2900)/2)),SUM(J2879:J2900)/2)</f>
        <v>#REF!</v>
      </c>
    </row>
    <row r="2902" spans="1:10" ht="16" thickTop="1">
      <c r="A2902" s="18" t="s">
        <v>1340</v>
      </c>
      <c r="B2902" s="55"/>
      <c r="C2902" s="65" t="s">
        <v>1341</v>
      </c>
      <c r="D2902" s="66"/>
      <c r="E2902" s="67"/>
      <c r="F2902" s="112"/>
      <c r="G2902" s="68"/>
      <c r="H2902" s="69"/>
      <c r="I2902" s="45"/>
      <c r="J2902" s="70"/>
    </row>
    <row r="2903" spans="1:10">
      <c r="A2903" s="40" t="s">
        <v>1342</v>
      </c>
      <c r="B2903" s="55"/>
      <c r="C2903" s="335" t="s">
        <v>1343</v>
      </c>
      <c r="D2903" s="336"/>
      <c r="E2903" s="337"/>
      <c r="F2903" s="341">
        <f>$F$3</f>
        <v>0</v>
      </c>
      <c r="G2903" s="338"/>
      <c r="H2903" s="339" t="e">
        <f>ROUND(H2901*F2903,2)</f>
        <v>#REF!</v>
      </c>
      <c r="I2903" s="45"/>
      <c r="J2903" s="333" t="e">
        <f>ROUND(J2901*F2903,2)</f>
        <v>#REF!</v>
      </c>
    </row>
    <row r="2904" spans="1:10">
      <c r="A2904" s="40" t="s">
        <v>1344</v>
      </c>
      <c r="B2904" s="55"/>
      <c r="C2904" s="335" t="s">
        <v>1345</v>
      </c>
      <c r="D2904" s="336"/>
      <c r="E2904" s="337"/>
      <c r="F2904" s="341">
        <f>$G$3</f>
        <v>0</v>
      </c>
      <c r="G2904" s="338"/>
      <c r="H2904" s="339" t="e">
        <f>ROUND(H2901*F2904,2)</f>
        <v>#REF!</v>
      </c>
      <c r="I2904" s="45"/>
      <c r="J2904" s="333" t="e">
        <f>ROUND(J2901*F2904,2)</f>
        <v>#REF!</v>
      </c>
    </row>
    <row r="2905" spans="1:10">
      <c r="A2905" s="40" t="s">
        <v>1346</v>
      </c>
      <c r="B2905" s="55"/>
      <c r="C2905" s="335" t="s">
        <v>1347</v>
      </c>
      <c r="D2905" s="336"/>
      <c r="E2905" s="337"/>
      <c r="F2905" s="341">
        <f>$H$3</f>
        <v>0</v>
      </c>
      <c r="G2905" s="338"/>
      <c r="H2905" s="339" t="e">
        <f>ROUND(H2901*F2905,2)</f>
        <v>#REF!</v>
      </c>
      <c r="I2905" s="45"/>
      <c r="J2905" s="333" t="e">
        <f>ROUND(J2901*F2905,2)</f>
        <v>#REF!</v>
      </c>
    </row>
    <row r="2906" spans="1:10">
      <c r="A2906" s="40" t="s">
        <v>1348</v>
      </c>
      <c r="B2906" s="55"/>
      <c r="C2906" s="335" t="s">
        <v>1349</v>
      </c>
      <c r="D2906" s="336"/>
      <c r="E2906" s="337"/>
      <c r="F2906" s="341" t="e">
        <f>$I$3</f>
        <v>#REF!</v>
      </c>
      <c r="G2906" s="338"/>
      <c r="H2906" s="339" t="e">
        <f>ROUND(H2905*F2906,2)</f>
        <v>#REF!</v>
      </c>
      <c r="I2906" s="45"/>
      <c r="J2906" s="333" t="e">
        <f>ROUND(J2905*F2906,2)</f>
        <v>#REF!</v>
      </c>
    </row>
    <row r="2907" spans="1:10">
      <c r="A2907" s="18" t="s">
        <v>1350</v>
      </c>
      <c r="B2907" s="55"/>
      <c r="C2907" s="47" t="s">
        <v>1351</v>
      </c>
      <c r="D2907" s="18"/>
      <c r="E2907" s="42"/>
      <c r="F2907" s="60"/>
      <c r="G2907" s="71"/>
      <c r="H2907" s="72" t="e">
        <f>SUM(H2903:H2906)</f>
        <v>#REF!</v>
      </c>
      <c r="I2907" s="62"/>
      <c r="J2907" s="73" t="e">
        <f>SUM(J2903:J2906)</f>
        <v>#REF!</v>
      </c>
    </row>
    <row r="2908" spans="1:10" ht="16" thickBot="1">
      <c r="A2908" s="18" t="s">
        <v>1352</v>
      </c>
      <c r="B2908" s="55"/>
      <c r="C2908" s="125"/>
      <c r="D2908" s="126"/>
      <c r="E2908" s="120"/>
      <c r="F2908" s="121" t="s">
        <v>1353</v>
      </c>
      <c r="G2908" s="127" t="e">
        <f>H2907+H2901</f>
        <v>#REF!</v>
      </c>
      <c r="H2908" s="123" t="e">
        <f>IF($A$3=2,ROUND((H2901+H2907),2),IF($A$3=3,ROUND((H2901+H2907),-1),ROUND((H2901+H2907),0)))</f>
        <v>#REF!</v>
      </c>
      <c r="I2908" s="57"/>
      <c r="J2908" s="124" t="e">
        <f>IF($A$3=2,ROUND((J2901+J2907),2),IF($A$3=3,ROUND((J2901+J2907),-1),ROUND((J2901+J2907),0)))</f>
        <v>#REF!</v>
      </c>
    </row>
    <row r="2909" spans="1:10" ht="16" thickTop="1">
      <c r="C2909" s="1"/>
      <c r="D2909" s="2"/>
      <c r="E2909" s="1"/>
      <c r="F2909" s="1"/>
      <c r="G2909" s="1"/>
      <c r="H2909" s="1"/>
      <c r="I2909" s="29"/>
      <c r="J2909" s="30"/>
    </row>
    <row r="2910" spans="1:10">
      <c r="C2910" s="1"/>
      <c r="D2910" s="2"/>
      <c r="E2910" s="1"/>
      <c r="F2910" s="1"/>
      <c r="G2910" s="1"/>
      <c r="H2910" s="1"/>
      <c r="I2910" s="29"/>
      <c r="J2910" s="30"/>
    </row>
    <row r="2911" spans="1:10" ht="16" thickBot="1">
      <c r="C2911" s="1"/>
      <c r="D2911" s="2"/>
      <c r="E2911" s="1"/>
      <c r="F2911" s="1"/>
      <c r="G2911" s="1"/>
      <c r="H2911" s="1"/>
      <c r="I2911" s="29"/>
      <c r="J2911" s="30"/>
    </row>
    <row r="2912" spans="1:10" ht="16" thickTop="1">
      <c r="A2912" s="18" t="s">
        <v>1687</v>
      </c>
      <c r="B2912" s="31"/>
      <c r="C2912" s="812" t="s">
        <v>1688</v>
      </c>
      <c r="D2912" s="813"/>
      <c r="E2912" s="813"/>
      <c r="F2912" s="813"/>
      <c r="G2912" s="32"/>
      <c r="H2912" s="33" t="s">
        <v>1366</v>
      </c>
      <c r="I2912" s="34" t="s">
        <v>1251</v>
      </c>
      <c r="J2912" s="35" t="s">
        <v>4</v>
      </c>
    </row>
    <row r="2913" spans="1:10">
      <c r="A2913" s="18"/>
      <c r="B2913" s="31"/>
      <c r="C2913" s="814"/>
      <c r="D2913" s="815"/>
      <c r="E2913" s="815"/>
      <c r="F2913" s="815"/>
      <c r="G2913" s="36"/>
      <c r="H2913" s="37" t="e">
        <f>"ITEM:   "&amp;#REF!</f>
        <v>#REF!</v>
      </c>
      <c r="I2913" s="64" t="e">
        <f>#REF!</f>
        <v>#REF!</v>
      </c>
      <c r="J2913" s="39"/>
    </row>
    <row r="2914" spans="1:10">
      <c r="A2914" s="40" t="s">
        <v>1253</v>
      </c>
      <c r="B2914" s="31"/>
      <c r="C2914" s="334" t="s">
        <v>1</v>
      </c>
      <c r="D2914" s="155" t="s">
        <v>2</v>
      </c>
      <c r="E2914" s="156" t="s">
        <v>3</v>
      </c>
      <c r="F2914" s="156" t="s">
        <v>1254</v>
      </c>
      <c r="G2914" s="157" t="s">
        <v>1255</v>
      </c>
      <c r="H2914" s="148" t="s">
        <v>1256</v>
      </c>
      <c r="I2914" s="302"/>
      <c r="J2914" s="333" t="s">
        <v>1256</v>
      </c>
    </row>
    <row r="2915" spans="1:10">
      <c r="A2915" s="40"/>
      <c r="B2915" s="31"/>
      <c r="C2915" s="41"/>
      <c r="D2915" s="18"/>
      <c r="E2915" s="42"/>
      <c r="F2915" s="42"/>
      <c r="G2915" s="43"/>
      <c r="H2915" s="44"/>
      <c r="I2915" s="45"/>
      <c r="J2915" s="46"/>
    </row>
    <row r="2916" spans="1:10">
      <c r="A2916" s="40" t="s">
        <v>1257</v>
      </c>
      <c r="B2916" s="31"/>
      <c r="C2916" s="47" t="s">
        <v>1258</v>
      </c>
      <c r="D2916" s="18"/>
      <c r="E2916" s="42"/>
      <c r="F2916" s="42"/>
      <c r="G2916" s="43"/>
      <c r="H2916" s="44"/>
      <c r="I2916" s="45"/>
      <c r="J2916" s="46"/>
    </row>
    <row r="2917" spans="1:10">
      <c r="A2917" s="40">
        <v>101658</v>
      </c>
      <c r="B2917" s="31" t="s">
        <v>1263</v>
      </c>
      <c r="C2917" s="334" t="s">
        <v>1689</v>
      </c>
      <c r="D2917" s="155" t="s">
        <v>2</v>
      </c>
      <c r="E2917" s="342">
        <v>4.0000000000000001E-3</v>
      </c>
      <c r="F2917" s="156"/>
      <c r="G2917" s="157">
        <v>75480</v>
      </c>
      <c r="H2917" s="148">
        <f>TRUNC(E2917* (1 + F2917 / 100) * G2917,2)</f>
        <v>301.92</v>
      </c>
      <c r="I2917" s="302" t="e">
        <f>I2913 * (E2917 * (1+F2917/100))</f>
        <v>#REF!</v>
      </c>
      <c r="J2917" s="333" t="e">
        <f>H2917 * I2913</f>
        <v>#REF!</v>
      </c>
    </row>
    <row r="2918" spans="1:10">
      <c r="A2918" s="40">
        <v>102182</v>
      </c>
      <c r="B2918" s="31" t="s">
        <v>1690</v>
      </c>
      <c r="C2918" s="334" t="s">
        <v>1691</v>
      </c>
      <c r="D2918" s="155" t="s">
        <v>57</v>
      </c>
      <c r="E2918" s="156">
        <v>1</v>
      </c>
      <c r="F2918" s="156">
        <v>0.02</v>
      </c>
      <c r="G2918" s="157">
        <v>10866</v>
      </c>
      <c r="H2918" s="148">
        <f>TRUNC(E2918* (1 + F2918 / 100) * G2918,2)</f>
        <v>10868.17</v>
      </c>
      <c r="I2918" s="302" t="e">
        <f>I2913 * (E2918 * (1+F2918/100))</f>
        <v>#REF!</v>
      </c>
      <c r="J2918" s="333" t="e">
        <f>H2918 * I2913</f>
        <v>#REF!</v>
      </c>
    </row>
    <row r="2919" spans="1:10">
      <c r="A2919" s="40">
        <v>101128</v>
      </c>
      <c r="B2919" s="31" t="s">
        <v>1263</v>
      </c>
      <c r="C2919" s="334" t="s">
        <v>1692</v>
      </c>
      <c r="D2919" s="155" t="s">
        <v>2</v>
      </c>
      <c r="E2919" s="342">
        <v>4.0000000000000001E-3</v>
      </c>
      <c r="F2919" s="156"/>
      <c r="G2919" s="157">
        <v>31160</v>
      </c>
      <c r="H2919" s="148">
        <f>TRUNC(E2919* (1 + F2919 / 100) * G2919,2)</f>
        <v>124.64</v>
      </c>
      <c r="I2919" s="302" t="e">
        <f>I2913 * (E2919 * (1+F2919/100))</f>
        <v>#REF!</v>
      </c>
      <c r="J2919" s="333" t="e">
        <f>H2919 * I2913</f>
        <v>#REF!</v>
      </c>
    </row>
    <row r="2920" spans="1:10">
      <c r="A2920" s="18" t="s">
        <v>1265</v>
      </c>
      <c r="B2920" s="31"/>
      <c r="C2920" s="41"/>
      <c r="D2920" s="18"/>
      <c r="E2920" s="42"/>
      <c r="F2920" s="42"/>
      <c r="G2920" s="43" t="s">
        <v>1266</v>
      </c>
      <c r="H2920" s="48">
        <f>SUM(H2916:H2919)</f>
        <v>11294.73</v>
      </c>
      <c r="I2920" s="45"/>
      <c r="J2920" s="49" t="e">
        <f>SUM(J2916:J2919)</f>
        <v>#REF!</v>
      </c>
    </row>
    <row r="2921" spans="1:10">
      <c r="A2921" s="40" t="s">
        <v>1267</v>
      </c>
      <c r="B2921" s="31"/>
      <c r="C2921" s="50" t="s">
        <v>1268</v>
      </c>
      <c r="D2921" s="18" t="s">
        <v>1269</v>
      </c>
      <c r="E2921" s="18" t="s">
        <v>1270</v>
      </c>
      <c r="F2921" s="18" t="s">
        <v>1271</v>
      </c>
      <c r="G2921" s="51" t="s">
        <v>1272</v>
      </c>
      <c r="H2921" s="52" t="s">
        <v>1273</v>
      </c>
      <c r="I2921" s="45"/>
      <c r="J2921" s="46"/>
    </row>
    <row r="2922" spans="1:10">
      <c r="A2922" s="40">
        <v>200020</v>
      </c>
      <c r="B2922" s="31" t="s">
        <v>1268</v>
      </c>
      <c r="C2922" s="334" t="s">
        <v>1693</v>
      </c>
      <c r="D2922" s="224">
        <v>149595</v>
      </c>
      <c r="E2922" s="225">
        <f>$O$1</f>
        <v>1.68</v>
      </c>
      <c r="F2922" s="226">
        <f>IF(D2922&lt;&gt;"",TRUNC(D2922*E2922,0),"")</f>
        <v>251319</v>
      </c>
      <c r="G2922" s="227">
        <v>31.851600000000001</v>
      </c>
      <c r="H2922" s="148">
        <f>TRUNC(F2922/G2922,2)</f>
        <v>7890.31</v>
      </c>
      <c r="I2922" s="302" t="e">
        <f>I2913 / G2922</f>
        <v>#REF!</v>
      </c>
      <c r="J2922" s="333" t="e">
        <f>H2922 * I2913</f>
        <v>#REF!</v>
      </c>
    </row>
    <row r="2923" spans="1:10">
      <c r="A2923" s="18" t="s">
        <v>1276</v>
      </c>
      <c r="B2923" s="31"/>
      <c r="C2923" s="41"/>
      <c r="D2923" s="18"/>
      <c r="E2923" s="42"/>
      <c r="F2923" s="42"/>
      <c r="G2923" s="43" t="s">
        <v>1277</v>
      </c>
      <c r="H2923" s="48">
        <f>SUM(H2921:H2922)</f>
        <v>7890.31</v>
      </c>
      <c r="I2923" s="45"/>
      <c r="J2923" s="49" t="e">
        <f>SUM(J2921:J2922)</f>
        <v>#REF!</v>
      </c>
    </row>
    <row r="2924" spans="1:10">
      <c r="A2924" s="40" t="s">
        <v>1278</v>
      </c>
      <c r="B2924" s="31"/>
      <c r="C2924" s="53" t="s">
        <v>1279</v>
      </c>
      <c r="D2924" s="18"/>
      <c r="E2924" s="42"/>
      <c r="F2924" s="42"/>
      <c r="G2924" s="43"/>
      <c r="H2924" s="44"/>
      <c r="I2924" s="45"/>
      <c r="J2924" s="46"/>
    </row>
    <row r="2925" spans="1:10">
      <c r="A2925" s="40">
        <v>300026</v>
      </c>
      <c r="B2925" s="31" t="s">
        <v>1279</v>
      </c>
      <c r="C2925" s="334" t="s">
        <v>1281</v>
      </c>
      <c r="D2925" s="155" t="s">
        <v>1282</v>
      </c>
      <c r="E2925" s="163">
        <f>$O$2</f>
        <v>0.05</v>
      </c>
      <c r="F2925" s="156"/>
      <c r="G2925" s="157">
        <f>H2923</f>
        <v>7890.31</v>
      </c>
      <c r="H2925" s="148">
        <f>TRUNC(E2925* (1 + F2925 / 100) * G2925,2)</f>
        <v>394.51</v>
      </c>
      <c r="I2925" s="302" t="e">
        <f>I2913 * H2925</f>
        <v>#REF!</v>
      </c>
      <c r="J2925" s="333" t="e">
        <f>H2925 * I2913</f>
        <v>#REF!</v>
      </c>
    </row>
    <row r="2926" spans="1:10">
      <c r="A2926" s="18" t="s">
        <v>1283</v>
      </c>
      <c r="B2926" s="31"/>
      <c r="C2926" s="41"/>
      <c r="D2926" s="18"/>
      <c r="E2926" s="42"/>
      <c r="F2926" s="42"/>
      <c r="G2926" s="43" t="s">
        <v>1284</v>
      </c>
      <c r="H2926" s="48">
        <f>SUM(H2924:H2925)</f>
        <v>394.51</v>
      </c>
      <c r="I2926" s="62"/>
      <c r="J2926" s="49" t="e">
        <f>SUM(J2924:J2925)</f>
        <v>#REF!</v>
      </c>
    </row>
    <row r="2927" spans="1:10">
      <c r="A2927" s="18" t="s">
        <v>1285</v>
      </c>
      <c r="B2927" s="1"/>
      <c r="C2927" s="47" t="s">
        <v>1286</v>
      </c>
      <c r="D2927" s="18"/>
      <c r="E2927" s="42"/>
      <c r="F2927" s="42"/>
      <c r="G2927" s="43"/>
      <c r="H2927" s="44"/>
      <c r="I2927" s="45"/>
      <c r="J2927" s="46"/>
    </row>
    <row r="2928" spans="1:10">
      <c r="A2928" s="40"/>
      <c r="B2928" s="31"/>
      <c r="C2928" s="334"/>
      <c r="D2928" s="155"/>
      <c r="E2928" s="156"/>
      <c r="F2928" s="156"/>
      <c r="G2928" s="157"/>
      <c r="H2928" s="148"/>
      <c r="I2928" s="302"/>
      <c r="J2928" s="333"/>
    </row>
    <row r="2929" spans="1:10">
      <c r="A2929" s="54" t="s">
        <v>1287</v>
      </c>
      <c r="B2929" s="1"/>
      <c r="C2929" s="41"/>
      <c r="D2929" s="18"/>
      <c r="E2929" s="42"/>
      <c r="F2929" s="42"/>
      <c r="G2929" s="43" t="s">
        <v>1288</v>
      </c>
      <c r="H2929" s="148">
        <f>SUM(H2927:H2928)</f>
        <v>0</v>
      </c>
      <c r="I2929" s="45"/>
      <c r="J2929" s="333">
        <f>SUM(J2927:J2928)</f>
        <v>0</v>
      </c>
    </row>
    <row r="2930" spans="1:10">
      <c r="A2930" s="18"/>
      <c r="B2930" s="55"/>
      <c r="C2930" s="41"/>
      <c r="D2930" s="18"/>
      <c r="E2930" s="42"/>
      <c r="F2930" s="42"/>
      <c r="G2930" s="43"/>
      <c r="H2930" s="44"/>
      <c r="I2930" s="45"/>
      <c r="J2930" s="46"/>
    </row>
    <row r="2931" spans="1:10" ht="16" thickBot="1">
      <c r="A2931" s="18" t="s">
        <v>1289</v>
      </c>
      <c r="B2931" s="55"/>
      <c r="C2931" s="56"/>
      <c r="D2931" s="119"/>
      <c r="E2931" s="120"/>
      <c r="F2931" s="121" t="s">
        <v>1290</v>
      </c>
      <c r="G2931" s="122">
        <f>SUM(H2914:H2930)/2</f>
        <v>19579.550000000003</v>
      </c>
      <c r="H2931" s="123" t="e">
        <f>IF($A$2="CD",IF($A$3=1,ROUND(SUM(H2914:H2930)/2,0),IF($A$3=3,ROUND(SUM(H2914:H2930)/2,-1),SUM(H2914:H2930)/2)),SUM(H2914:H2930)/2)</f>
        <v>#REF!</v>
      </c>
      <c r="I2931" s="57" t="e">
        <f>SUM(J2914:J2930)/2</f>
        <v>#REF!</v>
      </c>
      <c r="J2931" s="124" t="e">
        <f>IF($A$2="CD",IF($A$3=1,ROUND(SUM(J2914:J2930)/2,0),IF($A$3=3,ROUND(SUM(J2914:J2930)/2,-1),SUM(J2914:J2930)/2)),SUM(J2914:J2930)/2)</f>
        <v>#REF!</v>
      </c>
    </row>
    <row r="2932" spans="1:10" ht="16" thickTop="1">
      <c r="A2932" s="18" t="s">
        <v>1340</v>
      </c>
      <c r="B2932" s="55"/>
      <c r="C2932" s="65" t="s">
        <v>1341</v>
      </c>
      <c r="D2932" s="66"/>
      <c r="E2932" s="67"/>
      <c r="F2932" s="67"/>
      <c r="G2932" s="68"/>
      <c r="H2932" s="69"/>
      <c r="I2932" s="45"/>
      <c r="J2932" s="70"/>
    </row>
    <row r="2933" spans="1:10">
      <c r="A2933" s="40" t="s">
        <v>1342</v>
      </c>
      <c r="B2933" s="55"/>
      <c r="C2933" s="335" t="s">
        <v>1343</v>
      </c>
      <c r="D2933" s="336"/>
      <c r="E2933" s="337"/>
      <c r="F2933" s="165">
        <f>$F$3</f>
        <v>0</v>
      </c>
      <c r="G2933" s="338"/>
      <c r="H2933" s="339" t="e">
        <f>ROUND(H2931*F2933,2)</f>
        <v>#REF!</v>
      </c>
      <c r="I2933" s="45"/>
      <c r="J2933" s="333" t="e">
        <f>ROUND(J2931*F2933,2)</f>
        <v>#REF!</v>
      </c>
    </row>
    <row r="2934" spans="1:10">
      <c r="A2934" s="40" t="s">
        <v>1344</v>
      </c>
      <c r="B2934" s="55"/>
      <c r="C2934" s="335" t="s">
        <v>1345</v>
      </c>
      <c r="D2934" s="336"/>
      <c r="E2934" s="337"/>
      <c r="F2934" s="165">
        <f>$G$3</f>
        <v>0</v>
      </c>
      <c r="G2934" s="338"/>
      <c r="H2934" s="339" t="e">
        <f>ROUND(H2931*F2934,2)</f>
        <v>#REF!</v>
      </c>
      <c r="I2934" s="45"/>
      <c r="J2934" s="333" t="e">
        <f>ROUND(J2931*F2934,2)</f>
        <v>#REF!</v>
      </c>
    </row>
    <row r="2935" spans="1:10">
      <c r="A2935" s="40" t="s">
        <v>1346</v>
      </c>
      <c r="B2935" s="55"/>
      <c r="C2935" s="335" t="s">
        <v>1347</v>
      </c>
      <c r="D2935" s="336"/>
      <c r="E2935" s="337"/>
      <c r="F2935" s="165">
        <f>$H$3</f>
        <v>0</v>
      </c>
      <c r="G2935" s="338"/>
      <c r="H2935" s="339" t="e">
        <f>ROUND(H2931*F2935,2)</f>
        <v>#REF!</v>
      </c>
      <c r="I2935" s="45"/>
      <c r="J2935" s="333" t="e">
        <f>ROUND(J2931*F2935,2)</f>
        <v>#REF!</v>
      </c>
    </row>
    <row r="2936" spans="1:10">
      <c r="A2936" s="40" t="s">
        <v>1348</v>
      </c>
      <c r="B2936" s="55"/>
      <c r="C2936" s="335" t="s">
        <v>1349</v>
      </c>
      <c r="D2936" s="336"/>
      <c r="E2936" s="337"/>
      <c r="F2936" s="165" t="e">
        <f>$I$3</f>
        <v>#REF!</v>
      </c>
      <c r="G2936" s="338"/>
      <c r="H2936" s="339" t="e">
        <f>ROUND(H2935*F2936,2)</f>
        <v>#REF!</v>
      </c>
      <c r="I2936" s="45"/>
      <c r="J2936" s="333" t="e">
        <f>ROUND(J2935*F2936,2)</f>
        <v>#REF!</v>
      </c>
    </row>
    <row r="2937" spans="1:10">
      <c r="A2937" s="18" t="s">
        <v>1350</v>
      </c>
      <c r="B2937" s="55"/>
      <c r="C2937" s="47" t="s">
        <v>1351</v>
      </c>
      <c r="D2937" s="18"/>
      <c r="E2937" s="42"/>
      <c r="F2937" s="42"/>
      <c r="G2937" s="71"/>
      <c r="H2937" s="72" t="e">
        <f>SUM(H2933:H2936)</f>
        <v>#REF!</v>
      </c>
      <c r="I2937" s="62"/>
      <c r="J2937" s="73" t="e">
        <f>SUM(J2933:J2936)</f>
        <v>#REF!</v>
      </c>
    </row>
    <row r="2938" spans="1:10" ht="16" thickBot="1">
      <c r="A2938" s="18" t="s">
        <v>1352</v>
      </c>
      <c r="B2938" s="55"/>
      <c r="C2938" s="125"/>
      <c r="D2938" s="126"/>
      <c r="E2938" s="120"/>
      <c r="F2938" s="121" t="s">
        <v>1353</v>
      </c>
      <c r="G2938" s="127" t="e">
        <f>H2937+H2931</f>
        <v>#REF!</v>
      </c>
      <c r="H2938" s="123" t="e">
        <f>IF($A$3=2,ROUND((H2931+H2937),2),IF($A$3=3,ROUND((H2931+H2937),-1),ROUND((H2931+H2937),0)))</f>
        <v>#REF!</v>
      </c>
      <c r="I2938" s="57"/>
      <c r="J2938" s="124" t="e">
        <f>IF($A$3=2,ROUND((J2931+J2937),2),IF($A$3=3,ROUND((J2931+J2937),-1),ROUND((J2931+J2937),0)))</f>
        <v>#REF!</v>
      </c>
    </row>
    <row r="2939" spans="1:10" ht="16" thickTop="1">
      <c r="C2939" s="1"/>
      <c r="D2939" s="2"/>
      <c r="E2939" s="1"/>
      <c r="F2939" s="1"/>
      <c r="G2939" s="1"/>
      <c r="H2939" s="1"/>
      <c r="I2939" s="29"/>
      <c r="J2939" s="30"/>
    </row>
    <row r="2940" spans="1:10" ht="16" thickBot="1">
      <c r="C2940" s="1"/>
      <c r="D2940" s="2"/>
      <c r="E2940" s="1"/>
      <c r="F2940" s="1"/>
      <c r="G2940" s="1"/>
      <c r="H2940" s="1"/>
      <c r="I2940" s="29"/>
      <c r="J2940" s="30"/>
    </row>
    <row r="2941" spans="1:10" ht="16" thickTop="1">
      <c r="A2941" s="18" t="s">
        <v>1694</v>
      </c>
      <c r="B2941" s="31"/>
      <c r="C2941" s="812" t="s">
        <v>1695</v>
      </c>
      <c r="D2941" s="813"/>
      <c r="E2941" s="813"/>
      <c r="F2941" s="813"/>
      <c r="G2941" s="58"/>
      <c r="H2941" s="33" t="s">
        <v>1359</v>
      </c>
      <c r="I2941" s="34" t="s">
        <v>1251</v>
      </c>
      <c r="J2941" s="35" t="s">
        <v>4</v>
      </c>
    </row>
    <row r="2942" spans="1:10">
      <c r="A2942" s="18"/>
      <c r="B2942" s="31"/>
      <c r="C2942" s="814"/>
      <c r="D2942" s="815"/>
      <c r="E2942" s="815"/>
      <c r="F2942" s="815"/>
      <c r="G2942" s="59"/>
      <c r="H2942" s="37" t="e">
        <f>"ITEM:   "&amp;#REF!</f>
        <v>#REF!</v>
      </c>
      <c r="I2942" s="64" t="e">
        <f>#REF!</f>
        <v>#REF!</v>
      </c>
      <c r="J2942" s="39"/>
    </row>
    <row r="2943" spans="1:10">
      <c r="A2943" s="40" t="s">
        <v>1253</v>
      </c>
      <c r="B2943" s="31"/>
      <c r="C2943" s="334" t="s">
        <v>1</v>
      </c>
      <c r="D2943" s="155" t="s">
        <v>2</v>
      </c>
      <c r="E2943" s="156" t="s">
        <v>3</v>
      </c>
      <c r="F2943" s="164" t="s">
        <v>1254</v>
      </c>
      <c r="G2943" s="157" t="s">
        <v>1255</v>
      </c>
      <c r="H2943" s="148" t="s">
        <v>1256</v>
      </c>
      <c r="I2943" s="302"/>
      <c r="J2943" s="333" t="s">
        <v>1256</v>
      </c>
    </row>
    <row r="2944" spans="1:10">
      <c r="A2944" s="40"/>
      <c r="B2944" s="31"/>
      <c r="C2944" s="41"/>
      <c r="D2944" s="18"/>
      <c r="E2944" s="42"/>
      <c r="F2944" s="60"/>
      <c r="G2944" s="43"/>
      <c r="H2944" s="44"/>
      <c r="I2944" s="45"/>
      <c r="J2944" s="46"/>
    </row>
    <row r="2945" spans="1:19">
      <c r="A2945" s="40" t="s">
        <v>1257</v>
      </c>
      <c r="B2945" s="31"/>
      <c r="C2945" s="47" t="s">
        <v>1258</v>
      </c>
      <c r="D2945" s="18"/>
      <c r="E2945" s="42"/>
      <c r="F2945" s="60"/>
      <c r="G2945" s="43"/>
      <c r="H2945" s="44"/>
      <c r="I2945" s="45"/>
      <c r="J2945" s="46"/>
    </row>
    <row r="2946" spans="1:19">
      <c r="A2946" s="40">
        <v>105162</v>
      </c>
      <c r="B2946" s="31" t="s">
        <v>1261</v>
      </c>
      <c r="C2946" s="334" t="s">
        <v>1696</v>
      </c>
      <c r="D2946" s="155" t="s">
        <v>2</v>
      </c>
      <c r="E2946" s="156">
        <v>1</v>
      </c>
      <c r="F2946" s="164"/>
      <c r="G2946" s="157">
        <v>252</v>
      </c>
      <c r="H2946" s="148">
        <f t="shared" ref="H2946:H2953" si="13">TRUNC(E2946* (1 + F2946 / 100) * G2946,2)</f>
        <v>252</v>
      </c>
      <c r="I2946" s="302" t="e">
        <f>I2942 * (E2946 * (1+F2946/100))</f>
        <v>#REF!</v>
      </c>
      <c r="J2946" s="333" t="e">
        <f>H2946 * I2942</f>
        <v>#REF!</v>
      </c>
    </row>
    <row r="2947" spans="1:19">
      <c r="A2947" s="40">
        <v>119491</v>
      </c>
      <c r="B2947" s="31" t="s">
        <v>134</v>
      </c>
      <c r="C2947" s="334" t="s">
        <v>1697</v>
      </c>
      <c r="D2947" s="155" t="s">
        <v>2</v>
      </c>
      <c r="E2947" s="343">
        <v>0.1149</v>
      </c>
      <c r="F2947" s="164"/>
      <c r="G2947" s="157">
        <v>109769.17</v>
      </c>
      <c r="H2947" s="148">
        <f>TRUNC(E2947* (1 + F2947 / 100) * G2947,2)</f>
        <v>12612.47</v>
      </c>
      <c r="I2947" s="302">
        <f>I2939 * (E2947 * (1+F2947/100))</f>
        <v>0</v>
      </c>
      <c r="J2947" s="333">
        <f>H2947 * I2939</f>
        <v>0</v>
      </c>
    </row>
    <row r="2948" spans="1:19">
      <c r="A2948" s="40">
        <v>109059</v>
      </c>
      <c r="B2948" s="31"/>
      <c r="C2948" s="334" t="s">
        <v>1698</v>
      </c>
      <c r="D2948" s="155" t="s">
        <v>2</v>
      </c>
      <c r="E2948" s="156">
        <v>0.04</v>
      </c>
      <c r="F2948" s="344">
        <v>43.678163698255062</v>
      </c>
      <c r="G2948" s="157">
        <f>1604709*1.19</f>
        <v>1909603.71</v>
      </c>
      <c r="H2948" s="148">
        <f t="shared" si="13"/>
        <v>109747.34</v>
      </c>
      <c r="I2948" s="302" t="e">
        <f>I2942 * (E2948 * (1+F2948/100))</f>
        <v>#REF!</v>
      </c>
      <c r="J2948" s="333" t="e">
        <f>H2948 * I2942</f>
        <v>#REF!</v>
      </c>
      <c r="S2948" s="3"/>
    </row>
    <row r="2949" spans="1:19">
      <c r="A2949" s="40">
        <v>101699</v>
      </c>
      <c r="B2949" s="31" t="s">
        <v>134</v>
      </c>
      <c r="C2949" s="334" t="s">
        <v>1699</v>
      </c>
      <c r="D2949" s="155" t="s">
        <v>2</v>
      </c>
      <c r="E2949" s="343">
        <v>0.1149</v>
      </c>
      <c r="F2949" s="164">
        <v>0</v>
      </c>
      <c r="G2949" s="157">
        <v>107042.88</v>
      </c>
      <c r="H2949" s="148">
        <f t="shared" si="13"/>
        <v>12299.22</v>
      </c>
      <c r="I2949" s="302" t="e">
        <f>I2942 * (E2949 * (1+F2949/100))</f>
        <v>#REF!</v>
      </c>
      <c r="J2949" s="333" t="e">
        <f>H2949 * I2942</f>
        <v>#REF!</v>
      </c>
    </row>
    <row r="2950" spans="1:19">
      <c r="A2950" s="40">
        <v>119491</v>
      </c>
      <c r="B2950" s="31" t="s">
        <v>134</v>
      </c>
      <c r="C2950" s="334" t="s">
        <v>1700</v>
      </c>
      <c r="D2950" s="155" t="s">
        <v>2</v>
      </c>
      <c r="E2950" s="343">
        <v>1.3560000000000001</v>
      </c>
      <c r="F2950" s="164">
        <v>0</v>
      </c>
      <c r="G2950" s="157">
        <v>2290.75</v>
      </c>
      <c r="H2950" s="148">
        <f t="shared" si="13"/>
        <v>3106.25</v>
      </c>
      <c r="I2950" s="302" t="e">
        <f>I2942 * (E2950 * (1+F2950/100))</f>
        <v>#REF!</v>
      </c>
      <c r="J2950" s="333" t="e">
        <f>H2950 * I2942</f>
        <v>#REF!</v>
      </c>
    </row>
    <row r="2951" spans="1:19">
      <c r="A2951" s="40">
        <v>109109</v>
      </c>
      <c r="B2951" s="31"/>
      <c r="C2951" s="334" t="s">
        <v>1701</v>
      </c>
      <c r="D2951" s="155" t="s">
        <v>2</v>
      </c>
      <c r="E2951" s="343">
        <v>1.3560000000000001</v>
      </c>
      <c r="F2951" s="164"/>
      <c r="G2951" s="157">
        <v>2425.2199999999998</v>
      </c>
      <c r="H2951" s="148">
        <f t="shared" si="13"/>
        <v>3288.59</v>
      </c>
      <c r="I2951" s="302" t="e">
        <f>I2942 * (E2951 * (1+F2951/100))</f>
        <v>#REF!</v>
      </c>
      <c r="J2951" s="333" t="e">
        <f>H2951 * I2942</f>
        <v>#REF!</v>
      </c>
    </row>
    <row r="2952" spans="1:19">
      <c r="A2952" s="40">
        <v>101631</v>
      </c>
      <c r="B2952" s="31" t="s">
        <v>1331</v>
      </c>
      <c r="C2952" s="334" t="s">
        <v>1702</v>
      </c>
      <c r="D2952" s="155" t="s">
        <v>2</v>
      </c>
      <c r="E2952" s="156">
        <v>0.01</v>
      </c>
      <c r="F2952" s="164"/>
      <c r="G2952" s="157">
        <v>45822.14</v>
      </c>
      <c r="H2952" s="148">
        <f t="shared" si="13"/>
        <v>458.22</v>
      </c>
      <c r="I2952" s="302" t="e">
        <f>I2942 * (E2952 * (1+F2952/100))</f>
        <v>#REF!</v>
      </c>
      <c r="J2952" s="333" t="e">
        <f>H2952 * I2942</f>
        <v>#REF!</v>
      </c>
    </row>
    <row r="2953" spans="1:19">
      <c r="A2953" s="40">
        <v>101592</v>
      </c>
      <c r="B2953" s="31" t="s">
        <v>1331</v>
      </c>
      <c r="C2953" s="334" t="s">
        <v>1703</v>
      </c>
      <c r="D2953" s="155" t="s">
        <v>2</v>
      </c>
      <c r="E2953" s="343">
        <v>0.1149</v>
      </c>
      <c r="F2953" s="164"/>
      <c r="G2953" s="157">
        <v>20263.32</v>
      </c>
      <c r="H2953" s="148">
        <f t="shared" si="13"/>
        <v>2328.25</v>
      </c>
      <c r="I2953" s="302" t="e">
        <f>I2942 * (E2953 * (1+F2953/100))</f>
        <v>#REF!</v>
      </c>
      <c r="J2953" s="333" t="e">
        <f>H2953 * I2942</f>
        <v>#REF!</v>
      </c>
    </row>
    <row r="2954" spans="1:19">
      <c r="A2954" s="54" t="s">
        <v>1265</v>
      </c>
      <c r="B2954" s="31"/>
      <c r="C2954" s="41"/>
      <c r="D2954" s="18"/>
      <c r="E2954" s="42"/>
      <c r="F2954" s="60"/>
      <c r="G2954" s="43" t="s">
        <v>1266</v>
      </c>
      <c r="H2954" s="48">
        <f>SUM(H2945:H2953)</f>
        <v>144092.34</v>
      </c>
      <c r="I2954" s="45"/>
      <c r="J2954" s="49" t="e">
        <f>SUM(J2945:J2953)</f>
        <v>#REF!</v>
      </c>
    </row>
    <row r="2955" spans="1:19">
      <c r="A2955" s="40" t="s">
        <v>1267</v>
      </c>
      <c r="B2955" s="31"/>
      <c r="C2955" s="50" t="s">
        <v>1268</v>
      </c>
      <c r="D2955" s="18" t="s">
        <v>1269</v>
      </c>
      <c r="E2955" s="18" t="s">
        <v>1270</v>
      </c>
      <c r="F2955" s="18" t="s">
        <v>1271</v>
      </c>
      <c r="G2955" s="51" t="s">
        <v>1272</v>
      </c>
      <c r="H2955" s="52" t="s">
        <v>1273</v>
      </c>
      <c r="I2955" s="45"/>
      <c r="J2955" s="46"/>
    </row>
    <row r="2956" spans="1:19">
      <c r="A2956" s="40">
        <v>200009</v>
      </c>
      <c r="B2956" s="31" t="s">
        <v>1268</v>
      </c>
      <c r="C2956" s="334" t="s">
        <v>1378</v>
      </c>
      <c r="D2956" s="224">
        <v>156871</v>
      </c>
      <c r="E2956" s="225">
        <f>$O$1</f>
        <v>1.68</v>
      </c>
      <c r="F2956" s="226">
        <f>IF(D2956&lt;&gt;"",TRUNC(D2956*E2956,0),"")</f>
        <v>263543</v>
      </c>
      <c r="G2956" s="227">
        <v>8</v>
      </c>
      <c r="H2956" s="148">
        <f>TRUNC(F2956/G2956,2)</f>
        <v>32942.870000000003</v>
      </c>
      <c r="I2956" s="302" t="e">
        <f>I2942 / G2956</f>
        <v>#REF!</v>
      </c>
      <c r="J2956" s="333" t="e">
        <f>H2956 * I2942</f>
        <v>#REF!</v>
      </c>
    </row>
    <row r="2957" spans="1:19">
      <c r="A2957" s="54" t="s">
        <v>1276</v>
      </c>
      <c r="B2957" s="31"/>
      <c r="C2957" s="41"/>
      <c r="D2957" s="18"/>
      <c r="E2957" s="42"/>
      <c r="F2957" s="60"/>
      <c r="G2957" s="43" t="s">
        <v>1277</v>
      </c>
      <c r="H2957" s="48">
        <f>SUM(H2955:H2956)</f>
        <v>32942.870000000003</v>
      </c>
      <c r="I2957" s="45"/>
      <c r="J2957" s="49" t="e">
        <f>SUM(J2955:J2956)</f>
        <v>#REF!</v>
      </c>
    </row>
    <row r="2958" spans="1:19">
      <c r="A2958" s="40" t="s">
        <v>1278</v>
      </c>
      <c r="B2958" s="31"/>
      <c r="C2958" s="53" t="s">
        <v>1279</v>
      </c>
      <c r="D2958" s="18"/>
      <c r="E2958" s="42"/>
      <c r="F2958" s="60"/>
      <c r="G2958" s="43"/>
      <c r="H2958" s="44"/>
      <c r="I2958" s="45"/>
      <c r="J2958" s="46"/>
    </row>
    <row r="2959" spans="1:19">
      <c r="A2959" s="40">
        <v>300026</v>
      </c>
      <c r="B2959" s="31" t="s">
        <v>1279</v>
      </c>
      <c r="C2959" s="334" t="s">
        <v>1281</v>
      </c>
      <c r="D2959" s="155" t="s">
        <v>1282</v>
      </c>
      <c r="E2959" s="163">
        <f>$O$2</f>
        <v>0.05</v>
      </c>
      <c r="F2959" s="164"/>
      <c r="G2959" s="157">
        <f>H2957</f>
        <v>32942.870000000003</v>
      </c>
      <c r="H2959" s="148">
        <f>TRUNC(E2959* (1 + F2959 / 100) * G2959,2)</f>
        <v>1647.14</v>
      </c>
      <c r="I2959" s="302" t="e">
        <f>I2942 * H2959</f>
        <v>#REF!</v>
      </c>
      <c r="J2959" s="333" t="e">
        <f>H2959 * I2942</f>
        <v>#REF!</v>
      </c>
    </row>
    <row r="2960" spans="1:19">
      <c r="A2960" s="40">
        <v>300002</v>
      </c>
      <c r="B2960" s="31" t="s">
        <v>1279</v>
      </c>
      <c r="C2960" s="334" t="s">
        <v>1561</v>
      </c>
      <c r="D2960" s="155" t="s">
        <v>1390</v>
      </c>
      <c r="E2960" s="156">
        <v>0.5</v>
      </c>
      <c r="F2960" s="164"/>
      <c r="G2960" s="157">
        <v>15990</v>
      </c>
      <c r="H2960" s="148">
        <f>TRUNC(E2960* (1 + F2960 / 100) * G2960,2)</f>
        <v>7995</v>
      </c>
      <c r="I2960" s="302" t="e">
        <f>I2942 * (E2960 * (1+F2960/100))</f>
        <v>#REF!</v>
      </c>
      <c r="J2960" s="333" t="e">
        <f>H2960 * I2942</f>
        <v>#REF!</v>
      </c>
    </row>
    <row r="2961" spans="1:10">
      <c r="A2961" s="54" t="s">
        <v>1283</v>
      </c>
      <c r="B2961" s="31"/>
      <c r="C2961" s="41"/>
      <c r="D2961" s="18"/>
      <c r="E2961" s="42"/>
      <c r="F2961" s="60"/>
      <c r="G2961" s="43" t="s">
        <v>1284</v>
      </c>
      <c r="H2961" s="48">
        <f>SUM(H2958:H2960)</f>
        <v>9642.14</v>
      </c>
      <c r="I2961" s="45"/>
      <c r="J2961" s="49" t="e">
        <f>SUM(J2958:J2960)</f>
        <v>#REF!</v>
      </c>
    </row>
    <row r="2962" spans="1:10">
      <c r="A2962" s="18" t="s">
        <v>1285</v>
      </c>
      <c r="B2962" s="61"/>
      <c r="C2962" s="47" t="s">
        <v>1286</v>
      </c>
      <c r="D2962" s="18"/>
      <c r="E2962" s="42"/>
      <c r="F2962" s="60"/>
      <c r="G2962" s="43"/>
      <c r="H2962" s="44"/>
      <c r="I2962" s="45"/>
      <c r="J2962" s="46"/>
    </row>
    <row r="2963" spans="1:10">
      <c r="A2963" s="40"/>
      <c r="B2963" s="31"/>
      <c r="C2963" s="334"/>
      <c r="D2963" s="155"/>
      <c r="E2963" s="156"/>
      <c r="F2963" s="164"/>
      <c r="G2963" s="157"/>
      <c r="H2963" s="148"/>
      <c r="I2963" s="302"/>
      <c r="J2963" s="333"/>
    </row>
    <row r="2964" spans="1:10">
      <c r="A2964" s="54" t="s">
        <v>1287</v>
      </c>
      <c r="B2964" s="61"/>
      <c r="C2964" s="41"/>
      <c r="D2964" s="18"/>
      <c r="E2964" s="42"/>
      <c r="F2964" s="60"/>
      <c r="G2964" s="43" t="s">
        <v>1288</v>
      </c>
      <c r="H2964" s="148">
        <f>SUM(H2962:H2963)</f>
        <v>0</v>
      </c>
      <c r="I2964" s="45"/>
      <c r="J2964" s="333">
        <f>SUM(J2962:J2963)</f>
        <v>0</v>
      </c>
    </row>
    <row r="2965" spans="1:10">
      <c r="A2965" s="18"/>
      <c r="B2965" s="55"/>
      <c r="C2965" s="41"/>
      <c r="D2965" s="18"/>
      <c r="E2965" s="42"/>
      <c r="F2965" s="60"/>
      <c r="G2965" s="43"/>
      <c r="H2965" s="44"/>
      <c r="I2965" s="45"/>
      <c r="J2965" s="46"/>
    </row>
    <row r="2966" spans="1:10" ht="16" thickBot="1">
      <c r="A2966" s="18" t="s">
        <v>1289</v>
      </c>
      <c r="B2966" s="55"/>
      <c r="C2966" s="56"/>
      <c r="D2966" s="119"/>
      <c r="E2966" s="120"/>
      <c r="F2966" s="121" t="s">
        <v>1290</v>
      </c>
      <c r="G2966" s="122">
        <f>SUM(H2943:H2965)/2</f>
        <v>186677.35</v>
      </c>
      <c r="H2966" s="123" t="e">
        <f>IF($A$2="CD",IF($A$3=1,ROUND(SUM(H2943:H2965)/2,0),IF($A$3=3,ROUND(SUM(H2943:H2965)/2,-1),SUM(H2943:H2965)/2)),SUM(H2943:H2965)/2)</f>
        <v>#REF!</v>
      </c>
      <c r="I2966" s="57" t="e">
        <f>SUM(J2943:J2965)/2</f>
        <v>#REF!</v>
      </c>
      <c r="J2966" s="124" t="e">
        <f>IF($A$2="CD",IF($A$3=1,ROUND(SUM(J2943:J2965)/2,0),IF($A$3=3,ROUND(SUM(J2943:J2965)/2,-1),SUM(J2943:J2965)/2)),SUM(J2943:J2965)/2)</f>
        <v>#REF!</v>
      </c>
    </row>
    <row r="2967" spans="1:10" ht="16" thickTop="1">
      <c r="A2967" s="18" t="s">
        <v>1340</v>
      </c>
      <c r="B2967" s="55"/>
      <c r="C2967" s="65" t="s">
        <v>1341</v>
      </c>
      <c r="D2967" s="66"/>
      <c r="E2967" s="67"/>
      <c r="F2967" s="112"/>
      <c r="G2967" s="68"/>
      <c r="H2967" s="69"/>
      <c r="I2967" s="45"/>
      <c r="J2967" s="70"/>
    </row>
    <row r="2968" spans="1:10">
      <c r="A2968" s="40" t="s">
        <v>1342</v>
      </c>
      <c r="B2968" s="55"/>
      <c r="C2968" s="335" t="s">
        <v>1343</v>
      </c>
      <c r="D2968" s="336"/>
      <c r="E2968" s="337"/>
      <c r="F2968" s="341">
        <f>$F$3</f>
        <v>0</v>
      </c>
      <c r="G2968" s="338"/>
      <c r="H2968" s="339" t="e">
        <f>ROUND(H2966*F2968,2)</f>
        <v>#REF!</v>
      </c>
      <c r="I2968" s="45"/>
      <c r="J2968" s="333" t="e">
        <f>ROUND(J2966*F2968,2)</f>
        <v>#REF!</v>
      </c>
    </row>
    <row r="2969" spans="1:10">
      <c r="A2969" s="40" t="s">
        <v>1344</v>
      </c>
      <c r="B2969" s="55"/>
      <c r="C2969" s="335" t="s">
        <v>1345</v>
      </c>
      <c r="D2969" s="336"/>
      <c r="E2969" s="337"/>
      <c r="F2969" s="341">
        <f>$G$3</f>
        <v>0</v>
      </c>
      <c r="G2969" s="338"/>
      <c r="H2969" s="339" t="e">
        <f>ROUND(H2966*F2969,2)</f>
        <v>#REF!</v>
      </c>
      <c r="I2969" s="45"/>
      <c r="J2969" s="333" t="e">
        <f>ROUND(J2966*F2969,2)</f>
        <v>#REF!</v>
      </c>
    </row>
    <row r="2970" spans="1:10">
      <c r="A2970" s="40" t="s">
        <v>1346</v>
      </c>
      <c r="B2970" s="55"/>
      <c r="C2970" s="335" t="s">
        <v>1347</v>
      </c>
      <c r="D2970" s="336"/>
      <c r="E2970" s="337"/>
      <c r="F2970" s="341">
        <f>$H$3</f>
        <v>0</v>
      </c>
      <c r="G2970" s="338"/>
      <c r="H2970" s="339" t="e">
        <f>ROUND(H2966*F2970,2)</f>
        <v>#REF!</v>
      </c>
      <c r="I2970" s="45"/>
      <c r="J2970" s="333" t="e">
        <f>ROUND(J2966*F2970,2)</f>
        <v>#REF!</v>
      </c>
    </row>
    <row r="2971" spans="1:10">
      <c r="A2971" s="40" t="s">
        <v>1348</v>
      </c>
      <c r="B2971" s="55"/>
      <c r="C2971" s="335" t="s">
        <v>1349</v>
      </c>
      <c r="D2971" s="336"/>
      <c r="E2971" s="337"/>
      <c r="F2971" s="341" t="e">
        <f>$I$3</f>
        <v>#REF!</v>
      </c>
      <c r="G2971" s="338"/>
      <c r="H2971" s="339" t="e">
        <f>ROUND(H2970*F2971,2)</f>
        <v>#REF!</v>
      </c>
      <c r="I2971" s="45"/>
      <c r="J2971" s="333" t="e">
        <f>ROUND(J2970*F2971,2)</f>
        <v>#REF!</v>
      </c>
    </row>
    <row r="2972" spans="1:10">
      <c r="A2972" s="18" t="s">
        <v>1350</v>
      </c>
      <c r="B2972" s="55"/>
      <c r="C2972" s="47" t="s">
        <v>1351</v>
      </c>
      <c r="D2972" s="18"/>
      <c r="E2972" s="42"/>
      <c r="F2972" s="60"/>
      <c r="G2972" s="71"/>
      <c r="H2972" s="72" t="e">
        <f>SUM(H2968:H2971)</f>
        <v>#REF!</v>
      </c>
      <c r="I2972" s="62"/>
      <c r="J2972" s="73" t="e">
        <f>SUM(J2968:J2971)</f>
        <v>#REF!</v>
      </c>
    </row>
    <row r="2973" spans="1:10" ht="16" thickBot="1">
      <c r="A2973" s="18" t="s">
        <v>1352</v>
      </c>
      <c r="B2973" s="55"/>
      <c r="C2973" s="125"/>
      <c r="D2973" s="126"/>
      <c r="E2973" s="120"/>
      <c r="F2973" s="121" t="s">
        <v>1353</v>
      </c>
      <c r="G2973" s="127" t="e">
        <f>H2972+H2966</f>
        <v>#REF!</v>
      </c>
      <c r="H2973" s="123" t="e">
        <f>IF($A$3=2,ROUND((H2966+H2972),2),IF($A$3=3,ROUND((H2966+H2972),-1),ROUND((H2966+H2972),0)))</f>
        <v>#REF!</v>
      </c>
      <c r="I2973" s="57"/>
      <c r="J2973" s="124" t="e">
        <f>IF($A$3=2,ROUND((J2966+J2972),2),IF($A$3=3,ROUND((J2966+J2972),-1),ROUND((J2966+J2972),0)))</f>
        <v>#REF!</v>
      </c>
    </row>
    <row r="2974" spans="1:10" ht="16" thickTop="1">
      <c r="C2974" s="1"/>
      <c r="D2974" s="2"/>
      <c r="E2974" s="1"/>
      <c r="F2974" s="1"/>
      <c r="G2974" s="1"/>
      <c r="H2974" s="1"/>
      <c r="I2974" s="29"/>
      <c r="J2974" s="30"/>
    </row>
    <row r="2975" spans="1:10">
      <c r="C2975" s="1"/>
      <c r="D2975" s="2"/>
      <c r="E2975" s="1"/>
      <c r="F2975" s="1"/>
      <c r="G2975" s="1"/>
      <c r="H2975" s="1"/>
      <c r="I2975" s="29"/>
      <c r="J2975" s="30"/>
    </row>
    <row r="2976" spans="1:10" ht="16" thickBot="1">
      <c r="C2976" s="1"/>
      <c r="D2976" s="2"/>
      <c r="E2976" s="1"/>
      <c r="F2976" s="1"/>
      <c r="G2976" s="1"/>
      <c r="H2976" s="1"/>
      <c r="I2976" s="29"/>
      <c r="J2976" s="30"/>
    </row>
    <row r="2977" spans="1:10" ht="16" thickTop="1">
      <c r="A2977" s="18" t="s">
        <v>1704</v>
      </c>
      <c r="B2977" s="31"/>
      <c r="C2977" s="812" t="s">
        <v>1705</v>
      </c>
      <c r="D2977" s="813"/>
      <c r="E2977" s="813"/>
      <c r="F2977" s="813"/>
      <c r="G2977" s="32"/>
      <c r="H2977" s="33" t="s">
        <v>1359</v>
      </c>
      <c r="I2977" s="34" t="s">
        <v>1251</v>
      </c>
      <c r="J2977" s="35" t="s">
        <v>4</v>
      </c>
    </row>
    <row r="2978" spans="1:10">
      <c r="A2978" s="18"/>
      <c r="B2978" s="31"/>
      <c r="C2978" s="814"/>
      <c r="D2978" s="815"/>
      <c r="E2978" s="815"/>
      <c r="F2978" s="815"/>
      <c r="G2978" s="36"/>
      <c r="H2978" s="37" t="e">
        <f>"ITEM:   "&amp;#REF!</f>
        <v>#REF!</v>
      </c>
      <c r="I2978" s="64" t="e">
        <f>#REF!</f>
        <v>#REF!</v>
      </c>
      <c r="J2978" s="39"/>
    </row>
    <row r="2979" spans="1:10">
      <c r="A2979" s="40" t="s">
        <v>1253</v>
      </c>
      <c r="B2979" s="31"/>
      <c r="C2979" s="334" t="s">
        <v>1</v>
      </c>
      <c r="D2979" s="155" t="s">
        <v>2</v>
      </c>
      <c r="E2979" s="156" t="s">
        <v>3</v>
      </c>
      <c r="F2979" s="156" t="s">
        <v>1254</v>
      </c>
      <c r="G2979" s="157" t="s">
        <v>1255</v>
      </c>
      <c r="H2979" s="148" t="s">
        <v>1256</v>
      </c>
      <c r="I2979" s="302"/>
      <c r="J2979" s="333" t="s">
        <v>1256</v>
      </c>
    </row>
    <row r="2980" spans="1:10">
      <c r="A2980" s="40"/>
      <c r="B2980" s="31"/>
      <c r="C2980" s="41"/>
      <c r="D2980" s="18"/>
      <c r="E2980" s="42"/>
      <c r="F2980" s="42"/>
      <c r="G2980" s="43"/>
      <c r="H2980" s="44"/>
      <c r="I2980" s="45"/>
      <c r="J2980" s="46"/>
    </row>
    <row r="2981" spans="1:10">
      <c r="A2981" s="40" t="s">
        <v>1257</v>
      </c>
      <c r="B2981" s="31"/>
      <c r="C2981" s="47" t="s">
        <v>1258</v>
      </c>
      <c r="D2981" s="18"/>
      <c r="E2981" s="42"/>
      <c r="F2981" s="42"/>
      <c r="G2981" s="43"/>
      <c r="H2981" s="44"/>
      <c r="I2981" s="45"/>
      <c r="J2981" s="46"/>
    </row>
    <row r="2982" spans="1:10">
      <c r="A2982" s="40">
        <v>101008</v>
      </c>
      <c r="B2982" s="31" t="s">
        <v>1261</v>
      </c>
      <c r="C2982" s="334" t="s">
        <v>1517</v>
      </c>
      <c r="D2982" s="155" t="s">
        <v>1304</v>
      </c>
      <c r="E2982" s="156">
        <v>1</v>
      </c>
      <c r="F2982" s="156">
        <v>0</v>
      </c>
      <c r="G2982" s="157">
        <v>5827</v>
      </c>
      <c r="H2982" s="148">
        <f t="shared" ref="H2982:H2988" si="14">TRUNC(E2982* (1 + F2982 / 100) * G2982,2)</f>
        <v>5827</v>
      </c>
      <c r="I2982" s="302" t="e">
        <f>I2978 * (E2982 * (1+F2982/100))</f>
        <v>#REF!</v>
      </c>
      <c r="J2982" s="46" t="e">
        <f>H2982 * I2978</f>
        <v>#REF!</v>
      </c>
    </row>
    <row r="2983" spans="1:10">
      <c r="A2983" s="40">
        <v>119330</v>
      </c>
      <c r="B2983" s="31" t="s">
        <v>1329</v>
      </c>
      <c r="C2983" s="334" t="s">
        <v>1706</v>
      </c>
      <c r="D2983" s="155" t="s">
        <v>57</v>
      </c>
      <c r="E2983" s="156">
        <v>1</v>
      </c>
      <c r="F2983" s="156">
        <v>0</v>
      </c>
      <c r="G2983" s="157">
        <v>18200</v>
      </c>
      <c r="H2983" s="148">
        <f t="shared" si="14"/>
        <v>18200</v>
      </c>
      <c r="I2983" s="302" t="e">
        <f>I2978 * (E2983 * (1+F2983/100))</f>
        <v>#REF!</v>
      </c>
      <c r="J2983" s="46" t="e">
        <f>H2983 * I2978</f>
        <v>#REF!</v>
      </c>
    </row>
    <row r="2984" spans="1:10">
      <c r="A2984" s="40" t="s">
        <v>1707</v>
      </c>
      <c r="B2984" s="31" t="s">
        <v>1532</v>
      </c>
      <c r="C2984" s="334" t="s">
        <v>1249</v>
      </c>
      <c r="D2984" s="155" t="s">
        <v>183</v>
      </c>
      <c r="E2984" s="156">
        <v>1</v>
      </c>
      <c r="F2984" s="156">
        <v>0</v>
      </c>
      <c r="G2984" s="157" t="e">
        <f>H31</f>
        <v>#REF!</v>
      </c>
      <c r="H2984" s="148" t="e">
        <f t="shared" si="14"/>
        <v>#REF!</v>
      </c>
      <c r="I2984" s="302" t="e">
        <f>I2978 * (E2984 * (1+F2984/100))</f>
        <v>#REF!</v>
      </c>
      <c r="J2984" s="46" t="e">
        <f>H2984 * I2978</f>
        <v>#REF!</v>
      </c>
    </row>
    <row r="2985" spans="1:10">
      <c r="A2985" s="40">
        <v>100220</v>
      </c>
      <c r="B2985" s="31" t="s">
        <v>1708</v>
      </c>
      <c r="C2985" s="334" t="s">
        <v>1709</v>
      </c>
      <c r="D2985" s="155" t="s">
        <v>2</v>
      </c>
      <c r="E2985" s="156">
        <v>10</v>
      </c>
      <c r="F2985" s="156">
        <v>2</v>
      </c>
      <c r="G2985" s="157">
        <v>2700</v>
      </c>
      <c r="H2985" s="148">
        <f t="shared" si="14"/>
        <v>27540</v>
      </c>
      <c r="I2985" s="302" t="e">
        <f>I2978 * (E2985 * (1+F2985/100))</f>
        <v>#REF!</v>
      </c>
      <c r="J2985" s="333" t="e">
        <f>H2985 * I2978</f>
        <v>#REF!</v>
      </c>
    </row>
    <row r="2986" spans="1:10">
      <c r="A2986" s="40">
        <v>100224</v>
      </c>
      <c r="B2986" s="31" t="s">
        <v>1708</v>
      </c>
      <c r="C2986" s="334" t="s">
        <v>1710</v>
      </c>
      <c r="D2986" s="155" t="s">
        <v>2</v>
      </c>
      <c r="E2986" s="156">
        <v>1.5</v>
      </c>
      <c r="F2986" s="156">
        <v>2</v>
      </c>
      <c r="G2986" s="157">
        <v>2700</v>
      </c>
      <c r="H2986" s="148">
        <f t="shared" si="14"/>
        <v>4131</v>
      </c>
      <c r="I2986" s="302" t="e">
        <f>I2978 * (E2986 * (1+F2986/100))</f>
        <v>#REF!</v>
      </c>
      <c r="J2986" s="333" t="e">
        <f>H2986 * I2978</f>
        <v>#REF!</v>
      </c>
    </row>
    <row r="2987" spans="1:10">
      <c r="A2987" s="40">
        <v>100216</v>
      </c>
      <c r="B2987" s="31" t="s">
        <v>1708</v>
      </c>
      <c r="C2987" s="334" t="s">
        <v>1711</v>
      </c>
      <c r="D2987" s="155" t="s">
        <v>2</v>
      </c>
      <c r="E2987" s="156">
        <v>2</v>
      </c>
      <c r="F2987" s="156">
        <v>2</v>
      </c>
      <c r="G2987" s="157">
        <v>1570</v>
      </c>
      <c r="H2987" s="148">
        <f t="shared" si="14"/>
        <v>3202.8</v>
      </c>
      <c r="I2987" s="302" t="e">
        <f>I2978 * (E2987 * (1+F2987/100))</f>
        <v>#REF!</v>
      </c>
      <c r="J2987" s="333" t="e">
        <f>H2987 * I2978</f>
        <v>#REF!</v>
      </c>
    </row>
    <row r="2988" spans="1:10">
      <c r="A2988" s="18" t="s">
        <v>1712</v>
      </c>
      <c r="B2988" s="31" t="s">
        <v>1532</v>
      </c>
      <c r="C2988" s="334" t="s">
        <v>1314</v>
      </c>
      <c r="D2988" s="155" t="s">
        <v>8</v>
      </c>
      <c r="E2988" s="156">
        <v>1.4E-2</v>
      </c>
      <c r="F2988" s="156"/>
      <c r="G2988" s="157" t="e">
        <f>H138</f>
        <v>#REF!</v>
      </c>
      <c r="H2988" s="148" t="e">
        <f t="shared" si="14"/>
        <v>#REF!</v>
      </c>
      <c r="I2988" s="345" t="e">
        <f>I2978 * (E2988 * (1+F2988/100))</f>
        <v>#REF!</v>
      </c>
      <c r="J2988" s="333" t="e">
        <f>H2988 * I2978</f>
        <v>#REF!</v>
      </c>
    </row>
    <row r="2989" spans="1:10">
      <c r="A2989" s="18" t="s">
        <v>1265</v>
      </c>
      <c r="B2989" s="31"/>
      <c r="C2989" s="41"/>
      <c r="D2989" s="18"/>
      <c r="E2989" s="42"/>
      <c r="F2989" s="42"/>
      <c r="G2989" s="43" t="s">
        <v>1266</v>
      </c>
      <c r="H2989" s="48" t="e">
        <f>SUM(H2981:H2988)</f>
        <v>#REF!</v>
      </c>
      <c r="I2989" s="45"/>
      <c r="J2989" s="48" t="e">
        <f>SUM(J2981:J2988)</f>
        <v>#REF!</v>
      </c>
    </row>
    <row r="2990" spans="1:10">
      <c r="A2990" s="40" t="s">
        <v>1267</v>
      </c>
      <c r="B2990" s="31"/>
      <c r="C2990" s="50" t="s">
        <v>1268</v>
      </c>
      <c r="D2990" s="18" t="s">
        <v>1269</v>
      </c>
      <c r="E2990" s="18" t="s">
        <v>1270</v>
      </c>
      <c r="F2990" s="18" t="s">
        <v>1271</v>
      </c>
      <c r="G2990" s="51" t="s">
        <v>1272</v>
      </c>
      <c r="H2990" s="52" t="s">
        <v>1273</v>
      </c>
      <c r="I2990" s="45"/>
      <c r="J2990" s="46"/>
    </row>
    <row r="2991" spans="1:10">
      <c r="A2991" s="40">
        <v>200007</v>
      </c>
      <c r="B2991" s="31" t="s">
        <v>1268</v>
      </c>
      <c r="C2991" s="334" t="s">
        <v>1274</v>
      </c>
      <c r="D2991" s="224">
        <v>109195</v>
      </c>
      <c r="E2991" s="225">
        <f>$O$1</f>
        <v>1.68</v>
      </c>
      <c r="F2991" s="226">
        <f>IF(D2991&lt;&gt;"",TRUNC(D2991*E2991,0),"")</f>
        <v>183447</v>
      </c>
      <c r="G2991" s="227">
        <v>8</v>
      </c>
      <c r="H2991" s="148">
        <f>TRUNC(F2991/G2991,2)</f>
        <v>22930.87</v>
      </c>
      <c r="I2991" s="302" t="e">
        <f>I2978 / G2991</f>
        <v>#REF!</v>
      </c>
      <c r="J2991" s="333" t="e">
        <f>H2991 * I2978</f>
        <v>#REF!</v>
      </c>
    </row>
    <row r="2992" spans="1:10">
      <c r="A2992" s="18" t="s">
        <v>1276</v>
      </c>
      <c r="B2992" s="31"/>
      <c r="C2992" s="41"/>
      <c r="D2992" s="18"/>
      <c r="E2992" s="42"/>
      <c r="F2992" s="42"/>
      <c r="G2992" s="43" t="s">
        <v>1277</v>
      </c>
      <c r="H2992" s="48">
        <f>SUM(H2990:H2991)</f>
        <v>22930.87</v>
      </c>
      <c r="I2992" s="45"/>
      <c r="J2992" s="49" t="e">
        <f>SUM(J2990:J2991)</f>
        <v>#REF!</v>
      </c>
    </row>
    <row r="2993" spans="1:10">
      <c r="A2993" s="40" t="s">
        <v>1278</v>
      </c>
      <c r="B2993" s="31"/>
      <c r="C2993" s="53" t="s">
        <v>1279</v>
      </c>
      <c r="D2993" s="18"/>
      <c r="E2993" s="42"/>
      <c r="F2993" s="42"/>
      <c r="G2993" s="43"/>
      <c r="H2993" s="44"/>
      <c r="I2993" s="45"/>
      <c r="J2993" s="46"/>
    </row>
    <row r="2994" spans="1:10">
      <c r="A2994" s="40">
        <v>300026</v>
      </c>
      <c r="B2994" s="31" t="s">
        <v>1279</v>
      </c>
      <c r="C2994" s="334" t="s">
        <v>1281</v>
      </c>
      <c r="D2994" s="155" t="s">
        <v>1282</v>
      </c>
      <c r="E2994" s="163">
        <f>$O$2</f>
        <v>0.05</v>
      </c>
      <c r="F2994" s="156"/>
      <c r="G2994" s="157">
        <f>H2992</f>
        <v>22930.87</v>
      </c>
      <c r="H2994" s="148">
        <f>TRUNC(E2994* (1 + F2994 / 100) * G2994,2)</f>
        <v>1146.54</v>
      </c>
      <c r="I2994" s="302" t="e">
        <f>I2978 * H2994</f>
        <v>#REF!</v>
      </c>
      <c r="J2994" s="333" t="e">
        <f>H2994 * I2978</f>
        <v>#REF!</v>
      </c>
    </row>
    <row r="2995" spans="1:10">
      <c r="A2995" s="40">
        <v>300002</v>
      </c>
      <c r="B2995" s="31" t="s">
        <v>1279</v>
      </c>
      <c r="C2995" s="334" t="s">
        <v>1561</v>
      </c>
      <c r="D2995" s="155" t="s">
        <v>1390</v>
      </c>
      <c r="E2995" s="156">
        <v>0.2</v>
      </c>
      <c r="F2995" s="156"/>
      <c r="G2995" s="157">
        <v>15990</v>
      </c>
      <c r="H2995" s="148">
        <f>TRUNC(E2995* (1 + F2995 / 100) * G2995,2)</f>
        <v>3198</v>
      </c>
      <c r="I2995" s="302" t="e">
        <f>I2978 * (E2995 * (1+F2995/100))</f>
        <v>#REF!</v>
      </c>
      <c r="J2995" s="333" t="e">
        <f>H2995 * I2978</f>
        <v>#REF!</v>
      </c>
    </row>
    <row r="2996" spans="1:10">
      <c r="A2996" s="18" t="s">
        <v>1283</v>
      </c>
      <c r="B2996" s="31"/>
      <c r="C2996" s="41"/>
      <c r="D2996" s="18"/>
      <c r="E2996" s="42"/>
      <c r="F2996" s="42"/>
      <c r="G2996" s="43" t="s">
        <v>1284</v>
      </c>
      <c r="H2996" s="48">
        <f>SUM(H2993:H2995)</f>
        <v>4344.54</v>
      </c>
      <c r="I2996" s="45"/>
      <c r="J2996" s="49" t="e">
        <f>SUM(J2993:J2995)</f>
        <v>#REF!</v>
      </c>
    </row>
    <row r="2997" spans="1:10">
      <c r="A2997" s="18" t="s">
        <v>1285</v>
      </c>
      <c r="B2997" s="1"/>
      <c r="C2997" s="47" t="s">
        <v>1286</v>
      </c>
      <c r="D2997" s="18"/>
      <c r="E2997" s="42"/>
      <c r="F2997" s="42"/>
      <c r="G2997" s="43"/>
      <c r="H2997" s="44"/>
      <c r="I2997" s="45"/>
      <c r="J2997" s="46"/>
    </row>
    <row r="2998" spans="1:10">
      <c r="A2998" s="40"/>
      <c r="B2998" s="31"/>
      <c r="C2998" s="334"/>
      <c r="D2998" s="155"/>
      <c r="E2998" s="156"/>
      <c r="F2998" s="156"/>
      <c r="G2998" s="157"/>
      <c r="H2998" s="148"/>
      <c r="I2998" s="302"/>
      <c r="J2998" s="333"/>
    </row>
    <row r="2999" spans="1:10">
      <c r="A2999" s="54" t="s">
        <v>1287</v>
      </c>
      <c r="B2999" s="1"/>
      <c r="C2999" s="41"/>
      <c r="D2999" s="18"/>
      <c r="E2999" s="42"/>
      <c r="F2999" s="42"/>
      <c r="G2999" s="43" t="s">
        <v>1288</v>
      </c>
      <c r="H2999" s="148">
        <f>SUM(H2997:H2998)</f>
        <v>0</v>
      </c>
      <c r="I2999" s="45"/>
      <c r="J2999" s="333">
        <f>SUM(J2997:J2998)</f>
        <v>0</v>
      </c>
    </row>
    <row r="3000" spans="1:10">
      <c r="A3000" s="18"/>
      <c r="B3000" s="55"/>
      <c r="C3000" s="41"/>
      <c r="D3000" s="18"/>
      <c r="E3000" s="42"/>
      <c r="F3000" s="42"/>
      <c r="G3000" s="43"/>
      <c r="H3000" s="44"/>
      <c r="I3000" s="45"/>
      <c r="J3000" s="46"/>
    </row>
    <row r="3001" spans="1:10" ht="16" thickBot="1">
      <c r="A3001" s="18" t="s">
        <v>1289</v>
      </c>
      <c r="B3001" s="55"/>
      <c r="C3001" s="56"/>
      <c r="D3001" s="119"/>
      <c r="E3001" s="120"/>
      <c r="F3001" s="121" t="s">
        <v>1290</v>
      </c>
      <c r="G3001" s="122" t="e">
        <f>SUM(H2979:H3000)/2</f>
        <v>#REF!</v>
      </c>
      <c r="H3001" s="123" t="e">
        <f>IF($A$2="CD",IF($A$3=1,ROUND(SUM(H2979:H3000)/2,0),IF($A$3=3,ROUND(SUM(H2979:H3000)/2,-1),SUM(H2979:H3000)/2)),SUM(H2979:H3000)/2)</f>
        <v>#REF!</v>
      </c>
      <c r="I3001" s="57" t="e">
        <f>SUM(J2979:J3000)/2</f>
        <v>#REF!</v>
      </c>
      <c r="J3001" s="124" t="e">
        <f>IF($A$2="CD",IF($A$3=1,ROUND(SUM(J2979:J3000)/2,0),IF($A$3=3,ROUND(SUM(J2979:J3000)/2,-1),SUM(J2979:J3000)/2)),SUM(J2979:J3000)/2)</f>
        <v>#REF!</v>
      </c>
    </row>
    <row r="3002" spans="1:10" ht="16" thickTop="1">
      <c r="A3002" s="18" t="s">
        <v>1340</v>
      </c>
      <c r="B3002" s="55"/>
      <c r="C3002" s="65" t="s">
        <v>1341</v>
      </c>
      <c r="D3002" s="66"/>
      <c r="E3002" s="67"/>
      <c r="F3002" s="67"/>
      <c r="G3002" s="68"/>
      <c r="H3002" s="69"/>
      <c r="I3002" s="45"/>
      <c r="J3002" s="70"/>
    </row>
    <row r="3003" spans="1:10">
      <c r="A3003" s="40" t="s">
        <v>1342</v>
      </c>
      <c r="B3003" s="55"/>
      <c r="C3003" s="335" t="s">
        <v>1343</v>
      </c>
      <c r="D3003" s="336"/>
      <c r="E3003" s="337"/>
      <c r="F3003" s="165">
        <f>$F$3</f>
        <v>0</v>
      </c>
      <c r="G3003" s="338"/>
      <c r="H3003" s="339" t="e">
        <f>ROUND(H3001*F3003,2)</f>
        <v>#REF!</v>
      </c>
      <c r="I3003" s="45"/>
      <c r="J3003" s="333" t="e">
        <f>ROUND(J3001*F3003,2)</f>
        <v>#REF!</v>
      </c>
    </row>
    <row r="3004" spans="1:10">
      <c r="A3004" s="40" t="s">
        <v>1344</v>
      </c>
      <c r="B3004" s="55"/>
      <c r="C3004" s="335" t="s">
        <v>1345</v>
      </c>
      <c r="D3004" s="336"/>
      <c r="E3004" s="337"/>
      <c r="F3004" s="165">
        <f>$G$3</f>
        <v>0</v>
      </c>
      <c r="G3004" s="338"/>
      <c r="H3004" s="339" t="e">
        <f>ROUND(H3001*F3004,2)</f>
        <v>#REF!</v>
      </c>
      <c r="I3004" s="45"/>
      <c r="J3004" s="333" t="e">
        <f>ROUND(J3001*F3004,2)</f>
        <v>#REF!</v>
      </c>
    </row>
    <row r="3005" spans="1:10">
      <c r="A3005" s="40" t="s">
        <v>1346</v>
      </c>
      <c r="B3005" s="55"/>
      <c r="C3005" s="335" t="s">
        <v>1347</v>
      </c>
      <c r="D3005" s="336"/>
      <c r="E3005" s="337"/>
      <c r="F3005" s="165">
        <f>$H$3</f>
        <v>0</v>
      </c>
      <c r="G3005" s="338"/>
      <c r="H3005" s="339" t="e">
        <f>ROUND(H3001*F3005,2)</f>
        <v>#REF!</v>
      </c>
      <c r="I3005" s="45"/>
      <c r="J3005" s="333" t="e">
        <f>ROUND(J3001*F3005,2)</f>
        <v>#REF!</v>
      </c>
    </row>
    <row r="3006" spans="1:10">
      <c r="A3006" s="40" t="s">
        <v>1348</v>
      </c>
      <c r="B3006" s="55"/>
      <c r="C3006" s="335" t="s">
        <v>1349</v>
      </c>
      <c r="D3006" s="336"/>
      <c r="E3006" s="337"/>
      <c r="F3006" s="165" t="e">
        <f>$I$3</f>
        <v>#REF!</v>
      </c>
      <c r="G3006" s="338"/>
      <c r="H3006" s="339" t="e">
        <f>ROUND(H3005*F3006,2)</f>
        <v>#REF!</v>
      </c>
      <c r="I3006" s="45"/>
      <c r="J3006" s="333" t="e">
        <f>ROUND(J3005*F3006,2)</f>
        <v>#REF!</v>
      </c>
    </row>
    <row r="3007" spans="1:10">
      <c r="A3007" s="18" t="s">
        <v>1350</v>
      </c>
      <c r="B3007" s="55"/>
      <c r="C3007" s="47" t="s">
        <v>1351</v>
      </c>
      <c r="D3007" s="18"/>
      <c r="E3007" s="42"/>
      <c r="F3007" s="42"/>
      <c r="G3007" s="71"/>
      <c r="H3007" s="72" t="e">
        <f>SUM(H3003:H3006)</f>
        <v>#REF!</v>
      </c>
      <c r="I3007" s="62"/>
      <c r="J3007" s="73" t="e">
        <f>SUM(J3003:J3006)</f>
        <v>#REF!</v>
      </c>
    </row>
    <row r="3008" spans="1:10" ht="16" thickBot="1">
      <c r="A3008" s="18" t="s">
        <v>1352</v>
      </c>
      <c r="B3008" s="55"/>
      <c r="C3008" s="125"/>
      <c r="D3008" s="126"/>
      <c r="E3008" s="120"/>
      <c r="F3008" s="121" t="s">
        <v>1353</v>
      </c>
      <c r="G3008" s="127" t="e">
        <f>H3007+H3001</f>
        <v>#REF!</v>
      </c>
      <c r="H3008" s="123" t="e">
        <f>IF($A$3=2,ROUND((H3001+H3007),2),IF($A$3=3,ROUND((H3001+H3007),-1),ROUND((H3001+H3007),0)))</f>
        <v>#REF!</v>
      </c>
      <c r="I3008" s="57"/>
      <c r="J3008" s="124" t="e">
        <f>IF($A$3=2,ROUND((J3001+J3007),2),IF($A$3=3,ROUND((J3001+J3007),-1),ROUND((J3001+J3007),0)))</f>
        <v>#REF!</v>
      </c>
    </row>
    <row r="3009" spans="1:10" ht="16" thickTop="1">
      <c r="C3009" s="1"/>
      <c r="D3009" s="2"/>
      <c r="E3009" s="1"/>
      <c r="F3009" s="1"/>
      <c r="G3009" s="1"/>
      <c r="H3009" s="1"/>
      <c r="I3009" s="29"/>
      <c r="J3009" s="30"/>
    </row>
    <row r="3010" spans="1:10">
      <c r="C3010" s="1"/>
      <c r="D3010" s="2"/>
      <c r="E3010" s="1"/>
      <c r="F3010" s="1"/>
      <c r="G3010" s="1"/>
      <c r="H3010" s="1"/>
      <c r="I3010" s="29"/>
      <c r="J3010" s="30"/>
    </row>
    <row r="3011" spans="1:10" ht="16" thickBot="1">
      <c r="C3011" s="1"/>
      <c r="D3011" s="2"/>
      <c r="E3011" s="1"/>
      <c r="F3011" s="1"/>
      <c r="G3011" s="1"/>
      <c r="H3011" s="1"/>
      <c r="I3011" s="29"/>
      <c r="J3011" s="30"/>
    </row>
    <row r="3012" spans="1:10" ht="16" thickTop="1">
      <c r="A3012" s="18" t="s">
        <v>1713</v>
      </c>
      <c r="B3012" s="31"/>
      <c r="C3012" s="812" t="s">
        <v>1714</v>
      </c>
      <c r="D3012" s="813"/>
      <c r="E3012" s="813"/>
      <c r="F3012" s="813"/>
      <c r="G3012" s="32"/>
      <c r="H3012" s="33" t="s">
        <v>1359</v>
      </c>
      <c r="I3012" s="34" t="s">
        <v>1251</v>
      </c>
      <c r="J3012" s="35" t="s">
        <v>4</v>
      </c>
    </row>
    <row r="3013" spans="1:10">
      <c r="A3013" s="18"/>
      <c r="B3013" s="31"/>
      <c r="C3013" s="814"/>
      <c r="D3013" s="815"/>
      <c r="E3013" s="815"/>
      <c r="F3013" s="815"/>
      <c r="G3013" s="36"/>
      <c r="H3013" s="37" t="e">
        <f>"ITEM:   "&amp;#REF!</f>
        <v>#REF!</v>
      </c>
      <c r="I3013" s="64" t="e">
        <f>#REF!</f>
        <v>#REF!</v>
      </c>
      <c r="J3013" s="39"/>
    </row>
    <row r="3014" spans="1:10">
      <c r="A3014" s="40" t="s">
        <v>1253</v>
      </c>
      <c r="B3014" s="31"/>
      <c r="C3014" s="334" t="s">
        <v>1</v>
      </c>
      <c r="D3014" s="155" t="s">
        <v>2</v>
      </c>
      <c r="E3014" s="156" t="s">
        <v>3</v>
      </c>
      <c r="F3014" s="156" t="s">
        <v>1254</v>
      </c>
      <c r="G3014" s="157" t="s">
        <v>1255</v>
      </c>
      <c r="H3014" s="148" t="s">
        <v>1256</v>
      </c>
      <c r="I3014" s="302"/>
      <c r="J3014" s="333" t="s">
        <v>1256</v>
      </c>
    </row>
    <row r="3015" spans="1:10">
      <c r="A3015" s="40"/>
      <c r="B3015" s="31"/>
      <c r="C3015" s="41"/>
      <c r="D3015" s="18"/>
      <c r="E3015" s="42"/>
      <c r="F3015" s="42"/>
      <c r="G3015" s="43"/>
      <c r="H3015" s="44"/>
      <c r="I3015" s="45"/>
      <c r="J3015" s="46"/>
    </row>
    <row r="3016" spans="1:10">
      <c r="A3016" s="40" t="s">
        <v>1257</v>
      </c>
      <c r="B3016" s="31"/>
      <c r="C3016" s="47" t="s">
        <v>1258</v>
      </c>
      <c r="D3016" s="18"/>
      <c r="E3016" s="42"/>
      <c r="F3016" s="42"/>
      <c r="G3016" s="43"/>
      <c r="H3016" s="44"/>
      <c r="I3016" s="45"/>
      <c r="J3016" s="46"/>
    </row>
    <row r="3017" spans="1:10">
      <c r="A3017" s="40">
        <v>119889</v>
      </c>
      <c r="B3017" s="31" t="s">
        <v>1715</v>
      </c>
      <c r="C3017" s="334" t="s">
        <v>1716</v>
      </c>
      <c r="D3017" s="155" t="s">
        <v>2</v>
      </c>
      <c r="E3017" s="156">
        <v>25</v>
      </c>
      <c r="F3017" s="156">
        <v>5</v>
      </c>
      <c r="G3017" s="157">
        <v>2074</v>
      </c>
      <c r="H3017" s="148">
        <f>TRUNC(E3017* (1 + F3017 / 100) * G3017,2)</f>
        <v>54442.5</v>
      </c>
      <c r="I3017" s="302" t="e">
        <f>I3013 * (E3017 * (1+F3017/100))</f>
        <v>#REF!</v>
      </c>
      <c r="J3017" s="46" t="e">
        <f>H3017 * I3013</f>
        <v>#REF!</v>
      </c>
    </row>
    <row r="3018" spans="1:10">
      <c r="A3018" s="18" t="s">
        <v>1712</v>
      </c>
      <c r="B3018" s="31" t="s">
        <v>1532</v>
      </c>
      <c r="C3018" s="334" t="s">
        <v>1314</v>
      </c>
      <c r="D3018" s="155" t="s">
        <v>8</v>
      </c>
      <c r="E3018" s="156">
        <v>1.2E-2</v>
      </c>
      <c r="F3018" s="156"/>
      <c r="G3018" s="157" t="e">
        <f>H138</f>
        <v>#REF!</v>
      </c>
      <c r="H3018" s="148" t="e">
        <f>TRUNC(E3018* (1 + F3018 / 100) * G3018,2)</f>
        <v>#REF!</v>
      </c>
      <c r="I3018" s="302" t="e">
        <f>I3013 * (E3018 * (1+F3018/100))</f>
        <v>#REF!</v>
      </c>
      <c r="J3018" s="333" t="e">
        <f>H3018 * I3013</f>
        <v>#REF!</v>
      </c>
    </row>
    <row r="3019" spans="1:10">
      <c r="A3019" s="18" t="s">
        <v>1265</v>
      </c>
      <c r="B3019" s="31"/>
      <c r="C3019" s="41"/>
      <c r="D3019" s="18"/>
      <c r="E3019" s="42"/>
      <c r="F3019" s="42"/>
      <c r="G3019" s="43" t="s">
        <v>1266</v>
      </c>
      <c r="H3019" s="48" t="e">
        <f>SUM(H3016:H3018)</f>
        <v>#REF!</v>
      </c>
      <c r="I3019" s="45"/>
      <c r="J3019" s="48" t="e">
        <f>SUM(J3016:J3018)</f>
        <v>#REF!</v>
      </c>
    </row>
    <row r="3020" spans="1:10">
      <c r="A3020" s="40" t="s">
        <v>1267</v>
      </c>
      <c r="B3020" s="31"/>
      <c r="C3020" s="50" t="s">
        <v>1268</v>
      </c>
      <c r="D3020" s="18" t="s">
        <v>1269</v>
      </c>
      <c r="E3020" s="18" t="s">
        <v>1270</v>
      </c>
      <c r="F3020" s="18" t="s">
        <v>1271</v>
      </c>
      <c r="G3020" s="51" t="s">
        <v>1272</v>
      </c>
      <c r="H3020" s="52" t="s">
        <v>1273</v>
      </c>
      <c r="I3020" s="45"/>
      <c r="J3020" s="46"/>
    </row>
    <row r="3021" spans="1:10">
      <c r="A3021" s="40">
        <v>200007</v>
      </c>
      <c r="B3021" s="31" t="s">
        <v>1268</v>
      </c>
      <c r="C3021" s="334" t="s">
        <v>1274</v>
      </c>
      <c r="D3021" s="224">
        <v>109195</v>
      </c>
      <c r="E3021" s="225">
        <f>$O$1</f>
        <v>1.68</v>
      </c>
      <c r="F3021" s="226">
        <f>IF(D3021&lt;&gt;"",TRUNC(D3021*E3021,0),"")</f>
        <v>183447</v>
      </c>
      <c r="G3021" s="227">
        <v>8</v>
      </c>
      <c r="H3021" s="148">
        <f>TRUNC(F3021/G3021,2)</f>
        <v>22930.87</v>
      </c>
      <c r="I3021" s="345" t="e">
        <f>I3013 / G3021</f>
        <v>#REF!</v>
      </c>
      <c r="J3021" s="333" t="e">
        <f>H3021 * I3013</f>
        <v>#REF!</v>
      </c>
    </row>
    <row r="3022" spans="1:10">
      <c r="A3022" s="18" t="s">
        <v>1276</v>
      </c>
      <c r="B3022" s="31"/>
      <c r="C3022" s="41"/>
      <c r="D3022" s="18"/>
      <c r="E3022" s="42"/>
      <c r="F3022" s="42"/>
      <c r="G3022" s="43" t="s">
        <v>1277</v>
      </c>
      <c r="H3022" s="48">
        <f>SUM(H3020:H3021)</f>
        <v>22930.87</v>
      </c>
      <c r="I3022" s="45"/>
      <c r="J3022" s="49" t="e">
        <f>SUM(J3020:J3021)</f>
        <v>#REF!</v>
      </c>
    </row>
    <row r="3023" spans="1:10">
      <c r="A3023" s="40" t="s">
        <v>1278</v>
      </c>
      <c r="B3023" s="31"/>
      <c r="C3023" s="53" t="s">
        <v>1279</v>
      </c>
      <c r="D3023" s="18"/>
      <c r="E3023" s="42"/>
      <c r="F3023" s="42"/>
      <c r="G3023" s="43"/>
      <c r="H3023" s="44"/>
      <c r="I3023" s="45"/>
      <c r="J3023" s="46"/>
    </row>
    <row r="3024" spans="1:10">
      <c r="A3024" s="40">
        <v>300026</v>
      </c>
      <c r="B3024" s="31" t="s">
        <v>1279</v>
      </c>
      <c r="C3024" s="334" t="s">
        <v>1281</v>
      </c>
      <c r="D3024" s="155" t="s">
        <v>1282</v>
      </c>
      <c r="E3024" s="163">
        <f>$O$2</f>
        <v>0.05</v>
      </c>
      <c r="F3024" s="156"/>
      <c r="G3024" s="157">
        <f>H3022</f>
        <v>22930.87</v>
      </c>
      <c r="H3024" s="148">
        <f>TRUNC(E3024* (1 + F3024 / 100) * G3024,2)</f>
        <v>1146.54</v>
      </c>
      <c r="I3024" s="302" t="e">
        <f>I3013 * H3024</f>
        <v>#REF!</v>
      </c>
      <c r="J3024" s="333" t="e">
        <f>H3024 * I3013</f>
        <v>#REF!</v>
      </c>
    </row>
    <row r="3025" spans="1:10">
      <c r="A3025" s="40">
        <v>300002</v>
      </c>
      <c r="B3025" s="31" t="s">
        <v>1279</v>
      </c>
      <c r="C3025" s="334" t="s">
        <v>1561</v>
      </c>
      <c r="D3025" s="155" t="s">
        <v>1390</v>
      </c>
      <c r="E3025" s="156">
        <v>0.1</v>
      </c>
      <c r="F3025" s="156"/>
      <c r="G3025" s="157">
        <v>15990</v>
      </c>
      <c r="H3025" s="148">
        <f>TRUNC(E3025* (1 + F3025 / 100) * G3025,2)</f>
        <v>1599</v>
      </c>
      <c r="I3025" s="302" t="e">
        <f>I3013 * (E3025 * (1+F3025/100))</f>
        <v>#REF!</v>
      </c>
      <c r="J3025" s="333" t="e">
        <f>H3025 * I3013</f>
        <v>#REF!</v>
      </c>
    </row>
    <row r="3026" spans="1:10">
      <c r="A3026" s="18" t="s">
        <v>1283</v>
      </c>
      <c r="B3026" s="31"/>
      <c r="C3026" s="41"/>
      <c r="D3026" s="18"/>
      <c r="E3026" s="42"/>
      <c r="F3026" s="42"/>
      <c r="G3026" s="43" t="s">
        <v>1284</v>
      </c>
      <c r="H3026" s="48">
        <f>SUM(H3023:H3025)</f>
        <v>2745.54</v>
      </c>
      <c r="I3026" s="45"/>
      <c r="J3026" s="49" t="e">
        <f>SUM(J3023:J3025)</f>
        <v>#REF!</v>
      </c>
    </row>
    <row r="3027" spans="1:10">
      <c r="A3027" s="18" t="s">
        <v>1285</v>
      </c>
      <c r="B3027" s="1"/>
      <c r="C3027" s="47" t="s">
        <v>1286</v>
      </c>
      <c r="D3027" s="18"/>
      <c r="E3027" s="42"/>
      <c r="F3027" s="42"/>
      <c r="G3027" s="43"/>
      <c r="H3027" s="44"/>
      <c r="I3027" s="45"/>
      <c r="J3027" s="46"/>
    </row>
    <row r="3028" spans="1:10">
      <c r="A3028" s="40"/>
      <c r="B3028" s="31"/>
      <c r="C3028" s="334"/>
      <c r="D3028" s="155"/>
      <c r="E3028" s="156"/>
      <c r="F3028" s="156"/>
      <c r="G3028" s="157"/>
      <c r="H3028" s="148"/>
      <c r="I3028" s="302"/>
      <c r="J3028" s="333"/>
    </row>
    <row r="3029" spans="1:10">
      <c r="A3029" s="54" t="s">
        <v>1287</v>
      </c>
      <c r="B3029" s="1"/>
      <c r="C3029" s="41"/>
      <c r="D3029" s="18"/>
      <c r="E3029" s="42"/>
      <c r="F3029" s="42"/>
      <c r="G3029" s="43" t="s">
        <v>1288</v>
      </c>
      <c r="H3029" s="148">
        <f>SUM(H3027:H3028)</f>
        <v>0</v>
      </c>
      <c r="I3029" s="45"/>
      <c r="J3029" s="333">
        <f>SUM(J3027:J3028)</f>
        <v>0</v>
      </c>
    </row>
    <row r="3030" spans="1:10">
      <c r="A3030" s="18"/>
      <c r="B3030" s="55"/>
      <c r="C3030" s="41"/>
      <c r="D3030" s="18"/>
      <c r="E3030" s="42"/>
      <c r="F3030" s="42"/>
      <c r="G3030" s="43"/>
      <c r="H3030" s="44"/>
      <c r="I3030" s="45"/>
      <c r="J3030" s="46"/>
    </row>
    <row r="3031" spans="1:10" ht="16" thickBot="1">
      <c r="A3031" s="18" t="s">
        <v>1289</v>
      </c>
      <c r="B3031" s="55"/>
      <c r="C3031" s="56"/>
      <c r="D3031" s="119"/>
      <c r="E3031" s="120"/>
      <c r="F3031" s="121" t="s">
        <v>1290</v>
      </c>
      <c r="G3031" s="122" t="e">
        <f>SUM(H3014:H3030)/2</f>
        <v>#REF!</v>
      </c>
      <c r="H3031" s="123" t="e">
        <f>IF($A$2="CD",IF($A$3=1,ROUND(SUM(H3014:H3030)/2,0),IF($A$3=3,ROUND(SUM(H3014:H3030)/2,-1),SUM(H3014:H3030)/2)),SUM(H3014:H3030)/2)</f>
        <v>#REF!</v>
      </c>
      <c r="I3031" s="57" t="e">
        <f>SUM(J3014:J3030)/2</f>
        <v>#REF!</v>
      </c>
      <c r="J3031" s="124" t="e">
        <f>IF($A$2="CD",IF($A$3=1,ROUND(SUM(J3014:J3030)/2,0),IF($A$3=3,ROUND(SUM(J3014:J3030)/2,-1),SUM(J3014:J3030)/2)),SUM(J3014:J3030)/2)</f>
        <v>#REF!</v>
      </c>
    </row>
    <row r="3032" spans="1:10" ht="16" thickTop="1">
      <c r="A3032" s="18" t="s">
        <v>1340</v>
      </c>
      <c r="B3032" s="55"/>
      <c r="C3032" s="65" t="s">
        <v>1341</v>
      </c>
      <c r="D3032" s="66"/>
      <c r="E3032" s="67"/>
      <c r="F3032" s="67"/>
      <c r="G3032" s="68"/>
      <c r="H3032" s="69"/>
      <c r="I3032" s="45"/>
      <c r="J3032" s="70"/>
    </row>
    <row r="3033" spans="1:10">
      <c r="A3033" s="40" t="s">
        <v>1342</v>
      </c>
      <c r="B3033" s="55"/>
      <c r="C3033" s="335" t="s">
        <v>1343</v>
      </c>
      <c r="D3033" s="336"/>
      <c r="E3033" s="337"/>
      <c r="F3033" s="165">
        <f>$F$3</f>
        <v>0</v>
      </c>
      <c r="G3033" s="338"/>
      <c r="H3033" s="339" t="e">
        <f>ROUND(H3031*F3033,2)</f>
        <v>#REF!</v>
      </c>
      <c r="I3033" s="45"/>
      <c r="J3033" s="333" t="e">
        <f>ROUND(J3031*F3033,2)</f>
        <v>#REF!</v>
      </c>
    </row>
    <row r="3034" spans="1:10">
      <c r="A3034" s="40" t="s">
        <v>1344</v>
      </c>
      <c r="B3034" s="55"/>
      <c r="C3034" s="335" t="s">
        <v>1345</v>
      </c>
      <c r="D3034" s="336"/>
      <c r="E3034" s="337"/>
      <c r="F3034" s="165">
        <f>$G$3</f>
        <v>0</v>
      </c>
      <c r="G3034" s="338"/>
      <c r="H3034" s="339" t="e">
        <f>ROUND(H3031*F3034,2)</f>
        <v>#REF!</v>
      </c>
      <c r="I3034" s="45"/>
      <c r="J3034" s="333" t="e">
        <f>ROUND(J3031*F3034,2)</f>
        <v>#REF!</v>
      </c>
    </row>
    <row r="3035" spans="1:10">
      <c r="A3035" s="40" t="s">
        <v>1346</v>
      </c>
      <c r="B3035" s="55"/>
      <c r="C3035" s="335" t="s">
        <v>1347</v>
      </c>
      <c r="D3035" s="336"/>
      <c r="E3035" s="337"/>
      <c r="F3035" s="165">
        <f>$H$3</f>
        <v>0</v>
      </c>
      <c r="G3035" s="338"/>
      <c r="H3035" s="339" t="e">
        <f>ROUND(H3031*F3035,2)</f>
        <v>#REF!</v>
      </c>
      <c r="I3035" s="45"/>
      <c r="J3035" s="333" t="e">
        <f>ROUND(J3031*F3035,2)</f>
        <v>#REF!</v>
      </c>
    </row>
    <row r="3036" spans="1:10">
      <c r="A3036" s="40" t="s">
        <v>1348</v>
      </c>
      <c r="B3036" s="55"/>
      <c r="C3036" s="335" t="s">
        <v>1349</v>
      </c>
      <c r="D3036" s="336"/>
      <c r="E3036" s="337"/>
      <c r="F3036" s="165" t="e">
        <f>$I$3</f>
        <v>#REF!</v>
      </c>
      <c r="G3036" s="338"/>
      <c r="H3036" s="339" t="e">
        <f>ROUND(H3035*F3036,2)</f>
        <v>#REF!</v>
      </c>
      <c r="I3036" s="45"/>
      <c r="J3036" s="333" t="e">
        <f>ROUND(J3035*F3036,2)</f>
        <v>#REF!</v>
      </c>
    </row>
    <row r="3037" spans="1:10">
      <c r="A3037" s="18" t="s">
        <v>1350</v>
      </c>
      <c r="B3037" s="55"/>
      <c r="C3037" s="47" t="s">
        <v>1351</v>
      </c>
      <c r="D3037" s="18"/>
      <c r="E3037" s="42"/>
      <c r="F3037" s="42"/>
      <c r="G3037" s="71"/>
      <c r="H3037" s="72" t="e">
        <f>SUM(H3033:H3036)</f>
        <v>#REF!</v>
      </c>
      <c r="I3037" s="62"/>
      <c r="J3037" s="73" t="e">
        <f>SUM(J3033:J3036)</f>
        <v>#REF!</v>
      </c>
    </row>
    <row r="3038" spans="1:10" ht="16" thickBot="1">
      <c r="A3038" s="18" t="s">
        <v>1352</v>
      </c>
      <c r="B3038" s="55"/>
      <c r="C3038" s="125"/>
      <c r="D3038" s="126"/>
      <c r="E3038" s="120"/>
      <c r="F3038" s="121" t="s">
        <v>1353</v>
      </c>
      <c r="G3038" s="127" t="e">
        <f>H3037+H3031</f>
        <v>#REF!</v>
      </c>
      <c r="H3038" s="123" t="e">
        <f>IF($A$3=2,ROUND((H3031+H3037),2),IF($A$3=3,ROUND((H3031+H3037),-1),ROUND((H3031+H3037),0)))</f>
        <v>#REF!</v>
      </c>
      <c r="I3038" s="57"/>
      <c r="J3038" s="124" t="e">
        <f>IF($A$3=2,ROUND((J3031+J3037),2),IF($A$3=3,ROUND((J3031+J3037),-1),ROUND((J3031+J3037),0)))</f>
        <v>#REF!</v>
      </c>
    </row>
    <row r="3039" spans="1:10" ht="16" thickTop="1">
      <c r="C3039" s="1"/>
      <c r="D3039" s="2"/>
      <c r="E3039" s="1"/>
      <c r="F3039" s="1"/>
      <c r="G3039" s="1"/>
      <c r="H3039" s="1"/>
      <c r="I3039" s="29"/>
      <c r="J3039" s="30"/>
    </row>
    <row r="3040" spans="1:10" ht="16" thickBot="1">
      <c r="C3040" s="1"/>
      <c r="D3040" s="2"/>
      <c r="E3040" s="1"/>
      <c r="F3040" s="1"/>
      <c r="G3040" s="1"/>
      <c r="H3040" s="1"/>
      <c r="I3040" s="29"/>
      <c r="J3040" s="30"/>
    </row>
    <row r="3041" spans="1:10" ht="16" thickTop="1">
      <c r="A3041" s="18" t="s">
        <v>1717</v>
      </c>
      <c r="B3041" s="31"/>
      <c r="C3041" s="812" t="s">
        <v>1718</v>
      </c>
      <c r="D3041" s="813"/>
      <c r="E3041" s="813"/>
      <c r="F3041" s="813"/>
      <c r="G3041" s="32"/>
      <c r="H3041" s="33" t="s">
        <v>1359</v>
      </c>
      <c r="I3041" s="34" t="s">
        <v>1251</v>
      </c>
      <c r="J3041" s="35" t="s">
        <v>4</v>
      </c>
    </row>
    <row r="3042" spans="1:10">
      <c r="A3042" s="18"/>
      <c r="B3042" s="31"/>
      <c r="C3042" s="814"/>
      <c r="D3042" s="815"/>
      <c r="E3042" s="815"/>
      <c r="F3042" s="815"/>
      <c r="G3042" s="36"/>
      <c r="H3042" s="37" t="e">
        <f>"ITEM:   "&amp;#REF!</f>
        <v>#REF!</v>
      </c>
      <c r="I3042" s="64" t="e">
        <f>#REF!</f>
        <v>#REF!</v>
      </c>
      <c r="J3042" s="39"/>
    </row>
    <row r="3043" spans="1:10">
      <c r="A3043" s="40" t="s">
        <v>1253</v>
      </c>
      <c r="B3043" s="31"/>
      <c r="C3043" s="334" t="s">
        <v>1</v>
      </c>
      <c r="D3043" s="155" t="s">
        <v>2</v>
      </c>
      <c r="E3043" s="156" t="s">
        <v>3</v>
      </c>
      <c r="F3043" s="156" t="s">
        <v>1254</v>
      </c>
      <c r="G3043" s="157" t="s">
        <v>1255</v>
      </c>
      <c r="H3043" s="148" t="s">
        <v>1256</v>
      </c>
      <c r="I3043" s="302"/>
      <c r="J3043" s="333" t="s">
        <v>1256</v>
      </c>
    </row>
    <row r="3044" spans="1:10">
      <c r="A3044" s="40"/>
      <c r="B3044" s="31"/>
      <c r="C3044" s="41"/>
      <c r="D3044" s="18"/>
      <c r="E3044" s="42"/>
      <c r="F3044" s="42"/>
      <c r="G3044" s="43"/>
      <c r="H3044" s="44"/>
      <c r="I3044" s="45"/>
      <c r="J3044" s="46"/>
    </row>
    <row r="3045" spans="1:10">
      <c r="A3045" s="40" t="s">
        <v>1257</v>
      </c>
      <c r="B3045" s="31"/>
      <c r="C3045" s="47" t="s">
        <v>1258</v>
      </c>
      <c r="D3045" s="18"/>
      <c r="E3045" s="42"/>
      <c r="F3045" s="42"/>
      <c r="G3045" s="43"/>
      <c r="H3045" s="44"/>
      <c r="I3045" s="45"/>
      <c r="J3045" s="46"/>
    </row>
    <row r="3046" spans="1:10">
      <c r="A3046" s="40">
        <v>100463</v>
      </c>
      <c r="B3046" s="31" t="s">
        <v>1708</v>
      </c>
      <c r="C3046" s="334" t="s">
        <v>1719</v>
      </c>
      <c r="D3046" s="155" t="s">
        <v>2</v>
      </c>
      <c r="E3046" s="156">
        <v>25</v>
      </c>
      <c r="F3046" s="156">
        <v>2</v>
      </c>
      <c r="G3046" s="157">
        <v>3249</v>
      </c>
      <c r="H3046" s="148">
        <f>TRUNC(E3046* (1 + F3046 / 100) * G3046,2)</f>
        <v>82849.5</v>
      </c>
      <c r="I3046" s="302" t="e">
        <f>I3042 * (E3046 * (1+F3046/100))</f>
        <v>#REF!</v>
      </c>
      <c r="J3046" s="333" t="e">
        <f>H3046 * I3042</f>
        <v>#REF!</v>
      </c>
    </row>
    <row r="3047" spans="1:10">
      <c r="A3047" s="18" t="s">
        <v>1712</v>
      </c>
      <c r="B3047" s="31" t="s">
        <v>1532</v>
      </c>
      <c r="C3047" s="334" t="s">
        <v>1314</v>
      </c>
      <c r="D3047" s="155" t="s">
        <v>8</v>
      </c>
      <c r="E3047" s="156">
        <v>2.1000000000000001E-2</v>
      </c>
      <c r="F3047" s="156"/>
      <c r="G3047" s="157" t="e">
        <f>H138</f>
        <v>#REF!</v>
      </c>
      <c r="H3047" s="148" t="e">
        <f>TRUNC(E3047* (1 + F3047 / 100) * G3047,2)</f>
        <v>#REF!</v>
      </c>
      <c r="I3047" s="302" t="e">
        <f>I3042 * (E3047 * (1+F3047/100))</f>
        <v>#REF!</v>
      </c>
      <c r="J3047" s="333" t="e">
        <f>H3047 * I3042</f>
        <v>#REF!</v>
      </c>
    </row>
    <row r="3048" spans="1:10">
      <c r="A3048" s="18" t="s">
        <v>1265</v>
      </c>
      <c r="B3048" s="31"/>
      <c r="C3048" s="41"/>
      <c r="D3048" s="18"/>
      <c r="E3048" s="42"/>
      <c r="F3048" s="42"/>
      <c r="G3048" s="43" t="s">
        <v>1266</v>
      </c>
      <c r="H3048" s="48" t="e">
        <f>SUM(H3045:H3047)</f>
        <v>#REF!</v>
      </c>
      <c r="I3048" s="45"/>
      <c r="J3048" s="49" t="e">
        <f>SUM(J3045:J3047)</f>
        <v>#REF!</v>
      </c>
    </row>
    <row r="3049" spans="1:10">
      <c r="A3049" s="40" t="s">
        <v>1267</v>
      </c>
      <c r="B3049" s="31"/>
      <c r="C3049" s="50" t="s">
        <v>1268</v>
      </c>
      <c r="D3049" s="18" t="s">
        <v>1269</v>
      </c>
      <c r="E3049" s="18" t="s">
        <v>1270</v>
      </c>
      <c r="F3049" s="18" t="s">
        <v>1271</v>
      </c>
      <c r="G3049" s="51" t="s">
        <v>1272</v>
      </c>
      <c r="H3049" s="52" t="s">
        <v>1273</v>
      </c>
      <c r="I3049" s="45"/>
      <c r="J3049" s="46"/>
    </row>
    <row r="3050" spans="1:10">
      <c r="A3050" s="40">
        <v>200007</v>
      </c>
      <c r="B3050" s="31" t="s">
        <v>1268</v>
      </c>
      <c r="C3050" s="334" t="s">
        <v>1274</v>
      </c>
      <c r="D3050" s="224">
        <v>109195</v>
      </c>
      <c r="E3050" s="225">
        <f>$O$1</f>
        <v>1.68</v>
      </c>
      <c r="F3050" s="226">
        <f>IF(D3050&lt;&gt;"",TRUNC(D3050*E3050,0),"")</f>
        <v>183447</v>
      </c>
      <c r="G3050" s="227">
        <v>8</v>
      </c>
      <c r="H3050" s="148">
        <f>TRUNC(F3050/G3050,2)</f>
        <v>22930.87</v>
      </c>
      <c r="I3050" s="302" t="e">
        <f>I3042 / G3050</f>
        <v>#REF!</v>
      </c>
      <c r="J3050" s="333" t="e">
        <f>H3050 * I3042</f>
        <v>#REF!</v>
      </c>
    </row>
    <row r="3051" spans="1:10">
      <c r="A3051" s="18" t="s">
        <v>1276</v>
      </c>
      <c r="B3051" s="31"/>
      <c r="C3051" s="41"/>
      <c r="D3051" s="18"/>
      <c r="E3051" s="42"/>
      <c r="F3051" s="42"/>
      <c r="G3051" s="43" t="s">
        <v>1277</v>
      </c>
      <c r="H3051" s="48">
        <f>SUM(H3049:H3050)</f>
        <v>22930.87</v>
      </c>
      <c r="I3051" s="45"/>
      <c r="J3051" s="49" t="e">
        <f>SUM(J3049:J3050)</f>
        <v>#REF!</v>
      </c>
    </row>
    <row r="3052" spans="1:10">
      <c r="A3052" s="40" t="s">
        <v>1278</v>
      </c>
      <c r="B3052" s="31"/>
      <c r="C3052" s="53" t="s">
        <v>1279</v>
      </c>
      <c r="D3052" s="18"/>
      <c r="E3052" s="42"/>
      <c r="F3052" s="42"/>
      <c r="G3052" s="43"/>
      <c r="H3052" s="44"/>
      <c r="I3052" s="45"/>
      <c r="J3052" s="46"/>
    </row>
    <row r="3053" spans="1:10">
      <c r="A3053" s="40">
        <v>300026</v>
      </c>
      <c r="B3053" s="31" t="s">
        <v>1279</v>
      </c>
      <c r="C3053" s="334" t="s">
        <v>1281</v>
      </c>
      <c r="D3053" s="155" t="s">
        <v>1282</v>
      </c>
      <c r="E3053" s="163">
        <f>$O$2</f>
        <v>0.05</v>
      </c>
      <c r="F3053" s="156"/>
      <c r="G3053" s="157">
        <f>H3051</f>
        <v>22930.87</v>
      </c>
      <c r="H3053" s="148">
        <f>TRUNC(E3053* (1 + F3053 / 100) * G3053,2)</f>
        <v>1146.54</v>
      </c>
      <c r="I3053" s="302" t="e">
        <f>I3042 * H3053</f>
        <v>#REF!</v>
      </c>
      <c r="J3053" s="333" t="e">
        <f>H3053 * I3042</f>
        <v>#REF!</v>
      </c>
    </row>
    <row r="3054" spans="1:10">
      <c r="A3054" s="40">
        <v>300002</v>
      </c>
      <c r="B3054" s="31" t="s">
        <v>1279</v>
      </c>
      <c r="C3054" s="334" t="s">
        <v>1561</v>
      </c>
      <c r="D3054" s="155" t="s">
        <v>1390</v>
      </c>
      <c r="E3054" s="156">
        <v>0.2</v>
      </c>
      <c r="F3054" s="156"/>
      <c r="G3054" s="157">
        <v>15990</v>
      </c>
      <c r="H3054" s="148">
        <f>TRUNC(E3054* (1 + F3054 / 100) * G3054,2)</f>
        <v>3198</v>
      </c>
      <c r="I3054" s="302" t="e">
        <f>I3042 * (E3054 * (1+F3054/100))</f>
        <v>#REF!</v>
      </c>
      <c r="J3054" s="333" t="e">
        <f>H3054 * I3042</f>
        <v>#REF!</v>
      </c>
    </row>
    <row r="3055" spans="1:10">
      <c r="A3055" s="18" t="s">
        <v>1283</v>
      </c>
      <c r="B3055" s="31"/>
      <c r="C3055" s="41"/>
      <c r="D3055" s="18"/>
      <c r="E3055" s="42"/>
      <c r="F3055" s="42"/>
      <c r="G3055" s="43" t="s">
        <v>1284</v>
      </c>
      <c r="H3055" s="48">
        <f>SUM(H3052:H3054)</f>
        <v>4344.54</v>
      </c>
      <c r="I3055" s="45"/>
      <c r="J3055" s="49" t="e">
        <f>SUM(J3052:J3054)</f>
        <v>#REF!</v>
      </c>
    </row>
    <row r="3056" spans="1:10">
      <c r="A3056" s="18" t="s">
        <v>1285</v>
      </c>
      <c r="B3056" s="1"/>
      <c r="C3056" s="47" t="s">
        <v>1286</v>
      </c>
      <c r="D3056" s="18"/>
      <c r="E3056" s="42"/>
      <c r="F3056" s="42"/>
      <c r="G3056" s="43"/>
      <c r="H3056" s="44"/>
      <c r="I3056" s="45"/>
      <c r="J3056" s="46"/>
    </row>
    <row r="3057" spans="1:10">
      <c r="A3057" s="40"/>
      <c r="B3057" s="31"/>
      <c r="C3057" s="334"/>
      <c r="D3057" s="155"/>
      <c r="E3057" s="156"/>
      <c r="F3057" s="156"/>
      <c r="G3057" s="157"/>
      <c r="H3057" s="148"/>
      <c r="I3057" s="302"/>
      <c r="J3057" s="333"/>
    </row>
    <row r="3058" spans="1:10">
      <c r="A3058" s="54" t="s">
        <v>1287</v>
      </c>
      <c r="B3058" s="1"/>
      <c r="C3058" s="41"/>
      <c r="D3058" s="18"/>
      <c r="E3058" s="42"/>
      <c r="F3058" s="42"/>
      <c r="G3058" s="43" t="s">
        <v>1288</v>
      </c>
      <c r="H3058" s="148">
        <f>SUM(H3056:H3057)</f>
        <v>0</v>
      </c>
      <c r="I3058" s="45"/>
      <c r="J3058" s="333">
        <f>SUM(J3056:J3057)</f>
        <v>0</v>
      </c>
    </row>
    <row r="3059" spans="1:10">
      <c r="A3059" s="18"/>
      <c r="B3059" s="55"/>
      <c r="C3059" s="41"/>
      <c r="D3059" s="18"/>
      <c r="E3059" s="42"/>
      <c r="F3059" s="42"/>
      <c r="G3059" s="43"/>
      <c r="H3059" s="44"/>
      <c r="I3059" s="62"/>
      <c r="J3059" s="46"/>
    </row>
    <row r="3060" spans="1:10" ht="16" thickBot="1">
      <c r="A3060" s="18" t="s">
        <v>1289</v>
      </c>
      <c r="B3060" s="55"/>
      <c r="C3060" s="56"/>
      <c r="D3060" s="119"/>
      <c r="E3060" s="120"/>
      <c r="F3060" s="121" t="s">
        <v>1290</v>
      </c>
      <c r="G3060" s="122" t="e">
        <f>SUM(H3043:H3059)/2</f>
        <v>#REF!</v>
      </c>
      <c r="H3060" s="123" t="e">
        <f>IF($A$2="CD",IF($A$3=1,ROUND(SUM(H3043:H3059)/2,0),IF($A$3=3,ROUND(SUM(H3043:H3059)/2,-1),SUM(H3043:H3059)/2)),SUM(H3043:H3059)/2)</f>
        <v>#REF!</v>
      </c>
      <c r="I3060" s="57" t="e">
        <f>SUM(J3043:J3059)/2</f>
        <v>#REF!</v>
      </c>
      <c r="J3060" s="124" t="e">
        <f>IF($A$2="CD",IF($A$3=1,ROUND(SUM(J3043:J3059)/2,0),IF($A$3=3,ROUND(SUM(J3043:J3059)/2,-1),SUM(J3043:J3059)/2)),SUM(J3043:J3059)/2)</f>
        <v>#REF!</v>
      </c>
    </row>
    <row r="3061" spans="1:10" ht="16" thickTop="1">
      <c r="A3061" s="18" t="s">
        <v>1340</v>
      </c>
      <c r="B3061" s="55"/>
      <c r="C3061" s="65" t="s">
        <v>1341</v>
      </c>
      <c r="D3061" s="66"/>
      <c r="E3061" s="67"/>
      <c r="F3061" s="67"/>
      <c r="G3061" s="68"/>
      <c r="H3061" s="69"/>
      <c r="I3061" s="45"/>
      <c r="J3061" s="70"/>
    </row>
    <row r="3062" spans="1:10">
      <c r="A3062" s="40" t="s">
        <v>1342</v>
      </c>
      <c r="B3062" s="55"/>
      <c r="C3062" s="335" t="s">
        <v>1343</v>
      </c>
      <c r="D3062" s="336"/>
      <c r="E3062" s="337"/>
      <c r="F3062" s="165">
        <f>$F$3</f>
        <v>0</v>
      </c>
      <c r="G3062" s="338"/>
      <c r="H3062" s="339" t="e">
        <f>ROUND(H3060*F3062,2)</f>
        <v>#REF!</v>
      </c>
      <c r="I3062" s="45"/>
      <c r="J3062" s="333" t="e">
        <f>ROUND(J3060*F3062,2)</f>
        <v>#REF!</v>
      </c>
    </row>
    <row r="3063" spans="1:10">
      <c r="A3063" s="40" t="s">
        <v>1344</v>
      </c>
      <c r="B3063" s="55"/>
      <c r="C3063" s="335" t="s">
        <v>1345</v>
      </c>
      <c r="D3063" s="336"/>
      <c r="E3063" s="337"/>
      <c r="F3063" s="165">
        <f>$G$3</f>
        <v>0</v>
      </c>
      <c r="G3063" s="338"/>
      <c r="H3063" s="339" t="e">
        <f>ROUND(H3060*F3063,2)</f>
        <v>#REF!</v>
      </c>
      <c r="I3063" s="45"/>
      <c r="J3063" s="333" t="e">
        <f>ROUND(J3060*F3063,2)</f>
        <v>#REF!</v>
      </c>
    </row>
    <row r="3064" spans="1:10">
      <c r="A3064" s="40" t="s">
        <v>1346</v>
      </c>
      <c r="B3064" s="55"/>
      <c r="C3064" s="335" t="s">
        <v>1347</v>
      </c>
      <c r="D3064" s="336"/>
      <c r="E3064" s="337"/>
      <c r="F3064" s="165">
        <f>$H$3</f>
        <v>0</v>
      </c>
      <c r="G3064" s="338"/>
      <c r="H3064" s="339" t="e">
        <f>ROUND(H3060*F3064,2)</f>
        <v>#REF!</v>
      </c>
      <c r="I3064" s="45"/>
      <c r="J3064" s="333" t="e">
        <f>ROUND(J3060*F3064,2)</f>
        <v>#REF!</v>
      </c>
    </row>
    <row r="3065" spans="1:10">
      <c r="A3065" s="40" t="s">
        <v>1348</v>
      </c>
      <c r="B3065" s="55"/>
      <c r="C3065" s="335" t="s">
        <v>1349</v>
      </c>
      <c r="D3065" s="336"/>
      <c r="E3065" s="337"/>
      <c r="F3065" s="165" t="e">
        <f>$I$3</f>
        <v>#REF!</v>
      </c>
      <c r="G3065" s="338"/>
      <c r="H3065" s="339" t="e">
        <f>ROUND(H3064*F3065,2)</f>
        <v>#REF!</v>
      </c>
      <c r="I3065" s="45"/>
      <c r="J3065" s="333" t="e">
        <f>ROUND(J3064*F3065,2)</f>
        <v>#REF!</v>
      </c>
    </row>
    <row r="3066" spans="1:10">
      <c r="A3066" s="18" t="s">
        <v>1350</v>
      </c>
      <c r="B3066" s="55"/>
      <c r="C3066" s="47" t="s">
        <v>1351</v>
      </c>
      <c r="D3066" s="18"/>
      <c r="E3066" s="42"/>
      <c r="F3066" s="42"/>
      <c r="G3066" s="71"/>
      <c r="H3066" s="72" t="e">
        <f>SUM(H3062:H3065)</f>
        <v>#REF!</v>
      </c>
      <c r="I3066" s="62"/>
      <c r="J3066" s="73" t="e">
        <f>SUM(J3062:J3065)</f>
        <v>#REF!</v>
      </c>
    </row>
    <row r="3067" spans="1:10" ht="16" thickBot="1">
      <c r="A3067" s="18" t="s">
        <v>1352</v>
      </c>
      <c r="B3067" s="55"/>
      <c r="C3067" s="125"/>
      <c r="D3067" s="126"/>
      <c r="E3067" s="120"/>
      <c r="F3067" s="121" t="s">
        <v>1353</v>
      </c>
      <c r="G3067" s="127" t="e">
        <f>H3066+H3060</f>
        <v>#REF!</v>
      </c>
      <c r="H3067" s="123" t="e">
        <f>IF($A$3=2,ROUND((H3060+H3066),2),IF($A$3=3,ROUND((H3060+H3066),-1),ROUND((H3060+H3066),0)))</f>
        <v>#REF!</v>
      </c>
      <c r="I3067" s="57"/>
      <c r="J3067" s="124" t="e">
        <f>IF($A$3=2,ROUND((J3060+J3066),2),IF($A$3=3,ROUND((J3060+J3066),-1),ROUND((J3060+J3066),0)))</f>
        <v>#REF!</v>
      </c>
    </row>
    <row r="3068" spans="1:10" ht="16" thickTop="1">
      <c r="C3068" s="1"/>
      <c r="D3068" s="2"/>
      <c r="E3068" s="1"/>
      <c r="F3068" s="1"/>
      <c r="G3068" s="1"/>
      <c r="H3068" s="1"/>
      <c r="I3068" s="29"/>
      <c r="J3068" s="30"/>
    </row>
    <row r="3069" spans="1:10" ht="16" thickBot="1">
      <c r="C3069" s="1"/>
      <c r="D3069" s="2"/>
      <c r="E3069" s="1"/>
      <c r="F3069" s="1"/>
      <c r="G3069" s="1"/>
      <c r="H3069" s="1"/>
      <c r="I3069" s="29"/>
      <c r="J3069" s="30"/>
    </row>
    <row r="3070" spans="1:10" ht="16" thickTop="1">
      <c r="A3070" s="18" t="s">
        <v>1720</v>
      </c>
      <c r="B3070" s="31"/>
      <c r="C3070" s="812" t="s">
        <v>1721</v>
      </c>
      <c r="D3070" s="813"/>
      <c r="E3070" s="813"/>
      <c r="F3070" s="813"/>
      <c r="G3070" s="58"/>
      <c r="H3070" s="33" t="s">
        <v>1293</v>
      </c>
      <c r="I3070" s="34" t="s">
        <v>1251</v>
      </c>
      <c r="J3070" s="35" t="s">
        <v>4</v>
      </c>
    </row>
    <row r="3071" spans="1:10">
      <c r="A3071" s="18"/>
      <c r="B3071" s="31"/>
      <c r="C3071" s="814"/>
      <c r="D3071" s="815"/>
      <c r="E3071" s="815"/>
      <c r="F3071" s="815"/>
      <c r="G3071" s="59"/>
      <c r="H3071" s="37" t="e">
        <f>"ITEM:   "&amp;#REF!</f>
        <v>#REF!</v>
      </c>
      <c r="I3071" s="64" t="e">
        <f>#REF!</f>
        <v>#REF!</v>
      </c>
      <c r="J3071" s="39"/>
    </row>
    <row r="3072" spans="1:10">
      <c r="A3072" s="40" t="s">
        <v>1253</v>
      </c>
      <c r="B3072" s="31"/>
      <c r="C3072" s="334" t="s">
        <v>1</v>
      </c>
      <c r="D3072" s="155" t="s">
        <v>2</v>
      </c>
      <c r="E3072" s="156" t="s">
        <v>3</v>
      </c>
      <c r="F3072" s="164" t="s">
        <v>1254</v>
      </c>
      <c r="G3072" s="157" t="s">
        <v>1255</v>
      </c>
      <c r="H3072" s="148" t="s">
        <v>1256</v>
      </c>
      <c r="I3072" s="302"/>
      <c r="J3072" s="333" t="s">
        <v>1256</v>
      </c>
    </row>
    <row r="3073" spans="1:10">
      <c r="A3073" s="40"/>
      <c r="B3073" s="31"/>
      <c r="C3073" s="41"/>
      <c r="D3073" s="18"/>
      <c r="E3073" s="42"/>
      <c r="F3073" s="60"/>
      <c r="G3073" s="43"/>
      <c r="H3073" s="44"/>
      <c r="I3073" s="45"/>
      <c r="J3073" s="46"/>
    </row>
    <row r="3074" spans="1:10">
      <c r="A3074" s="40" t="s">
        <v>1257</v>
      </c>
      <c r="B3074" s="31"/>
      <c r="C3074" s="47" t="s">
        <v>1258</v>
      </c>
      <c r="D3074" s="18"/>
      <c r="E3074" s="42"/>
      <c r="F3074" s="60"/>
      <c r="G3074" s="43"/>
      <c r="H3074" s="44"/>
      <c r="I3074" s="45"/>
      <c r="J3074" s="46"/>
    </row>
    <row r="3075" spans="1:10">
      <c r="A3075" s="40">
        <v>100123</v>
      </c>
      <c r="B3075" s="31" t="s">
        <v>1297</v>
      </c>
      <c r="C3075" s="334" t="s">
        <v>1298</v>
      </c>
      <c r="D3075" s="155" t="s">
        <v>8</v>
      </c>
      <c r="E3075" s="156">
        <v>1</v>
      </c>
      <c r="F3075" s="164">
        <v>0.03</v>
      </c>
      <c r="G3075" s="157">
        <v>63800</v>
      </c>
      <c r="H3075" s="148">
        <f>TRUNC(E3075* (1 + F3075 / 100) * G3075,2)</f>
        <v>63819.14</v>
      </c>
      <c r="I3075" s="302" t="e">
        <f>I3071 * (E3075 * (1+F3075/100))</f>
        <v>#REF!</v>
      </c>
      <c r="J3075" s="333" t="e">
        <f>H3075 * I3071</f>
        <v>#REF!</v>
      </c>
    </row>
    <row r="3076" spans="1:10">
      <c r="A3076" s="40">
        <v>105066</v>
      </c>
      <c r="B3076" s="31" t="s">
        <v>1297</v>
      </c>
      <c r="C3076" s="334" t="s">
        <v>1722</v>
      </c>
      <c r="D3076" s="155" t="s">
        <v>8</v>
      </c>
      <c r="E3076" s="156">
        <v>0.5</v>
      </c>
      <c r="F3076" s="164">
        <v>0.03</v>
      </c>
      <c r="G3076" s="157">
        <v>51000</v>
      </c>
      <c r="H3076" s="148">
        <f>TRUNC(E3076* (1 + F3076 / 100) * G3076,2)</f>
        <v>25507.65</v>
      </c>
      <c r="I3076" s="302" t="e">
        <f>I3071 * (E3076 * (1+F3076/100))</f>
        <v>#REF!</v>
      </c>
      <c r="J3076" s="333" t="e">
        <f>H3076 * I3071</f>
        <v>#REF!</v>
      </c>
    </row>
    <row r="3077" spans="1:10">
      <c r="A3077" s="40">
        <v>100558</v>
      </c>
      <c r="B3077" s="31" t="s">
        <v>1302</v>
      </c>
      <c r="C3077" s="334" t="s">
        <v>1303</v>
      </c>
      <c r="D3077" s="155" t="s">
        <v>1304</v>
      </c>
      <c r="E3077" s="156">
        <v>350</v>
      </c>
      <c r="F3077" s="164"/>
      <c r="G3077" s="157">
        <v>600</v>
      </c>
      <c r="H3077" s="148">
        <f>TRUNC(E3077* (1 + F3077 / 100) * G3077,2)</f>
        <v>210000</v>
      </c>
      <c r="I3077" s="302" t="e">
        <f>I3071 * (E3077 * (1+F3077/100))</f>
        <v>#REF!</v>
      </c>
      <c r="J3077" s="333" t="e">
        <f>H3077 * I3071</f>
        <v>#REF!</v>
      </c>
    </row>
    <row r="3078" spans="1:10">
      <c r="A3078" s="40">
        <v>100932</v>
      </c>
      <c r="B3078" s="31" t="s">
        <v>1259</v>
      </c>
      <c r="C3078" s="346" t="s">
        <v>1300</v>
      </c>
      <c r="D3078" s="347" t="s">
        <v>1301</v>
      </c>
      <c r="E3078" s="348">
        <v>0.1</v>
      </c>
      <c r="F3078" s="349"/>
      <c r="G3078" s="350">
        <v>9100</v>
      </c>
      <c r="H3078" s="351">
        <f>TRUNC(E3078* (1 + F3078 / 100) * G3078,2)</f>
        <v>910</v>
      </c>
      <c r="I3078" s="352" t="e">
        <f>I3071 * (E3078 * (1+F3078/100))</f>
        <v>#REF!</v>
      </c>
      <c r="J3078" s="108" t="e">
        <f>H3078 * I3071</f>
        <v>#REF!</v>
      </c>
    </row>
    <row r="3079" spans="1:10">
      <c r="A3079" s="40">
        <v>100011</v>
      </c>
      <c r="B3079" s="31" t="s">
        <v>1259</v>
      </c>
      <c r="C3079" s="353" t="s">
        <v>1305</v>
      </c>
      <c r="D3079" s="354" t="s">
        <v>1301</v>
      </c>
      <c r="E3079" s="355">
        <v>0.01</v>
      </c>
      <c r="F3079" s="356"/>
      <c r="G3079" s="357">
        <v>76000</v>
      </c>
      <c r="H3079" s="358">
        <f>TRUNC(E3079* (1 + F3079 / 100) * G3079,2)</f>
        <v>760</v>
      </c>
      <c r="I3079" s="359" t="e">
        <f>I3071 * (E3079 * (1+F3079/100))</f>
        <v>#REF!</v>
      </c>
      <c r="J3079" s="114" t="e">
        <f>H3079 * I3071</f>
        <v>#REF!</v>
      </c>
    </row>
    <row r="3080" spans="1:10">
      <c r="A3080" s="54" t="s">
        <v>1265</v>
      </c>
      <c r="B3080" s="31"/>
      <c r="C3080" s="41"/>
      <c r="D3080" s="18"/>
      <c r="E3080" s="42"/>
      <c r="F3080" s="60"/>
      <c r="G3080" s="43" t="s">
        <v>1266</v>
      </c>
      <c r="H3080" s="48">
        <f>SUM(H3074:H3079)</f>
        <v>300996.79000000004</v>
      </c>
      <c r="I3080" s="45"/>
      <c r="J3080" s="48" t="e">
        <f>SUM(J3074:J3079)</f>
        <v>#REF!</v>
      </c>
    </row>
    <row r="3081" spans="1:10">
      <c r="A3081" s="40" t="s">
        <v>1267</v>
      </c>
      <c r="B3081" s="31"/>
      <c r="C3081" s="50" t="s">
        <v>1268</v>
      </c>
      <c r="D3081" s="18" t="s">
        <v>1269</v>
      </c>
      <c r="E3081" s="18" t="s">
        <v>1270</v>
      </c>
      <c r="F3081" s="18" t="s">
        <v>1271</v>
      </c>
      <c r="G3081" s="51" t="s">
        <v>1272</v>
      </c>
      <c r="H3081" s="52" t="s">
        <v>1273</v>
      </c>
      <c r="I3081" s="45"/>
      <c r="J3081" s="46"/>
    </row>
    <row r="3082" spans="1:10">
      <c r="A3082" s="40">
        <v>200010</v>
      </c>
      <c r="B3082" s="31" t="s">
        <v>1268</v>
      </c>
      <c r="C3082" s="360" t="s">
        <v>1306</v>
      </c>
      <c r="D3082" s="361">
        <v>114480</v>
      </c>
      <c r="E3082" s="362">
        <f>$O$1</f>
        <v>1.68</v>
      </c>
      <c r="F3082" s="363">
        <f>IF(D3082&lt;&gt;"",TRUNC(D3082*E3082,0),"")</f>
        <v>192326</v>
      </c>
      <c r="G3082" s="364">
        <v>6</v>
      </c>
      <c r="H3082" s="365">
        <f>TRUNC(F3082/G3082,2)</f>
        <v>32054.33</v>
      </c>
      <c r="I3082" s="352" t="e">
        <f>I3071 / G3082</f>
        <v>#REF!</v>
      </c>
      <c r="J3082" s="46" t="e">
        <f>H3082 * I3071</f>
        <v>#REF!</v>
      </c>
    </row>
    <row r="3083" spans="1:10">
      <c r="A3083" s="40">
        <v>207500</v>
      </c>
      <c r="B3083" s="31" t="s">
        <v>1268</v>
      </c>
      <c r="C3083" s="360" t="s">
        <v>1307</v>
      </c>
      <c r="D3083" s="361">
        <v>42174</v>
      </c>
      <c r="E3083" s="362">
        <f>$O$1</f>
        <v>1.68</v>
      </c>
      <c r="F3083" s="363">
        <f>IF(D3083&lt;&gt;"",TRUNC(D3083*E3083,0),"")</f>
        <v>70852</v>
      </c>
      <c r="G3083" s="364">
        <v>2.8527999999999998</v>
      </c>
      <c r="H3083" s="365">
        <f>TRUNC(F3083/G3083,2)</f>
        <v>24835.95</v>
      </c>
      <c r="I3083" s="352" t="e">
        <f>I3071 / G3083</f>
        <v>#REF!</v>
      </c>
      <c r="J3083" s="46" t="e">
        <f>H3083 * I3071</f>
        <v>#REF!</v>
      </c>
    </row>
    <row r="3084" spans="1:10">
      <c r="A3084" s="54" t="s">
        <v>1276</v>
      </c>
      <c r="B3084" s="31"/>
      <c r="C3084" s="41"/>
      <c r="D3084" s="18"/>
      <c r="E3084" s="42"/>
      <c r="F3084" s="60"/>
      <c r="G3084" s="43" t="s">
        <v>1277</v>
      </c>
      <c r="H3084" s="48">
        <f>SUM(H3081:H3083)</f>
        <v>56890.28</v>
      </c>
      <c r="I3084" s="45"/>
      <c r="J3084" s="48" t="e">
        <f>SUM(J3081:J3083)</f>
        <v>#REF!</v>
      </c>
    </row>
    <row r="3085" spans="1:10">
      <c r="A3085" s="40" t="s">
        <v>1278</v>
      </c>
      <c r="B3085" s="31"/>
      <c r="C3085" s="53" t="s">
        <v>1279</v>
      </c>
      <c r="D3085" s="18"/>
      <c r="E3085" s="42"/>
      <c r="F3085" s="60"/>
      <c r="G3085" s="43"/>
      <c r="H3085" s="44"/>
      <c r="I3085" s="45"/>
      <c r="J3085" s="46"/>
    </row>
    <row r="3086" spans="1:10">
      <c r="A3086" s="40">
        <v>300030</v>
      </c>
      <c r="B3086" s="31" t="s">
        <v>1279</v>
      </c>
      <c r="C3086" s="366" t="s">
        <v>1723</v>
      </c>
      <c r="D3086" s="354" t="s">
        <v>629</v>
      </c>
      <c r="E3086" s="355">
        <v>1</v>
      </c>
      <c r="F3086" s="356"/>
      <c r="G3086" s="357">
        <v>38800</v>
      </c>
      <c r="H3086" s="365">
        <f>TRUNC(E3086* (1 + F3086 / 100) * G3086,2)</f>
        <v>38800</v>
      </c>
      <c r="I3086" s="352" t="e">
        <f>I3071 * (E3086 * (1+F3086/100))</f>
        <v>#REF!</v>
      </c>
      <c r="J3086" s="46" t="e">
        <f>H3086 * I3071</f>
        <v>#REF!</v>
      </c>
    </row>
    <row r="3087" spans="1:10">
      <c r="A3087" s="40">
        <v>300026</v>
      </c>
      <c r="B3087" s="31" t="s">
        <v>1279</v>
      </c>
      <c r="C3087" s="360" t="s">
        <v>1281</v>
      </c>
      <c r="D3087" s="354" t="s">
        <v>1282</v>
      </c>
      <c r="E3087" s="367">
        <f>$O$2</f>
        <v>0.05</v>
      </c>
      <c r="F3087" s="356"/>
      <c r="G3087" s="357">
        <f>H3084</f>
        <v>56890.28</v>
      </c>
      <c r="H3087" s="365">
        <f>TRUNC(E3087* (1 + F3087 / 100) * G3087,2)</f>
        <v>2844.51</v>
      </c>
      <c r="I3087" s="352" t="e">
        <f>I3071 * H3087</f>
        <v>#REF!</v>
      </c>
      <c r="J3087" s="333" t="e">
        <f>H3087 * I3071</f>
        <v>#REF!</v>
      </c>
    </row>
    <row r="3088" spans="1:10">
      <c r="A3088" s="54" t="s">
        <v>1283</v>
      </c>
      <c r="B3088" s="31"/>
      <c r="C3088" s="41"/>
      <c r="D3088" s="18"/>
      <c r="E3088" s="42"/>
      <c r="F3088" s="60"/>
      <c r="G3088" s="43" t="s">
        <v>1284</v>
      </c>
      <c r="H3088" s="48">
        <f>SUM(H3085:H3087)</f>
        <v>41644.51</v>
      </c>
      <c r="I3088" s="45"/>
      <c r="J3088" s="48" t="e">
        <f>SUM(J3085:J3087)</f>
        <v>#REF!</v>
      </c>
    </row>
    <row r="3089" spans="1:10">
      <c r="A3089" s="18" t="s">
        <v>1285</v>
      </c>
      <c r="B3089" s="61"/>
      <c r="C3089" s="47" t="s">
        <v>1286</v>
      </c>
      <c r="D3089" s="18"/>
      <c r="E3089" s="42"/>
      <c r="F3089" s="60"/>
      <c r="G3089" s="43"/>
      <c r="H3089" s="44"/>
      <c r="I3089" s="45"/>
      <c r="J3089" s="46"/>
    </row>
    <row r="3090" spans="1:10">
      <c r="A3090" s="40"/>
      <c r="B3090" s="31"/>
      <c r="C3090" s="360"/>
      <c r="D3090" s="354"/>
      <c r="E3090" s="355"/>
      <c r="F3090" s="356"/>
      <c r="G3090" s="357"/>
      <c r="H3090" s="365"/>
      <c r="I3090" s="352"/>
      <c r="J3090" s="333"/>
    </row>
    <row r="3091" spans="1:10">
      <c r="A3091" s="54" t="s">
        <v>1287</v>
      </c>
      <c r="B3091" s="61"/>
      <c r="C3091" s="41"/>
      <c r="D3091" s="18"/>
      <c r="E3091" s="42"/>
      <c r="F3091" s="60"/>
      <c r="G3091" s="43" t="s">
        <v>1288</v>
      </c>
      <c r="H3091" s="365">
        <f>SUM(H3089:H3090)</f>
        <v>0</v>
      </c>
      <c r="I3091" s="45"/>
      <c r="J3091" s="333">
        <f>SUM(J3089:J3090)</f>
        <v>0</v>
      </c>
    </row>
    <row r="3092" spans="1:10">
      <c r="A3092" s="18"/>
      <c r="B3092" s="55"/>
      <c r="C3092" s="41"/>
      <c r="D3092" s="18"/>
      <c r="E3092" s="42"/>
      <c r="F3092" s="60"/>
      <c r="G3092" s="43"/>
      <c r="H3092" s="44"/>
      <c r="I3092" s="62" t="e">
        <f>I3093-H3093</f>
        <v>#REF!</v>
      </c>
      <c r="J3092" s="46" t="e">
        <f>I3071*H3092</f>
        <v>#REF!</v>
      </c>
    </row>
    <row r="3093" spans="1:10" ht="16" thickBot="1">
      <c r="A3093" s="18" t="s">
        <v>1289</v>
      </c>
      <c r="B3093" s="55"/>
      <c r="C3093" s="56"/>
      <c r="D3093" s="119"/>
      <c r="E3093" s="120"/>
      <c r="F3093" s="121" t="s">
        <v>1290</v>
      </c>
      <c r="G3093" s="122">
        <f>SUM(H3072:H3092)/2</f>
        <v>399531.58</v>
      </c>
      <c r="H3093" s="123" t="e">
        <f>IF($A$2="CD",IF($A$3=1,ROUND(SUM(H3072:H3092)/2,0),IF($A$3=3,ROUND(SUM(H3072:H3092)/2,0),SUM(H3072:H3092)/2)),SUM(H3072:H3092)/2)</f>
        <v>#REF!</v>
      </c>
      <c r="I3093" s="57" t="e">
        <f>SUM(J3072:J3092)/2</f>
        <v>#REF!</v>
      </c>
      <c r="J3093" s="124" t="e">
        <f>IF($A$2="CD",IF($A$3=1,ROUND(SUM(J3072:J3092)/2,0),IF($A$3=3,ROUND(SUM(J3072:J3092)/2,0),SUM(J3072:J3092)/2)),SUM(J3072:J3092)/2)</f>
        <v>#REF!</v>
      </c>
    </row>
    <row r="3094" spans="1:10" ht="16" thickTop="1">
      <c r="A3094" s="18" t="s">
        <v>1340</v>
      </c>
      <c r="B3094" s="55"/>
      <c r="C3094" s="65" t="s">
        <v>1341</v>
      </c>
      <c r="D3094" s="66"/>
      <c r="E3094" s="67"/>
      <c r="F3094" s="112"/>
      <c r="G3094" s="68"/>
      <c r="H3094" s="69"/>
      <c r="I3094" s="45"/>
      <c r="J3094" s="70"/>
    </row>
    <row r="3095" spans="1:10">
      <c r="A3095" s="40" t="s">
        <v>1342</v>
      </c>
      <c r="B3095" s="55"/>
      <c r="C3095" s="335" t="s">
        <v>1343</v>
      </c>
      <c r="D3095" s="336"/>
      <c r="E3095" s="337"/>
      <c r="F3095" s="368">
        <f>$F$3</f>
        <v>0</v>
      </c>
      <c r="G3095" s="338"/>
      <c r="H3095" s="339" t="e">
        <f>ROUND(H3093*F3095,2)</f>
        <v>#REF!</v>
      </c>
      <c r="I3095" s="45"/>
      <c r="J3095" s="333" t="e">
        <f>ROUND(J3093*F3095,2)</f>
        <v>#REF!</v>
      </c>
    </row>
    <row r="3096" spans="1:10">
      <c r="A3096" s="40" t="s">
        <v>1344</v>
      </c>
      <c r="B3096" s="55"/>
      <c r="C3096" s="335" t="s">
        <v>1345</v>
      </c>
      <c r="D3096" s="336"/>
      <c r="E3096" s="337"/>
      <c r="F3096" s="368">
        <f>$G$3</f>
        <v>0</v>
      </c>
      <c r="G3096" s="338"/>
      <c r="H3096" s="339" t="e">
        <f>ROUND(H3093*F3096,2)</f>
        <v>#REF!</v>
      </c>
      <c r="I3096" s="45"/>
      <c r="J3096" s="333" t="e">
        <f>ROUND(J3093*F3096,2)</f>
        <v>#REF!</v>
      </c>
    </row>
    <row r="3097" spans="1:10">
      <c r="A3097" s="40" t="s">
        <v>1346</v>
      </c>
      <c r="B3097" s="55"/>
      <c r="C3097" s="335" t="s">
        <v>1347</v>
      </c>
      <c r="D3097" s="336"/>
      <c r="E3097" s="337"/>
      <c r="F3097" s="368">
        <f>$H$3</f>
        <v>0</v>
      </c>
      <c r="G3097" s="338"/>
      <c r="H3097" s="339" t="e">
        <f>ROUND(H3093*F3097,2)</f>
        <v>#REF!</v>
      </c>
      <c r="I3097" s="45"/>
      <c r="J3097" s="333" t="e">
        <f>ROUND(J3093*F3097,2)</f>
        <v>#REF!</v>
      </c>
    </row>
    <row r="3098" spans="1:10">
      <c r="A3098" s="40" t="s">
        <v>1348</v>
      </c>
      <c r="B3098" s="55"/>
      <c r="C3098" s="335" t="s">
        <v>1349</v>
      </c>
      <c r="D3098" s="336"/>
      <c r="E3098" s="337"/>
      <c r="F3098" s="368" t="e">
        <f>$I$3</f>
        <v>#REF!</v>
      </c>
      <c r="G3098" s="338"/>
      <c r="H3098" s="339" t="e">
        <f>ROUND(H3097*F3098,2)</f>
        <v>#REF!</v>
      </c>
      <c r="I3098" s="45"/>
      <c r="J3098" s="333" t="e">
        <f>ROUND(J3097*F3098,2)</f>
        <v>#REF!</v>
      </c>
    </row>
    <row r="3099" spans="1:10">
      <c r="A3099" s="18" t="s">
        <v>1350</v>
      </c>
      <c r="B3099" s="55"/>
      <c r="C3099" s="47" t="s">
        <v>1351</v>
      </c>
      <c r="D3099" s="18"/>
      <c r="E3099" s="42"/>
      <c r="F3099" s="60"/>
      <c r="G3099" s="71"/>
      <c r="H3099" s="72" t="e">
        <f>SUM(H3095:H3098)</f>
        <v>#REF!</v>
      </c>
      <c r="I3099" s="62"/>
      <c r="J3099" s="73" t="e">
        <f>SUM(J3095:J3098)</f>
        <v>#REF!</v>
      </c>
    </row>
    <row r="3100" spans="1:10" ht="16" thickBot="1">
      <c r="A3100" s="18" t="s">
        <v>1352</v>
      </c>
      <c r="B3100" s="55"/>
      <c r="C3100" s="125"/>
      <c r="D3100" s="126"/>
      <c r="E3100" s="120"/>
      <c r="F3100" s="121" t="s">
        <v>1353</v>
      </c>
      <c r="G3100" s="127" t="e">
        <f>H3099+H3093</f>
        <v>#REF!</v>
      </c>
      <c r="H3100" s="123" t="e">
        <f>IF($A$3=2,ROUND((H3093+H3099),2),IF($A$3=3,ROUND((H3093+H3099),-1),ROUND((H3093+H3099),0)))</f>
        <v>#REF!</v>
      </c>
      <c r="I3100" s="57"/>
      <c r="J3100" s="124" t="e">
        <f>IF($A$3=2,ROUND((J3093+J3099),2),IF($A$3=3,ROUND((J3093+J3099),-1),ROUND((J3093+J3099),0)))</f>
        <v>#REF!</v>
      </c>
    </row>
    <row r="3101" spans="1:10" ht="16" thickTop="1">
      <c r="C3101" s="1"/>
      <c r="D3101" s="2"/>
      <c r="E3101" s="1"/>
      <c r="F3101" s="1"/>
      <c r="G3101" s="1"/>
      <c r="H3101" s="1"/>
      <c r="I3101" s="29"/>
      <c r="J3101" s="30"/>
    </row>
    <row r="3102" spans="1:10">
      <c r="C3102" s="1"/>
      <c r="D3102" s="2"/>
      <c r="E3102" s="1"/>
      <c r="F3102" s="1"/>
      <c r="G3102" s="1"/>
      <c r="H3102" s="1"/>
      <c r="I3102" s="29"/>
      <c r="J3102" s="30"/>
    </row>
    <row r="3103" spans="1:10">
      <c r="C3103" s="1"/>
      <c r="D3103" s="2"/>
      <c r="E3103" s="1"/>
      <c r="F3103" s="1"/>
      <c r="G3103" s="1"/>
      <c r="H3103" s="1"/>
      <c r="I3103" s="29"/>
      <c r="J3103" s="30"/>
    </row>
    <row r="3104" spans="1:10" ht="16" thickBot="1">
      <c r="C3104" s="1"/>
      <c r="D3104" s="2"/>
      <c r="E3104" s="1"/>
      <c r="F3104" s="1"/>
      <c r="G3104" s="1"/>
      <c r="H3104" s="1"/>
      <c r="I3104" s="29"/>
      <c r="J3104" s="30"/>
    </row>
    <row r="3105" spans="1:10" ht="16" thickTop="1">
      <c r="A3105" s="18" t="s">
        <v>1724</v>
      </c>
      <c r="B3105" s="29"/>
      <c r="C3105" s="812" t="s">
        <v>1725</v>
      </c>
      <c r="D3105" s="813"/>
      <c r="E3105" s="813"/>
      <c r="F3105" s="813"/>
      <c r="G3105" s="58"/>
      <c r="H3105" s="33" t="s">
        <v>1373</v>
      </c>
      <c r="I3105" s="34" t="s">
        <v>1251</v>
      </c>
      <c r="J3105" s="35" t="s">
        <v>4</v>
      </c>
    </row>
    <row r="3106" spans="1:10">
      <c r="A3106" s="18"/>
      <c r="B3106" s="29"/>
      <c r="C3106" s="814"/>
      <c r="D3106" s="815"/>
      <c r="E3106" s="815"/>
      <c r="F3106" s="815"/>
      <c r="G3106" s="59"/>
      <c r="H3106" s="37" t="e">
        <f>"ITEM:   "&amp;#REF!</f>
        <v>#REF!</v>
      </c>
      <c r="I3106" s="64" t="e">
        <f>#REF!</f>
        <v>#REF!</v>
      </c>
      <c r="J3106" s="39"/>
    </row>
    <row r="3107" spans="1:10">
      <c r="A3107" s="40" t="s">
        <v>1253</v>
      </c>
      <c r="B3107" s="29"/>
      <c r="C3107" s="360" t="s">
        <v>1</v>
      </c>
      <c r="D3107" s="354" t="s">
        <v>2</v>
      </c>
      <c r="E3107" s="355" t="s">
        <v>3</v>
      </c>
      <c r="F3107" s="356" t="s">
        <v>1254</v>
      </c>
      <c r="G3107" s="357" t="s">
        <v>1255</v>
      </c>
      <c r="H3107" s="365" t="s">
        <v>1256</v>
      </c>
      <c r="I3107" s="352"/>
      <c r="J3107" s="333" t="s">
        <v>1256</v>
      </c>
    </row>
    <row r="3108" spans="1:10">
      <c r="A3108" s="40"/>
      <c r="B3108" s="29"/>
      <c r="C3108" s="41"/>
      <c r="D3108" s="18"/>
      <c r="E3108" s="42"/>
      <c r="F3108" s="60"/>
      <c r="G3108" s="43"/>
      <c r="H3108" s="44"/>
      <c r="I3108" s="45"/>
      <c r="J3108" s="46"/>
    </row>
    <row r="3109" spans="1:10">
      <c r="A3109" s="40" t="s">
        <v>1257</v>
      </c>
      <c r="B3109" s="29"/>
      <c r="C3109" s="47" t="s">
        <v>1258</v>
      </c>
      <c r="D3109" s="18"/>
      <c r="E3109" s="42"/>
      <c r="F3109" s="60"/>
      <c r="G3109" s="43"/>
      <c r="H3109" s="44"/>
      <c r="I3109" s="45"/>
      <c r="J3109" s="46"/>
    </row>
    <row r="3110" spans="1:10">
      <c r="A3110" s="40">
        <v>100593</v>
      </c>
      <c r="B3110" s="29" t="s">
        <v>1263</v>
      </c>
      <c r="C3110" s="360" t="s">
        <v>1726</v>
      </c>
      <c r="D3110" s="354" t="s">
        <v>2</v>
      </c>
      <c r="E3110" s="355">
        <v>3</v>
      </c>
      <c r="F3110" s="356"/>
      <c r="G3110" s="357">
        <v>150</v>
      </c>
      <c r="H3110" s="365">
        <f>TRUNC(E3110* (1 + F3110 / 100) * G3110,2)</f>
        <v>450</v>
      </c>
      <c r="I3110" s="352" t="e">
        <f>I3106 * (E3110 * (1+F3110/100))</f>
        <v>#REF!</v>
      </c>
      <c r="J3110" s="333" t="e">
        <f>H3110 * I3106</f>
        <v>#REF!</v>
      </c>
    </row>
    <row r="3111" spans="1:10">
      <c r="A3111" s="40">
        <v>109096</v>
      </c>
      <c r="B3111" s="29"/>
      <c r="C3111" s="360" t="s">
        <v>1727</v>
      </c>
      <c r="D3111" s="354" t="s">
        <v>2</v>
      </c>
      <c r="E3111" s="355">
        <v>0.77</v>
      </c>
      <c r="F3111" s="356">
        <v>1</v>
      </c>
      <c r="G3111" s="357">
        <v>11554</v>
      </c>
      <c r="H3111" s="365">
        <f>TRUNC(E3111* (1 + F3111 / 100) * G3111,2)</f>
        <v>8985.5400000000009</v>
      </c>
      <c r="I3111" s="352" t="e">
        <f>I3106 * (E3111 * (1+F3111/100))</f>
        <v>#REF!</v>
      </c>
      <c r="J3111" s="333" t="e">
        <f>H3111 * I3106</f>
        <v>#REF!</v>
      </c>
    </row>
    <row r="3112" spans="1:10">
      <c r="A3112" s="40">
        <v>109086</v>
      </c>
      <c r="B3112" s="29"/>
      <c r="C3112" s="360" t="s">
        <v>1728</v>
      </c>
      <c r="D3112" s="354" t="s">
        <v>2</v>
      </c>
      <c r="E3112" s="355">
        <v>0.34</v>
      </c>
      <c r="F3112" s="356">
        <v>1</v>
      </c>
      <c r="G3112" s="357">
        <v>8586</v>
      </c>
      <c r="H3112" s="365">
        <f>TRUNC(E3112* (1 + F3112 / 100) * G3112,2)</f>
        <v>2948.43</v>
      </c>
      <c r="I3112" s="352" t="e">
        <f>I3106 * (E3112 * (1+F3112/100))</f>
        <v>#REF!</v>
      </c>
      <c r="J3112" s="333" t="e">
        <f>H3112 * I3106</f>
        <v>#REF!</v>
      </c>
    </row>
    <row r="3113" spans="1:10">
      <c r="A3113" s="40">
        <v>101929</v>
      </c>
      <c r="B3113" s="29" t="s">
        <v>1263</v>
      </c>
      <c r="C3113" s="360" t="s">
        <v>1729</v>
      </c>
      <c r="D3113" s="354" t="s">
        <v>2</v>
      </c>
      <c r="E3113" s="355">
        <v>3</v>
      </c>
      <c r="F3113" s="356"/>
      <c r="G3113" s="357">
        <v>46</v>
      </c>
      <c r="H3113" s="365">
        <f>TRUNC(E3113* (1 + F3113 / 100) * G3113,2)</f>
        <v>138</v>
      </c>
      <c r="I3113" s="352" t="e">
        <f>I3106 * (E3113 * (1+F3113/100))</f>
        <v>#REF!</v>
      </c>
      <c r="J3113" s="333" t="e">
        <f>H3113 * I3106</f>
        <v>#REF!</v>
      </c>
    </row>
    <row r="3114" spans="1:10">
      <c r="A3114" s="40">
        <v>101948</v>
      </c>
      <c r="B3114" s="29" t="s">
        <v>1329</v>
      </c>
      <c r="C3114" s="360" t="s">
        <v>1730</v>
      </c>
      <c r="D3114" s="354" t="s">
        <v>2</v>
      </c>
      <c r="E3114" s="355">
        <v>23</v>
      </c>
      <c r="F3114" s="356"/>
      <c r="G3114" s="357">
        <v>100</v>
      </c>
      <c r="H3114" s="365">
        <f>TRUNC(E3114* (1 + F3114 / 100) * G3114,2)</f>
        <v>2300</v>
      </c>
      <c r="I3114" s="352" t="e">
        <f>I3106 * (E3114 * (1+F3114/100))</f>
        <v>#REF!</v>
      </c>
      <c r="J3114" s="333" t="e">
        <f>H3114 * I3106</f>
        <v>#REF!</v>
      </c>
    </row>
    <row r="3115" spans="1:10">
      <c r="A3115" s="54" t="s">
        <v>1265</v>
      </c>
      <c r="B3115" s="29"/>
      <c r="C3115" s="41"/>
      <c r="D3115" s="18"/>
      <c r="E3115" s="42"/>
      <c r="F3115" s="60"/>
      <c r="G3115" s="43" t="s">
        <v>1266</v>
      </c>
      <c r="H3115" s="48">
        <f>SUM(H3109:H3114)</f>
        <v>14821.970000000001</v>
      </c>
      <c r="I3115" s="45"/>
      <c r="J3115" s="49" t="e">
        <f>SUM(J3109:J3114)</f>
        <v>#REF!</v>
      </c>
    </row>
    <row r="3116" spans="1:10">
      <c r="A3116" s="40" t="s">
        <v>1267</v>
      </c>
      <c r="B3116" s="29"/>
      <c r="C3116" s="50" t="s">
        <v>1268</v>
      </c>
      <c r="D3116" s="18" t="s">
        <v>1269</v>
      </c>
      <c r="E3116" s="18" t="s">
        <v>1270</v>
      </c>
      <c r="F3116" s="18" t="s">
        <v>1271</v>
      </c>
      <c r="G3116" s="51" t="s">
        <v>1272</v>
      </c>
      <c r="H3116" s="52" t="s">
        <v>1273</v>
      </c>
      <c r="I3116" s="45"/>
      <c r="J3116" s="46"/>
    </row>
    <row r="3117" spans="1:10">
      <c r="A3117" s="40">
        <v>200017</v>
      </c>
      <c r="B3117" s="29" t="s">
        <v>1268</v>
      </c>
      <c r="C3117" s="360" t="s">
        <v>1275</v>
      </c>
      <c r="D3117" s="361">
        <v>108240</v>
      </c>
      <c r="E3117" s="362">
        <f>$O$1</f>
        <v>1.68</v>
      </c>
      <c r="F3117" s="363">
        <f>IF(D3117&lt;&gt;"",TRUNC(D3117*E3117,0),"")</f>
        <v>181843</v>
      </c>
      <c r="G3117" s="364">
        <v>11.428000000000001</v>
      </c>
      <c r="H3117" s="365">
        <f>TRUNC(F3117/G3117,2)</f>
        <v>15912.05</v>
      </c>
      <c r="I3117" s="352" t="e">
        <f>I3106 / G3117</f>
        <v>#REF!</v>
      </c>
      <c r="J3117" s="333" t="e">
        <f>H3117 * I3106</f>
        <v>#REF!</v>
      </c>
    </row>
    <row r="3118" spans="1:10">
      <c r="A3118" s="40">
        <v>207103</v>
      </c>
      <c r="B3118" s="29" t="s">
        <v>1268</v>
      </c>
      <c r="C3118" s="360" t="s">
        <v>1731</v>
      </c>
      <c r="D3118" s="354" t="s">
        <v>1383</v>
      </c>
      <c r="E3118" s="355">
        <v>0.26</v>
      </c>
      <c r="F3118" s="356"/>
      <c r="G3118" s="369">
        <v>0.54679999999999995</v>
      </c>
      <c r="H3118" s="365">
        <f>TRUNC(E3118* (1 + F3118 / 100) * G3118,2)</f>
        <v>0.14000000000000001</v>
      </c>
      <c r="I3118" s="352" t="e">
        <f>I3106 * (E3118 * (1+F3118/100))</f>
        <v>#REF!</v>
      </c>
      <c r="J3118" s="333" t="e">
        <f>H3118 * I3106</f>
        <v>#REF!</v>
      </c>
    </row>
    <row r="3119" spans="1:10">
      <c r="A3119" s="54" t="s">
        <v>1276</v>
      </c>
      <c r="B3119" s="29"/>
      <c r="C3119" s="41"/>
      <c r="D3119" s="18"/>
      <c r="E3119" s="42"/>
      <c r="F3119" s="60"/>
      <c r="G3119" s="43" t="s">
        <v>1277</v>
      </c>
      <c r="H3119" s="48">
        <f>SUM(H3116:H3118)</f>
        <v>15912.189999999999</v>
      </c>
      <c r="I3119" s="45"/>
      <c r="J3119" s="49" t="e">
        <f>SUM(J3116:J3118)</f>
        <v>#REF!</v>
      </c>
    </row>
    <row r="3120" spans="1:10">
      <c r="A3120" s="40" t="s">
        <v>1278</v>
      </c>
      <c r="B3120" s="29"/>
      <c r="C3120" s="53" t="s">
        <v>1279</v>
      </c>
      <c r="D3120" s="18"/>
      <c r="E3120" s="42"/>
      <c r="F3120" s="60"/>
      <c r="G3120" s="43"/>
      <c r="H3120" s="44"/>
      <c r="I3120" s="45"/>
      <c r="J3120" s="46"/>
    </row>
    <row r="3121" spans="1:10">
      <c r="A3121" s="40">
        <v>300026</v>
      </c>
      <c r="B3121" s="29" t="s">
        <v>1279</v>
      </c>
      <c r="C3121" s="366" t="s">
        <v>1281</v>
      </c>
      <c r="D3121" s="354" t="s">
        <v>1282</v>
      </c>
      <c r="E3121" s="367">
        <f>$O$2</f>
        <v>0.05</v>
      </c>
      <c r="F3121" s="356"/>
      <c r="G3121" s="357">
        <f>H3119</f>
        <v>15912.189999999999</v>
      </c>
      <c r="H3121" s="365">
        <f>TRUNC(E3121* (1 + F3121 / 100) * G3121,2)</f>
        <v>795.6</v>
      </c>
      <c r="I3121" s="352" t="e">
        <f>I3106 * H3121</f>
        <v>#REF!</v>
      </c>
      <c r="J3121" s="333" t="e">
        <f>H3121 * I3106</f>
        <v>#REF!</v>
      </c>
    </row>
    <row r="3122" spans="1:10">
      <c r="A3122" s="54" t="s">
        <v>1283</v>
      </c>
      <c r="B3122" s="29"/>
      <c r="C3122" s="41"/>
      <c r="D3122" s="18"/>
      <c r="E3122" s="42"/>
      <c r="F3122" s="60"/>
      <c r="G3122" s="43" t="s">
        <v>1284</v>
      </c>
      <c r="H3122" s="48">
        <f>SUM(H3120:H3121)</f>
        <v>795.6</v>
      </c>
      <c r="I3122" s="45"/>
      <c r="J3122" s="49" t="e">
        <f>SUM(J3120:J3121)</f>
        <v>#REF!</v>
      </c>
    </row>
    <row r="3123" spans="1:10">
      <c r="A3123" s="18" t="s">
        <v>1285</v>
      </c>
      <c r="B3123" s="61"/>
      <c r="C3123" s="47" t="s">
        <v>1286</v>
      </c>
      <c r="D3123" s="18"/>
      <c r="E3123" s="42"/>
      <c r="F3123" s="60"/>
      <c r="G3123" s="43"/>
      <c r="H3123" s="44"/>
      <c r="I3123" s="45"/>
      <c r="J3123" s="46"/>
    </row>
    <row r="3124" spans="1:10">
      <c r="A3124" s="40"/>
      <c r="B3124" s="31"/>
      <c r="C3124" s="360"/>
      <c r="D3124" s="354"/>
      <c r="E3124" s="355"/>
      <c r="F3124" s="356"/>
      <c r="G3124" s="357"/>
      <c r="H3124" s="365"/>
      <c r="I3124" s="352"/>
      <c r="J3124" s="333"/>
    </row>
    <row r="3125" spans="1:10">
      <c r="A3125" s="54" t="s">
        <v>1287</v>
      </c>
      <c r="B3125" s="61"/>
      <c r="C3125" s="41"/>
      <c r="D3125" s="18"/>
      <c r="E3125" s="42"/>
      <c r="F3125" s="60"/>
      <c r="G3125" s="43" t="s">
        <v>1288</v>
      </c>
      <c r="H3125" s="365">
        <f>SUM(H3123:H3124)</f>
        <v>0</v>
      </c>
      <c r="I3125" s="45"/>
      <c r="J3125" s="333">
        <f>SUM(J3123:J3124)</f>
        <v>0</v>
      </c>
    </row>
    <row r="3126" spans="1:10">
      <c r="A3126" s="18"/>
      <c r="B3126" s="88"/>
      <c r="C3126" s="41"/>
      <c r="D3126" s="18"/>
      <c r="E3126" s="42"/>
      <c r="F3126" s="60"/>
      <c r="G3126" s="43"/>
      <c r="H3126" s="44"/>
      <c r="I3126" s="45"/>
      <c r="J3126" s="46"/>
    </row>
    <row r="3127" spans="1:10" ht="16" thickBot="1">
      <c r="A3127" s="18" t="s">
        <v>1289</v>
      </c>
      <c r="B3127" s="88"/>
      <c r="C3127" s="56"/>
      <c r="D3127" s="119"/>
      <c r="E3127" s="120"/>
      <c r="F3127" s="121" t="s">
        <v>1290</v>
      </c>
      <c r="G3127" s="122">
        <f>SUM(H3107:H3126)/2</f>
        <v>31529.760000000002</v>
      </c>
      <c r="H3127" s="123" t="e">
        <f>IF($A$2="CD",IF($A$3=1,ROUND(SUM(H3107:H3126)/2,0),IF($A$3=3,ROUND(SUM(H3107:H3126)/2,-1),SUM(H3107:H3126)/2)),SUM(H3107:H3126)/2)</f>
        <v>#REF!</v>
      </c>
      <c r="I3127" s="57" t="e">
        <f>SUM(J3107:J3126)/2</f>
        <v>#REF!</v>
      </c>
      <c r="J3127" s="124" t="e">
        <f>IF($A$2="CD",IF($A$3=1,ROUND(SUM(J3107:J3126)/2,0),IF($A$3=3,ROUND(SUM(J3107:J3126)/2,-1),SUM(J3107:J3126)/2)),SUM(J3107:J3126)/2)</f>
        <v>#REF!</v>
      </c>
    </row>
    <row r="3128" spans="1:10" ht="16" thickTop="1">
      <c r="A3128" s="18" t="s">
        <v>1340</v>
      </c>
      <c r="B3128" s="88"/>
      <c r="C3128" s="65" t="s">
        <v>1341</v>
      </c>
      <c r="D3128" s="66"/>
      <c r="E3128" s="67"/>
      <c r="F3128" s="112"/>
      <c r="G3128" s="68"/>
      <c r="H3128" s="69"/>
      <c r="I3128" s="45"/>
      <c r="J3128" s="70"/>
    </row>
    <row r="3129" spans="1:10">
      <c r="A3129" s="40" t="s">
        <v>1342</v>
      </c>
      <c r="B3129" s="88"/>
      <c r="C3129" s="335" t="s">
        <v>1343</v>
      </c>
      <c r="D3129" s="336"/>
      <c r="E3129" s="337"/>
      <c r="F3129" s="370">
        <f>$F$3</f>
        <v>0</v>
      </c>
      <c r="G3129" s="338"/>
      <c r="H3129" s="339" t="e">
        <f>ROUND(H3127*F3129,2)</f>
        <v>#REF!</v>
      </c>
      <c r="I3129" s="45"/>
      <c r="J3129" s="333" t="e">
        <f>ROUND(J3127*F3129,2)</f>
        <v>#REF!</v>
      </c>
    </row>
    <row r="3130" spans="1:10">
      <c r="A3130" s="40" t="s">
        <v>1344</v>
      </c>
      <c r="B3130" s="88"/>
      <c r="C3130" s="335" t="s">
        <v>1345</v>
      </c>
      <c r="D3130" s="336"/>
      <c r="E3130" s="337"/>
      <c r="F3130" s="371">
        <f>$G$3</f>
        <v>0</v>
      </c>
      <c r="G3130" s="338"/>
      <c r="H3130" s="339" t="e">
        <f>ROUND(H3127*F3130,2)</f>
        <v>#REF!</v>
      </c>
      <c r="I3130" s="45"/>
      <c r="J3130" s="333" t="e">
        <f>ROUND(J3127*F3130,2)</f>
        <v>#REF!</v>
      </c>
    </row>
    <row r="3131" spans="1:10">
      <c r="A3131" s="40" t="s">
        <v>1346</v>
      </c>
      <c r="B3131" s="88"/>
      <c r="C3131" s="335" t="s">
        <v>1347</v>
      </c>
      <c r="D3131" s="336"/>
      <c r="E3131" s="337"/>
      <c r="F3131" s="370">
        <f>$H$3</f>
        <v>0</v>
      </c>
      <c r="G3131" s="338"/>
      <c r="H3131" s="339" t="e">
        <f>ROUND(H3127*F3131,2)</f>
        <v>#REF!</v>
      </c>
      <c r="I3131" s="45"/>
      <c r="J3131" s="333" t="e">
        <f>ROUND(J3127*F3131,2)</f>
        <v>#REF!</v>
      </c>
    </row>
    <row r="3132" spans="1:10">
      <c r="A3132" s="40" t="s">
        <v>1348</v>
      </c>
      <c r="B3132" s="88"/>
      <c r="C3132" s="335" t="s">
        <v>1349</v>
      </c>
      <c r="D3132" s="336"/>
      <c r="E3132" s="337"/>
      <c r="F3132" s="370" t="e">
        <f>$I$3</f>
        <v>#REF!</v>
      </c>
      <c r="G3132" s="338"/>
      <c r="H3132" s="339" t="e">
        <f>ROUND(H3131*F3132,2)</f>
        <v>#REF!</v>
      </c>
      <c r="I3132" s="45"/>
      <c r="J3132" s="333" t="e">
        <f>ROUND(J3131*F3132,2)</f>
        <v>#REF!</v>
      </c>
    </row>
    <row r="3133" spans="1:10">
      <c r="A3133" s="18" t="s">
        <v>1350</v>
      </c>
      <c r="B3133" s="88"/>
      <c r="C3133" s="47" t="s">
        <v>1351</v>
      </c>
      <c r="D3133" s="18"/>
      <c r="E3133" s="42"/>
      <c r="F3133" s="60"/>
      <c r="G3133" s="71"/>
      <c r="H3133" s="72" t="e">
        <f>SUM(H3129:H3132)</f>
        <v>#REF!</v>
      </c>
      <c r="I3133" s="45"/>
      <c r="J3133" s="73" t="e">
        <f>SUM(J3129:J3132)</f>
        <v>#REF!</v>
      </c>
    </row>
    <row r="3134" spans="1:10" ht="16" thickBot="1">
      <c r="A3134" s="18" t="s">
        <v>1352</v>
      </c>
      <c r="B3134" s="88"/>
      <c r="C3134" s="125"/>
      <c r="D3134" s="126"/>
      <c r="E3134" s="120"/>
      <c r="F3134" s="121" t="s">
        <v>1353</v>
      </c>
      <c r="G3134" s="127" t="e">
        <f>H3133+H3127</f>
        <v>#REF!</v>
      </c>
      <c r="H3134" s="123" t="e">
        <f>IF($A$3=2,ROUND((H3127+H3133),2),IF($A$3=3,ROUND((H3127+H3133),-1),ROUND((H3127+H3133),0)))</f>
        <v>#REF!</v>
      </c>
      <c r="I3134" s="57"/>
      <c r="J3134" s="124" t="e">
        <f>IF($A$3=2,ROUND((J3127+J3133),2),IF($A$3=3,ROUND((J3127+J3133),-1),ROUND((J3127+J3133),0)))</f>
        <v>#REF!</v>
      </c>
    </row>
    <row r="3135" spans="1:10" ht="16" thickTop="1">
      <c r="C3135" s="1"/>
      <c r="D3135" s="2"/>
      <c r="E3135" s="1"/>
      <c r="F3135" s="1"/>
      <c r="G3135" s="1"/>
      <c r="H3135" s="1"/>
      <c r="I3135" s="29"/>
      <c r="J3135" s="30"/>
    </row>
    <row r="3136" spans="1:10" ht="16" thickBot="1">
      <c r="C3136" s="1"/>
      <c r="D3136" s="2"/>
      <c r="E3136" s="1"/>
      <c r="F3136" s="1"/>
      <c r="G3136" s="1"/>
      <c r="H3136" s="1"/>
      <c r="I3136" s="29"/>
      <c r="J3136" s="30"/>
    </row>
    <row r="3137" spans="1:10" ht="16" thickTop="1">
      <c r="A3137" s="18" t="s">
        <v>1732</v>
      </c>
      <c r="B3137" s="31"/>
      <c r="C3137" s="812" t="s">
        <v>1733</v>
      </c>
      <c r="D3137" s="813"/>
      <c r="E3137" s="813"/>
      <c r="F3137" s="813"/>
      <c r="G3137" s="58"/>
      <c r="H3137" s="33" t="s">
        <v>1373</v>
      </c>
      <c r="I3137" s="34" t="s">
        <v>1251</v>
      </c>
      <c r="J3137" s="35" t="s">
        <v>4</v>
      </c>
    </row>
    <row r="3138" spans="1:10">
      <c r="A3138" s="18"/>
      <c r="B3138" s="31"/>
      <c r="C3138" s="814"/>
      <c r="D3138" s="815"/>
      <c r="E3138" s="815"/>
      <c r="F3138" s="815"/>
      <c r="G3138" s="59"/>
      <c r="H3138" s="37" t="e">
        <f>"ITEM:   "&amp;#REF!</f>
        <v>#REF!</v>
      </c>
      <c r="I3138" s="64" t="e">
        <f>#REF!</f>
        <v>#REF!</v>
      </c>
      <c r="J3138" s="39"/>
    </row>
    <row r="3139" spans="1:10">
      <c r="A3139" s="40" t="s">
        <v>1253</v>
      </c>
      <c r="B3139" s="31"/>
      <c r="C3139" s="360" t="s">
        <v>1</v>
      </c>
      <c r="D3139" s="354" t="s">
        <v>2</v>
      </c>
      <c r="E3139" s="355" t="s">
        <v>3</v>
      </c>
      <c r="F3139" s="356" t="s">
        <v>1254</v>
      </c>
      <c r="G3139" s="357" t="s">
        <v>1255</v>
      </c>
      <c r="H3139" s="365" t="s">
        <v>1256</v>
      </c>
      <c r="I3139" s="352"/>
      <c r="J3139" s="333" t="s">
        <v>1256</v>
      </c>
    </row>
    <row r="3140" spans="1:10">
      <c r="A3140" s="40"/>
      <c r="B3140" s="31"/>
      <c r="C3140" s="41"/>
      <c r="D3140" s="18"/>
      <c r="E3140" s="42"/>
      <c r="F3140" s="60"/>
      <c r="G3140" s="43"/>
      <c r="H3140" s="44"/>
      <c r="I3140" s="45"/>
      <c r="J3140" s="46"/>
    </row>
    <row r="3141" spans="1:10">
      <c r="A3141" s="40" t="s">
        <v>1257</v>
      </c>
      <c r="B3141" s="31"/>
      <c r="C3141" s="47" t="s">
        <v>1258</v>
      </c>
      <c r="D3141" s="18"/>
      <c r="E3141" s="42"/>
      <c r="F3141" s="60"/>
      <c r="G3141" s="43"/>
      <c r="H3141" s="44"/>
      <c r="I3141" s="45"/>
      <c r="J3141" s="46"/>
    </row>
    <row r="3142" spans="1:10">
      <c r="A3142" s="40">
        <v>119030</v>
      </c>
      <c r="B3142" s="31"/>
      <c r="C3142" s="372" t="s">
        <v>1734</v>
      </c>
      <c r="D3142" s="373" t="s">
        <v>1304</v>
      </c>
      <c r="E3142" s="374">
        <v>2.5</v>
      </c>
      <c r="F3142" s="375">
        <v>1</v>
      </c>
      <c r="G3142" s="357">
        <v>2400</v>
      </c>
      <c r="H3142" s="365">
        <f>TRUNC(E3142* (1 + F3142 / 100) * G3142,2)</f>
        <v>6060</v>
      </c>
      <c r="I3142" s="352" t="e">
        <f>I3138 * (E3142 * (1+F3142/100))</f>
        <v>#REF!</v>
      </c>
      <c r="J3142" s="333" t="e">
        <f>H3142 * I3138</f>
        <v>#REF!</v>
      </c>
    </row>
    <row r="3143" spans="1:10">
      <c r="A3143" s="40">
        <v>107105</v>
      </c>
      <c r="B3143" s="31" t="s">
        <v>1263</v>
      </c>
      <c r="C3143" s="360" t="s">
        <v>1735</v>
      </c>
      <c r="D3143" s="354" t="s">
        <v>2</v>
      </c>
      <c r="E3143" s="355">
        <v>0.68</v>
      </c>
      <c r="F3143" s="356">
        <v>1</v>
      </c>
      <c r="G3143" s="357">
        <v>76000</v>
      </c>
      <c r="H3143" s="365">
        <f>TRUNC(E3143* (1 + F3143 / 100) * G3143,2)</f>
        <v>52196.800000000003</v>
      </c>
      <c r="I3143" s="352" t="e">
        <f>I3138 * (E3143 * (1+F3143/100))</f>
        <v>#REF!</v>
      </c>
      <c r="J3143" s="333" t="e">
        <f>H3143 * I3138</f>
        <v>#REF!</v>
      </c>
    </row>
    <row r="3144" spans="1:10">
      <c r="A3144" s="40">
        <v>100608</v>
      </c>
      <c r="B3144" s="31" t="s">
        <v>1263</v>
      </c>
      <c r="C3144" s="360" t="s">
        <v>1736</v>
      </c>
      <c r="D3144" s="354" t="s">
        <v>2</v>
      </c>
      <c r="E3144" s="355">
        <v>2.5999999999999999E-2</v>
      </c>
      <c r="F3144" s="356"/>
      <c r="G3144" s="357">
        <v>7500</v>
      </c>
      <c r="H3144" s="365">
        <f>TRUNC(E3144* (1 + F3144 / 100) * G3144,2)</f>
        <v>195</v>
      </c>
      <c r="I3144" s="352" t="e">
        <f>I3138 * (E3144 * (1+F3144/100))</f>
        <v>#REF!</v>
      </c>
      <c r="J3144" s="333" t="e">
        <f>H3144 * I3138</f>
        <v>#REF!</v>
      </c>
    </row>
    <row r="3145" spans="1:10">
      <c r="A3145" s="40">
        <v>101948</v>
      </c>
      <c r="B3145" s="31" t="s">
        <v>1329</v>
      </c>
      <c r="C3145" s="360" t="s">
        <v>1730</v>
      </c>
      <c r="D3145" s="354" t="s">
        <v>2</v>
      </c>
      <c r="E3145" s="355">
        <v>24</v>
      </c>
      <c r="F3145" s="356"/>
      <c r="G3145" s="357">
        <v>100</v>
      </c>
      <c r="H3145" s="365">
        <f>TRUNC(E3145* (1 + F3145 / 100) * G3145,2)</f>
        <v>2400</v>
      </c>
      <c r="I3145" s="352" t="e">
        <f>I3138 * (E3145 * (1+F3145/100))</f>
        <v>#REF!</v>
      </c>
      <c r="J3145" s="333" t="e">
        <f>H3145 * I3138</f>
        <v>#REF!</v>
      </c>
    </row>
    <row r="3146" spans="1:10">
      <c r="A3146" s="40">
        <v>109081</v>
      </c>
      <c r="B3146" s="31"/>
      <c r="C3146" s="360" t="s">
        <v>1737</v>
      </c>
      <c r="D3146" s="354" t="s">
        <v>1577</v>
      </c>
      <c r="E3146" s="355">
        <v>0.05</v>
      </c>
      <c r="F3146" s="356">
        <v>1</v>
      </c>
      <c r="G3146" s="357">
        <v>212500</v>
      </c>
      <c r="H3146" s="365">
        <f>TRUNC(E3146* (1 + F3146 / 100) * G3146,2)</f>
        <v>10731.25</v>
      </c>
      <c r="I3146" s="352" t="e">
        <f>I3138 * (E3146 * (1+F3146/100))</f>
        <v>#REF!</v>
      </c>
      <c r="J3146" s="333" t="e">
        <f>H3146 * I3138</f>
        <v>#REF!</v>
      </c>
    </row>
    <row r="3147" spans="1:10">
      <c r="A3147" s="54" t="s">
        <v>1265</v>
      </c>
      <c r="B3147" s="31"/>
      <c r="C3147" s="41"/>
      <c r="D3147" s="18"/>
      <c r="E3147" s="42"/>
      <c r="F3147" s="60"/>
      <c r="G3147" s="43" t="s">
        <v>1266</v>
      </c>
      <c r="H3147" s="115">
        <f>SUM(H3141:H3146)</f>
        <v>71583.05</v>
      </c>
      <c r="I3147" s="45"/>
      <c r="J3147" s="49" t="e">
        <f>SUM(J3141:J3146)</f>
        <v>#REF!</v>
      </c>
    </row>
    <row r="3148" spans="1:10">
      <c r="A3148" s="40" t="s">
        <v>1267</v>
      </c>
      <c r="B3148" s="31"/>
      <c r="C3148" s="50" t="s">
        <v>1268</v>
      </c>
      <c r="D3148" s="18" t="s">
        <v>1269</v>
      </c>
      <c r="E3148" s="18" t="s">
        <v>1270</v>
      </c>
      <c r="F3148" s="18" t="s">
        <v>1271</v>
      </c>
      <c r="G3148" s="51" t="s">
        <v>1272</v>
      </c>
      <c r="H3148" s="116" t="s">
        <v>1273</v>
      </c>
      <c r="I3148" s="45"/>
      <c r="J3148" s="46"/>
    </row>
    <row r="3149" spans="1:10">
      <c r="A3149" s="40">
        <v>207501</v>
      </c>
      <c r="B3149" s="31"/>
      <c r="C3149" s="372" t="s">
        <v>1738</v>
      </c>
      <c r="D3149" s="361">
        <v>101873</v>
      </c>
      <c r="E3149" s="362">
        <f>$O$1</f>
        <v>1.68</v>
      </c>
      <c r="F3149" s="363">
        <f>IF(D3149&lt;&gt;"",TRUNC(D3149*E3149,0),"")</f>
        <v>171146</v>
      </c>
      <c r="G3149" s="364">
        <v>7.8243999999999998</v>
      </c>
      <c r="H3149" s="376">
        <f>TRUNC(F3149/G3149,2)</f>
        <v>21873.37</v>
      </c>
      <c r="I3149" s="352" t="e">
        <f>I3138 / G3149</f>
        <v>#REF!</v>
      </c>
      <c r="J3149" s="333" t="e">
        <f>H3149 * I3138</f>
        <v>#REF!</v>
      </c>
    </row>
    <row r="3150" spans="1:10">
      <c r="A3150" s="40">
        <v>207103</v>
      </c>
      <c r="B3150" s="31" t="s">
        <v>1268</v>
      </c>
      <c r="C3150" s="360" t="s">
        <v>1731</v>
      </c>
      <c r="D3150" s="354" t="s">
        <v>1383</v>
      </c>
      <c r="E3150" s="355">
        <v>0.92</v>
      </c>
      <c r="F3150" s="356"/>
      <c r="G3150" s="357">
        <v>10000</v>
      </c>
      <c r="H3150" s="376">
        <f>TRUNC(E3150* (1 + F3150 / 100) * G3150,2)</f>
        <v>9200</v>
      </c>
      <c r="I3150" s="352" t="e">
        <f>I3138 * (E3150 * (1+F3150/100))</f>
        <v>#REF!</v>
      </c>
      <c r="J3150" s="333" t="e">
        <f>H3150 * I3138</f>
        <v>#REF!</v>
      </c>
    </row>
    <row r="3151" spans="1:10">
      <c r="A3151" s="54" t="s">
        <v>1276</v>
      </c>
      <c r="B3151" s="31"/>
      <c r="C3151" s="41"/>
      <c r="D3151" s="18"/>
      <c r="E3151" s="42"/>
      <c r="F3151" s="60"/>
      <c r="G3151" s="43" t="s">
        <v>1277</v>
      </c>
      <c r="H3151" s="115">
        <f>SUM(H3148:H3150)</f>
        <v>31073.37</v>
      </c>
      <c r="I3151" s="45"/>
      <c r="J3151" s="49" t="e">
        <f>SUM(J3148:J3150)</f>
        <v>#REF!</v>
      </c>
    </row>
    <row r="3152" spans="1:10">
      <c r="A3152" s="40" t="s">
        <v>1278</v>
      </c>
      <c r="B3152" s="31"/>
      <c r="C3152" s="53" t="s">
        <v>1279</v>
      </c>
      <c r="D3152" s="18"/>
      <c r="E3152" s="42"/>
      <c r="F3152" s="60"/>
      <c r="G3152" s="43"/>
      <c r="H3152" s="117"/>
      <c r="I3152" s="45"/>
      <c r="J3152" s="46"/>
    </row>
    <row r="3153" spans="1:10">
      <c r="A3153" s="40">
        <v>300026</v>
      </c>
      <c r="B3153" s="31" t="s">
        <v>1279</v>
      </c>
      <c r="C3153" s="360" t="s">
        <v>1281</v>
      </c>
      <c r="D3153" s="354" t="s">
        <v>1282</v>
      </c>
      <c r="E3153" s="367">
        <f>$O$2</f>
        <v>0.05</v>
      </c>
      <c r="F3153" s="356"/>
      <c r="G3153" s="357">
        <f>H3151</f>
        <v>31073.37</v>
      </c>
      <c r="H3153" s="376">
        <f>TRUNC(E3153* (1 + F3153 / 100) * G3153,2)</f>
        <v>1553.66</v>
      </c>
      <c r="I3153" s="352" t="e">
        <f>I3138 * H3153</f>
        <v>#REF!</v>
      </c>
      <c r="J3153" s="333" t="e">
        <f>H3153 * I3138</f>
        <v>#REF!</v>
      </c>
    </row>
    <row r="3154" spans="1:10">
      <c r="A3154" s="54" t="s">
        <v>1283</v>
      </c>
      <c r="B3154" s="31"/>
      <c r="C3154" s="41"/>
      <c r="D3154" s="18"/>
      <c r="E3154" s="42"/>
      <c r="F3154" s="60"/>
      <c r="G3154" s="43" t="s">
        <v>1284</v>
      </c>
      <c r="H3154" s="115">
        <f>SUM(H3152:H3153)</f>
        <v>1553.66</v>
      </c>
      <c r="I3154" s="45"/>
      <c r="J3154" s="49" t="e">
        <f>SUM(J3152:J3153)</f>
        <v>#REF!</v>
      </c>
    </row>
    <row r="3155" spans="1:10">
      <c r="A3155" s="18" t="s">
        <v>1285</v>
      </c>
      <c r="B3155" s="61"/>
      <c r="C3155" s="47" t="s">
        <v>1286</v>
      </c>
      <c r="D3155" s="18"/>
      <c r="E3155" s="42"/>
      <c r="F3155" s="60"/>
      <c r="G3155" s="43"/>
      <c r="H3155" s="44"/>
      <c r="I3155" s="45"/>
      <c r="J3155" s="46"/>
    </row>
    <row r="3156" spans="1:10">
      <c r="A3156" s="40"/>
      <c r="B3156" s="31"/>
      <c r="C3156" s="360"/>
      <c r="D3156" s="354"/>
      <c r="E3156" s="355"/>
      <c r="F3156" s="356"/>
      <c r="G3156" s="357"/>
      <c r="H3156" s="365"/>
      <c r="I3156" s="352"/>
      <c r="J3156" s="333"/>
    </row>
    <row r="3157" spans="1:10">
      <c r="A3157" s="54" t="s">
        <v>1287</v>
      </c>
      <c r="B3157" s="61"/>
      <c r="C3157" s="41"/>
      <c r="D3157" s="18"/>
      <c r="E3157" s="42"/>
      <c r="F3157" s="60"/>
      <c r="G3157" s="43" t="s">
        <v>1288</v>
      </c>
      <c r="H3157" s="365">
        <f>SUM(H3155:H3156)</f>
        <v>0</v>
      </c>
      <c r="I3157" s="45"/>
      <c r="J3157" s="333">
        <f>SUM(J3155:J3156)</f>
        <v>0</v>
      </c>
    </row>
    <row r="3158" spans="1:10">
      <c r="A3158" s="18"/>
      <c r="B3158" s="55"/>
      <c r="C3158" s="41"/>
      <c r="D3158" s="18"/>
      <c r="E3158" s="42"/>
      <c r="F3158" s="60"/>
      <c r="G3158" s="43"/>
      <c r="H3158" s="44"/>
      <c r="I3158" s="45"/>
      <c r="J3158" s="46"/>
    </row>
    <row r="3159" spans="1:10" ht="16" thickBot="1">
      <c r="A3159" s="18" t="s">
        <v>1289</v>
      </c>
      <c r="B3159" s="55"/>
      <c r="C3159" s="56"/>
      <c r="D3159" s="119"/>
      <c r="E3159" s="120"/>
      <c r="F3159" s="121" t="s">
        <v>1290</v>
      </c>
      <c r="G3159" s="122">
        <f>SUM(H3139:H3158)/2</f>
        <v>104210.08</v>
      </c>
      <c r="H3159" s="123" t="e">
        <f>IF($A$2="CD",IF($A$3=1,ROUND(SUM(H3139:H3158)/2,0),IF($A$3=3,ROUND(SUM(H3139:H3158)/2,-1),SUM(H3139:H3158)/2)),SUM(H3139:H3158)/2)</f>
        <v>#REF!</v>
      </c>
      <c r="I3159" s="57" t="e">
        <f>SUM(J3139:J3158)/2</f>
        <v>#REF!</v>
      </c>
      <c r="J3159" s="124" t="e">
        <f>IF($A$2="CD",IF($A$3=1,ROUND(SUM(J3139:J3158)/2,0),IF($A$3=3,ROUND(SUM(J3139:J3158)/2,-1),SUM(J3139:J3158)/2)),SUM(J3139:J3158)/2)</f>
        <v>#REF!</v>
      </c>
    </row>
    <row r="3160" spans="1:10" ht="16" thickTop="1">
      <c r="A3160" s="18" t="s">
        <v>1340</v>
      </c>
      <c r="B3160" s="55"/>
      <c r="C3160" s="65" t="s">
        <v>1341</v>
      </c>
      <c r="D3160" s="66"/>
      <c r="E3160" s="67"/>
      <c r="F3160" s="112"/>
      <c r="G3160" s="68"/>
      <c r="H3160" s="69"/>
      <c r="I3160" s="45"/>
      <c r="J3160" s="70"/>
    </row>
    <row r="3161" spans="1:10">
      <c r="A3161" s="40" t="s">
        <v>1342</v>
      </c>
      <c r="B3161" s="55"/>
      <c r="C3161" s="335" t="s">
        <v>1343</v>
      </c>
      <c r="D3161" s="336"/>
      <c r="E3161" s="337"/>
      <c r="F3161" s="368">
        <f>$F$3</f>
        <v>0</v>
      </c>
      <c r="G3161" s="338"/>
      <c r="H3161" s="339" t="e">
        <f>ROUND(H3159*F3161,2)</f>
        <v>#REF!</v>
      </c>
      <c r="I3161" s="45"/>
      <c r="J3161" s="333" t="e">
        <f>ROUND(J3159*F3161,2)</f>
        <v>#REF!</v>
      </c>
    </row>
    <row r="3162" spans="1:10">
      <c r="A3162" s="40" t="s">
        <v>1344</v>
      </c>
      <c r="B3162" s="55"/>
      <c r="C3162" s="335" t="s">
        <v>1345</v>
      </c>
      <c r="D3162" s="336"/>
      <c r="E3162" s="337"/>
      <c r="F3162" s="368">
        <f>$G$3</f>
        <v>0</v>
      </c>
      <c r="G3162" s="338"/>
      <c r="H3162" s="339" t="e">
        <f>ROUND(H3159*F3162,2)</f>
        <v>#REF!</v>
      </c>
      <c r="I3162" s="45"/>
      <c r="J3162" s="333" t="e">
        <f>ROUND(J3159*F3162,2)</f>
        <v>#REF!</v>
      </c>
    </row>
    <row r="3163" spans="1:10">
      <c r="A3163" s="40" t="s">
        <v>1346</v>
      </c>
      <c r="B3163" s="55"/>
      <c r="C3163" s="335" t="s">
        <v>1347</v>
      </c>
      <c r="D3163" s="336"/>
      <c r="E3163" s="337"/>
      <c r="F3163" s="368">
        <f>$H$3</f>
        <v>0</v>
      </c>
      <c r="G3163" s="338"/>
      <c r="H3163" s="339" t="e">
        <f>ROUND(H3159*F3163,2)</f>
        <v>#REF!</v>
      </c>
      <c r="I3163" s="45"/>
      <c r="J3163" s="333" t="e">
        <f>ROUND(J3159*F3163,2)</f>
        <v>#REF!</v>
      </c>
    </row>
    <row r="3164" spans="1:10">
      <c r="A3164" s="40" t="s">
        <v>1348</v>
      </c>
      <c r="B3164" s="55"/>
      <c r="C3164" s="335" t="s">
        <v>1349</v>
      </c>
      <c r="D3164" s="336"/>
      <c r="E3164" s="337"/>
      <c r="F3164" s="368" t="e">
        <f>$I$3</f>
        <v>#REF!</v>
      </c>
      <c r="G3164" s="338"/>
      <c r="H3164" s="339" t="e">
        <f>ROUND(H3163*F3164,2)</f>
        <v>#REF!</v>
      </c>
      <c r="I3164" s="45"/>
      <c r="J3164" s="333" t="e">
        <f>ROUND(J3163*F3164,2)</f>
        <v>#REF!</v>
      </c>
    </row>
    <row r="3165" spans="1:10">
      <c r="A3165" s="18" t="s">
        <v>1350</v>
      </c>
      <c r="B3165" s="55"/>
      <c r="C3165" s="47" t="s">
        <v>1351</v>
      </c>
      <c r="D3165" s="18"/>
      <c r="E3165" s="42"/>
      <c r="F3165" s="60"/>
      <c r="G3165" s="71"/>
      <c r="H3165" s="72" t="e">
        <f>SUM(H3161:H3164)</f>
        <v>#REF!</v>
      </c>
      <c r="I3165" s="62"/>
      <c r="J3165" s="73" t="e">
        <f>SUM(J3161:J3164)</f>
        <v>#REF!</v>
      </c>
    </row>
    <row r="3166" spans="1:10" ht="16" thickBot="1">
      <c r="A3166" s="18" t="s">
        <v>1352</v>
      </c>
      <c r="B3166" s="55"/>
      <c r="C3166" s="125"/>
      <c r="D3166" s="126"/>
      <c r="E3166" s="120"/>
      <c r="F3166" s="121" t="s">
        <v>1353</v>
      </c>
      <c r="G3166" s="127" t="e">
        <f>H3165+H3159</f>
        <v>#REF!</v>
      </c>
      <c r="H3166" s="123" t="e">
        <f>IF($A$3=2,ROUND((H3159+H3165),2),IF($A$3=3,ROUND((H3159+H3165),-1),ROUND((H3159+H3165),0)))</f>
        <v>#REF!</v>
      </c>
      <c r="I3166" s="57"/>
      <c r="J3166" s="124" t="e">
        <f>IF($A$3=2,ROUND((J3159+J3165),2),IF($A$3=3,ROUND((J3159+J3165),-1),ROUND((J3159+J3165),0)))</f>
        <v>#REF!</v>
      </c>
    </row>
    <row r="3167" spans="1:10" ht="16" thickTop="1">
      <c r="C3167" s="1"/>
      <c r="D3167" s="2"/>
      <c r="E3167" s="1"/>
      <c r="F3167" s="1"/>
      <c r="G3167" s="1"/>
      <c r="H3167" s="1"/>
      <c r="I3167" s="29"/>
      <c r="J3167" s="30"/>
    </row>
    <row r="3168" spans="1:10">
      <c r="C3168" s="1"/>
      <c r="D3168" s="2"/>
      <c r="E3168" s="1"/>
      <c r="F3168" s="1"/>
      <c r="G3168" s="1"/>
      <c r="H3168" s="1"/>
      <c r="I3168" s="29"/>
      <c r="J3168" s="30"/>
    </row>
    <row r="3169" spans="1:10">
      <c r="C3169" s="1"/>
      <c r="D3169" s="2"/>
      <c r="E3169" s="1"/>
      <c r="F3169" s="1"/>
      <c r="G3169" s="1"/>
      <c r="H3169" s="1"/>
      <c r="I3169" s="29"/>
      <c r="J3169" s="30"/>
    </row>
    <row r="3170" spans="1:10">
      <c r="C3170" s="1"/>
      <c r="D3170" s="2"/>
      <c r="E3170" s="1"/>
      <c r="F3170" s="1"/>
      <c r="G3170" s="1"/>
      <c r="H3170" s="1"/>
      <c r="I3170" s="29"/>
      <c r="J3170" s="30"/>
    </row>
    <row r="3171" spans="1:10">
      <c r="C3171" s="1"/>
      <c r="D3171" s="2"/>
      <c r="E3171" s="1"/>
      <c r="F3171" s="1"/>
      <c r="G3171" s="1"/>
      <c r="H3171" s="1"/>
      <c r="I3171" s="29"/>
      <c r="J3171" s="30"/>
    </row>
    <row r="3172" spans="1:10" ht="16" thickBot="1">
      <c r="C3172" s="1"/>
      <c r="D3172" s="2"/>
      <c r="E3172" s="1"/>
      <c r="F3172" s="1"/>
      <c r="G3172" s="1"/>
      <c r="H3172" s="1"/>
      <c r="I3172" s="29"/>
      <c r="J3172" s="30"/>
    </row>
    <row r="3173" spans="1:10" ht="16" thickTop="1">
      <c r="A3173" s="18" t="s">
        <v>1739</v>
      </c>
      <c r="B3173" s="31"/>
      <c r="C3173" s="812" t="s">
        <v>1740</v>
      </c>
      <c r="D3173" s="813"/>
      <c r="E3173" s="813"/>
      <c r="F3173" s="813"/>
      <c r="G3173" s="32"/>
      <c r="H3173" s="33" t="s">
        <v>1611</v>
      </c>
      <c r="I3173" s="34" t="s">
        <v>1251</v>
      </c>
      <c r="J3173" s="35" t="s">
        <v>4</v>
      </c>
    </row>
    <row r="3174" spans="1:10">
      <c r="A3174" s="18"/>
      <c r="B3174" s="31"/>
      <c r="C3174" s="814"/>
      <c r="D3174" s="815"/>
      <c r="E3174" s="815"/>
      <c r="F3174" s="815"/>
      <c r="G3174" s="36"/>
      <c r="H3174" s="37" t="e">
        <f>"ITEM:   "&amp;#REF!</f>
        <v>#REF!</v>
      </c>
      <c r="I3174" s="64" t="e">
        <f>#REF!</f>
        <v>#REF!</v>
      </c>
      <c r="J3174" s="39"/>
    </row>
    <row r="3175" spans="1:10">
      <c r="A3175" s="40" t="s">
        <v>1253</v>
      </c>
      <c r="B3175" s="31"/>
      <c r="C3175" s="360" t="s">
        <v>1</v>
      </c>
      <c r="D3175" s="354" t="s">
        <v>2</v>
      </c>
      <c r="E3175" s="355" t="s">
        <v>3</v>
      </c>
      <c r="F3175" s="355" t="s">
        <v>1254</v>
      </c>
      <c r="G3175" s="357" t="s">
        <v>1255</v>
      </c>
      <c r="H3175" s="365" t="s">
        <v>1256</v>
      </c>
      <c r="I3175" s="352"/>
      <c r="J3175" s="333" t="s">
        <v>1256</v>
      </c>
    </row>
    <row r="3176" spans="1:10">
      <c r="A3176" s="40"/>
      <c r="B3176" s="31"/>
      <c r="C3176" s="41"/>
      <c r="D3176" s="18"/>
      <c r="E3176" s="42"/>
      <c r="F3176" s="42"/>
      <c r="G3176" s="43"/>
      <c r="H3176" s="44"/>
      <c r="I3176" s="45"/>
      <c r="J3176" s="46"/>
    </row>
    <row r="3177" spans="1:10">
      <c r="A3177" s="40" t="s">
        <v>1257</v>
      </c>
      <c r="B3177" s="31"/>
      <c r="C3177" s="47" t="s">
        <v>1258</v>
      </c>
      <c r="D3177" s="18"/>
      <c r="E3177" s="42"/>
      <c r="F3177" s="42"/>
      <c r="G3177" s="43"/>
      <c r="H3177" s="44"/>
      <c r="I3177" s="45"/>
      <c r="J3177" s="46"/>
    </row>
    <row r="3178" spans="1:10">
      <c r="A3178" s="40">
        <v>119898</v>
      </c>
      <c r="B3178" s="31" t="s">
        <v>1331</v>
      </c>
      <c r="C3178" s="360" t="s">
        <v>1741</v>
      </c>
      <c r="D3178" s="354" t="s">
        <v>17</v>
      </c>
      <c r="E3178" s="355">
        <v>1.8</v>
      </c>
      <c r="F3178" s="355">
        <v>5</v>
      </c>
      <c r="G3178" s="357">
        <v>18500</v>
      </c>
      <c r="H3178" s="365">
        <f t="shared" ref="H3178:H3184" si="15">TRUNC(E3178* (1 + F3178 / 100) * G3178,2)</f>
        <v>34965</v>
      </c>
      <c r="I3178" s="352" t="e">
        <f>I3174 * (E3178 * (1+F3178/100))</f>
        <v>#REF!</v>
      </c>
      <c r="J3178" s="46" t="e">
        <f>H3178 * I3174</f>
        <v>#REF!</v>
      </c>
    </row>
    <row r="3179" spans="1:10">
      <c r="A3179" s="40">
        <v>100962</v>
      </c>
      <c r="B3179" s="31" t="s">
        <v>1297</v>
      </c>
      <c r="C3179" s="360" t="s">
        <v>1299</v>
      </c>
      <c r="D3179" s="354" t="s">
        <v>8</v>
      </c>
      <c r="E3179" s="355">
        <v>0.1</v>
      </c>
      <c r="F3179" s="355">
        <v>0</v>
      </c>
      <c r="G3179" s="357">
        <v>52420</v>
      </c>
      <c r="H3179" s="365">
        <f t="shared" si="15"/>
        <v>5242</v>
      </c>
      <c r="I3179" s="352" t="e">
        <f>I3174 * (E3179 * (1+F3179/100))</f>
        <v>#REF!</v>
      </c>
      <c r="J3179" s="46" t="e">
        <f>H3179 * I3174</f>
        <v>#REF!</v>
      </c>
    </row>
    <row r="3180" spans="1:10">
      <c r="A3180" s="40">
        <v>100076</v>
      </c>
      <c r="B3180" s="31" t="s">
        <v>1261</v>
      </c>
      <c r="C3180" s="360" t="s">
        <v>1516</v>
      </c>
      <c r="D3180" s="354" t="s">
        <v>1304</v>
      </c>
      <c r="E3180" s="355">
        <v>0.03</v>
      </c>
      <c r="F3180" s="355"/>
      <c r="G3180" s="357">
        <v>7153</v>
      </c>
      <c r="H3180" s="365">
        <f t="shared" si="15"/>
        <v>214.59</v>
      </c>
      <c r="I3180" s="352" t="e">
        <f>I3174 * (E3180 * (1+F3180/100))</f>
        <v>#REF!</v>
      </c>
      <c r="J3180" s="333" t="e">
        <f>H3180 * I3174</f>
        <v>#REF!</v>
      </c>
    </row>
    <row r="3181" spans="1:10">
      <c r="A3181" s="40">
        <v>101509</v>
      </c>
      <c r="B3181" s="31" t="s">
        <v>1261</v>
      </c>
      <c r="C3181" s="360" t="s">
        <v>1334</v>
      </c>
      <c r="D3181" s="354" t="s">
        <v>1335</v>
      </c>
      <c r="E3181" s="355">
        <v>0.05</v>
      </c>
      <c r="F3181" s="355"/>
      <c r="G3181" s="357">
        <v>3900</v>
      </c>
      <c r="H3181" s="365">
        <f t="shared" si="15"/>
        <v>195</v>
      </c>
      <c r="I3181" s="352" t="e">
        <f>I3174 * (E3181 * (1+F3181/100))</f>
        <v>#REF!</v>
      </c>
      <c r="J3181" s="333" t="e">
        <f>H3181 * I3174</f>
        <v>#REF!</v>
      </c>
    </row>
    <row r="3182" spans="1:10">
      <c r="A3182" s="40">
        <v>101717</v>
      </c>
      <c r="B3182" s="31" t="s">
        <v>1336</v>
      </c>
      <c r="C3182" s="360" t="s">
        <v>1337</v>
      </c>
      <c r="D3182" s="354" t="s">
        <v>2</v>
      </c>
      <c r="E3182" s="355">
        <v>3</v>
      </c>
      <c r="F3182" s="355"/>
      <c r="G3182" s="357">
        <v>13007</v>
      </c>
      <c r="H3182" s="365">
        <f t="shared" si="15"/>
        <v>39021</v>
      </c>
      <c r="I3182" s="352" t="e">
        <f>I3174 * (E3182 * (1+F3182/100))</f>
        <v>#REF!</v>
      </c>
      <c r="J3182" s="333" t="e">
        <f>H3182 * I3174</f>
        <v>#REF!</v>
      </c>
    </row>
    <row r="3183" spans="1:10">
      <c r="A3183" s="40">
        <v>102387</v>
      </c>
      <c r="B3183" s="31" t="s">
        <v>1336</v>
      </c>
      <c r="C3183" s="360" t="s">
        <v>1537</v>
      </c>
      <c r="D3183" s="354" t="s">
        <v>2</v>
      </c>
      <c r="E3183" s="355">
        <v>3</v>
      </c>
      <c r="F3183" s="355"/>
      <c r="G3183" s="357">
        <v>3200</v>
      </c>
      <c r="H3183" s="365">
        <f t="shared" si="15"/>
        <v>9600</v>
      </c>
      <c r="I3183" s="352" t="e">
        <f>I3174 * (E3183 * (1+F3183/100))</f>
        <v>#REF!</v>
      </c>
      <c r="J3183" s="333" t="e">
        <f>H3183 * I3174</f>
        <v>#REF!</v>
      </c>
    </row>
    <row r="3184" spans="1:10">
      <c r="A3184" s="18" t="s">
        <v>1531</v>
      </c>
      <c r="B3184" s="31" t="s">
        <v>1532</v>
      </c>
      <c r="C3184" s="360" t="s">
        <v>1608</v>
      </c>
      <c r="D3184" s="354" t="s">
        <v>8</v>
      </c>
      <c r="E3184" s="355">
        <v>0.11</v>
      </c>
      <c r="F3184" s="355"/>
      <c r="G3184" s="357" t="e">
        <f>H217</f>
        <v>#REF!</v>
      </c>
      <c r="H3184" s="365" t="e">
        <f t="shared" si="15"/>
        <v>#REF!</v>
      </c>
      <c r="I3184" s="352" t="e">
        <f>I3174 * (E3184 * (1+F3184/100))</f>
        <v>#REF!</v>
      </c>
      <c r="J3184" s="333" t="e">
        <f>H3184 * I3174</f>
        <v>#REF!</v>
      </c>
    </row>
    <row r="3185" spans="1:10">
      <c r="A3185" s="18" t="s">
        <v>1265</v>
      </c>
      <c r="B3185" s="31"/>
      <c r="C3185" s="41"/>
      <c r="D3185" s="18"/>
      <c r="E3185" s="42"/>
      <c r="F3185" s="42"/>
      <c r="G3185" s="43" t="s">
        <v>1266</v>
      </c>
      <c r="H3185" s="48" t="e">
        <f>SUM(H3177:H3184)</f>
        <v>#REF!</v>
      </c>
      <c r="I3185" s="45"/>
      <c r="J3185" s="48" t="e">
        <f>SUM(J3177:J3184)</f>
        <v>#REF!</v>
      </c>
    </row>
    <row r="3186" spans="1:10">
      <c r="A3186" s="40" t="s">
        <v>1267</v>
      </c>
      <c r="B3186" s="31"/>
      <c r="C3186" s="50" t="s">
        <v>1268</v>
      </c>
      <c r="D3186" s="18" t="s">
        <v>1269</v>
      </c>
      <c r="E3186" s="18" t="s">
        <v>1270</v>
      </c>
      <c r="F3186" s="18" t="s">
        <v>1271</v>
      </c>
      <c r="G3186" s="51" t="s">
        <v>1272</v>
      </c>
      <c r="H3186" s="52" t="s">
        <v>1273</v>
      </c>
      <c r="I3186" s="45"/>
      <c r="J3186" s="46"/>
    </row>
    <row r="3187" spans="1:10">
      <c r="A3187" s="40">
        <v>200011</v>
      </c>
      <c r="B3187" s="31" t="s">
        <v>1268</v>
      </c>
      <c r="C3187" s="360" t="s">
        <v>1363</v>
      </c>
      <c r="D3187" s="361">
        <v>178193</v>
      </c>
      <c r="E3187" s="362">
        <f>$O$1</f>
        <v>1.68</v>
      </c>
      <c r="F3187" s="363">
        <f>IF(D3187&lt;&gt;"",TRUNC(D3187*E3187,0),"")</f>
        <v>299364</v>
      </c>
      <c r="G3187" s="364">
        <v>1.2435</v>
      </c>
      <c r="H3187" s="365">
        <f>TRUNC(F3187/G3187,2)</f>
        <v>240743.06</v>
      </c>
      <c r="I3187" s="352" t="e">
        <f>I3174 / G3187</f>
        <v>#REF!</v>
      </c>
      <c r="J3187" s="333" t="e">
        <f>H3187 * I3174</f>
        <v>#REF!</v>
      </c>
    </row>
    <row r="3188" spans="1:10">
      <c r="A3188" s="18" t="s">
        <v>1276</v>
      </c>
      <c r="B3188" s="31"/>
      <c r="C3188" s="41"/>
      <c r="D3188" s="18"/>
      <c r="E3188" s="42"/>
      <c r="F3188" s="42"/>
      <c r="G3188" s="43" t="s">
        <v>1277</v>
      </c>
      <c r="H3188" s="48">
        <f>SUM(H3186:H3187)</f>
        <v>240743.06</v>
      </c>
      <c r="I3188" s="45"/>
      <c r="J3188" s="49" t="e">
        <f>SUM(J3186:J3187)</f>
        <v>#REF!</v>
      </c>
    </row>
    <row r="3189" spans="1:10">
      <c r="A3189" s="40" t="s">
        <v>1278</v>
      </c>
      <c r="B3189" s="31"/>
      <c r="C3189" s="53" t="s">
        <v>1279</v>
      </c>
      <c r="D3189" s="18"/>
      <c r="E3189" s="42"/>
      <c r="F3189" s="42"/>
      <c r="G3189" s="43"/>
      <c r="H3189" s="44"/>
      <c r="I3189" s="45"/>
      <c r="J3189" s="46"/>
    </row>
    <row r="3190" spans="1:10">
      <c r="A3190" s="40">
        <v>300026</v>
      </c>
      <c r="B3190" s="31" t="s">
        <v>1279</v>
      </c>
      <c r="C3190" s="360" t="s">
        <v>1281</v>
      </c>
      <c r="D3190" s="354" t="s">
        <v>1282</v>
      </c>
      <c r="E3190" s="367">
        <f>$O$2</f>
        <v>0.05</v>
      </c>
      <c r="F3190" s="355"/>
      <c r="G3190" s="357">
        <f>H3188</f>
        <v>240743.06</v>
      </c>
      <c r="H3190" s="365">
        <f>TRUNC(E3190* (1 + F3190 / 100) * G3190,2)</f>
        <v>12037.15</v>
      </c>
      <c r="I3190" s="352" t="e">
        <f>I3174 * H3190</f>
        <v>#REF!</v>
      </c>
      <c r="J3190" s="333" t="e">
        <f>H3190 * I3174</f>
        <v>#REF!</v>
      </c>
    </row>
    <row r="3191" spans="1:10">
      <c r="A3191" s="18" t="s">
        <v>1283</v>
      </c>
      <c r="B3191" s="31"/>
      <c r="C3191" s="41"/>
      <c r="D3191" s="18"/>
      <c r="E3191" s="42"/>
      <c r="F3191" s="42"/>
      <c r="G3191" s="43" t="s">
        <v>1284</v>
      </c>
      <c r="H3191" s="48">
        <f>SUM(H3189:H3190)</f>
        <v>12037.15</v>
      </c>
      <c r="I3191" s="45"/>
      <c r="J3191" s="49" t="e">
        <f>SUM(J3189:J3190)</f>
        <v>#REF!</v>
      </c>
    </row>
    <row r="3192" spans="1:10">
      <c r="A3192" s="18" t="s">
        <v>1285</v>
      </c>
      <c r="B3192" s="1"/>
      <c r="C3192" s="47" t="s">
        <v>1286</v>
      </c>
      <c r="D3192" s="18"/>
      <c r="E3192" s="42"/>
      <c r="F3192" s="42"/>
      <c r="G3192" s="43"/>
      <c r="H3192" s="44"/>
      <c r="I3192" s="45"/>
      <c r="J3192" s="46"/>
    </row>
    <row r="3193" spans="1:10">
      <c r="A3193" s="40"/>
      <c r="B3193" s="31"/>
      <c r="C3193" s="360"/>
      <c r="D3193" s="354"/>
      <c r="E3193" s="355"/>
      <c r="F3193" s="355"/>
      <c r="G3193" s="357"/>
      <c r="H3193" s="365"/>
      <c r="I3193" s="352"/>
      <c r="J3193" s="333"/>
    </row>
    <row r="3194" spans="1:10">
      <c r="A3194" s="54" t="s">
        <v>1287</v>
      </c>
      <c r="B3194" s="1"/>
      <c r="C3194" s="41"/>
      <c r="D3194" s="18"/>
      <c r="E3194" s="42"/>
      <c r="F3194" s="42"/>
      <c r="G3194" s="43" t="s">
        <v>1288</v>
      </c>
      <c r="H3194" s="365">
        <f>SUM(H3192:H3193)</f>
        <v>0</v>
      </c>
      <c r="I3194" s="45"/>
      <c r="J3194" s="333">
        <f>SUM(J3192:J3193)</f>
        <v>0</v>
      </c>
    </row>
    <row r="3195" spans="1:10">
      <c r="A3195" s="18"/>
      <c r="B3195" s="55"/>
      <c r="C3195" s="41"/>
      <c r="D3195" s="18"/>
      <c r="E3195" s="42"/>
      <c r="F3195" s="42"/>
      <c r="G3195" s="43"/>
      <c r="H3195" s="44"/>
      <c r="I3195" s="45"/>
      <c r="J3195" s="46"/>
    </row>
    <row r="3196" spans="1:10" ht="16" thickBot="1">
      <c r="A3196" s="18" t="s">
        <v>1289</v>
      </c>
      <c r="B3196" s="55"/>
      <c r="C3196" s="56"/>
      <c r="D3196" s="119"/>
      <c r="E3196" s="120"/>
      <c r="F3196" s="121" t="s">
        <v>1290</v>
      </c>
      <c r="G3196" s="122" t="e">
        <f>SUM(H3175:H3195)/2</f>
        <v>#REF!</v>
      </c>
      <c r="H3196" s="123" t="e">
        <f>IF($A$2="CD",IF($A$3=1,ROUND(SUM(H3175:H3195)/2,0),IF($A$3=3,ROUND(SUM(H3175:H3195)/2,-1),SUM(H3175:H3195)/2)),SUM(H3175:H3195)/2)</f>
        <v>#REF!</v>
      </c>
      <c r="I3196" s="57" t="e">
        <f>SUM(J3175:J3195)/2</f>
        <v>#REF!</v>
      </c>
      <c r="J3196" s="124" t="e">
        <f>IF($A$2="CD",IF($A$3=1,ROUND(SUM(J3175:J3195)/2,0),IF($A$3=3,ROUND(SUM(J3175:J3195)/2,-1),SUM(J3175:J3195)/2)),SUM(J3175:J3195)/2)</f>
        <v>#REF!</v>
      </c>
    </row>
    <row r="3197" spans="1:10" ht="16" thickTop="1">
      <c r="A3197" s="18" t="s">
        <v>1340</v>
      </c>
      <c r="B3197" s="55"/>
      <c r="C3197" s="65" t="s">
        <v>1341</v>
      </c>
      <c r="D3197" s="66"/>
      <c r="E3197" s="67"/>
      <c r="F3197" s="67"/>
      <c r="G3197" s="68"/>
      <c r="H3197" s="69"/>
      <c r="I3197" s="62"/>
      <c r="J3197" s="70"/>
    </row>
    <row r="3198" spans="1:10">
      <c r="A3198" s="40" t="s">
        <v>1342</v>
      </c>
      <c r="B3198" s="55"/>
      <c r="C3198" s="335" t="s">
        <v>1343</v>
      </c>
      <c r="D3198" s="336"/>
      <c r="E3198" s="337"/>
      <c r="F3198" s="377">
        <f>$F$3</f>
        <v>0</v>
      </c>
      <c r="G3198" s="338"/>
      <c r="H3198" s="339" t="e">
        <f>ROUND(H3196*F3198,2)</f>
        <v>#REF!</v>
      </c>
      <c r="I3198" s="45"/>
      <c r="J3198" s="333" t="e">
        <f>ROUND(J3196*F3198,2)</f>
        <v>#REF!</v>
      </c>
    </row>
    <row r="3199" spans="1:10">
      <c r="A3199" s="40" t="s">
        <v>1344</v>
      </c>
      <c r="B3199" s="55"/>
      <c r="C3199" s="335" t="s">
        <v>1345</v>
      </c>
      <c r="D3199" s="336"/>
      <c r="E3199" s="337"/>
      <c r="F3199" s="377">
        <f>$G$3</f>
        <v>0</v>
      </c>
      <c r="G3199" s="338"/>
      <c r="H3199" s="339" t="e">
        <f>ROUND(H3196*F3199,2)</f>
        <v>#REF!</v>
      </c>
      <c r="I3199" s="45"/>
      <c r="J3199" s="333" t="e">
        <f>ROUND(J3196*F3199,2)</f>
        <v>#REF!</v>
      </c>
    </row>
    <row r="3200" spans="1:10">
      <c r="A3200" s="40" t="s">
        <v>1346</v>
      </c>
      <c r="B3200" s="55"/>
      <c r="C3200" s="335" t="s">
        <v>1347</v>
      </c>
      <c r="D3200" s="336"/>
      <c r="E3200" s="337"/>
      <c r="F3200" s="377">
        <f>$H$3</f>
        <v>0</v>
      </c>
      <c r="G3200" s="338"/>
      <c r="H3200" s="339" t="e">
        <f>ROUND(H3196*F3200,2)</f>
        <v>#REF!</v>
      </c>
      <c r="I3200" s="45"/>
      <c r="J3200" s="333" t="e">
        <f>ROUND(J3196*F3200,2)</f>
        <v>#REF!</v>
      </c>
    </row>
    <row r="3201" spans="1:10">
      <c r="A3201" s="40" t="s">
        <v>1348</v>
      </c>
      <c r="B3201" s="55"/>
      <c r="C3201" s="335" t="s">
        <v>1349</v>
      </c>
      <c r="D3201" s="336"/>
      <c r="E3201" s="337"/>
      <c r="F3201" s="377" t="e">
        <f>$I$3</f>
        <v>#REF!</v>
      </c>
      <c r="G3201" s="338"/>
      <c r="H3201" s="339" t="e">
        <f>ROUND(H3200*F3201,2)</f>
        <v>#REF!</v>
      </c>
      <c r="I3201" s="45"/>
      <c r="J3201" s="333" t="e">
        <f>ROUND(J3200*F3201,2)</f>
        <v>#REF!</v>
      </c>
    </row>
    <row r="3202" spans="1:10">
      <c r="A3202" s="18" t="s">
        <v>1350</v>
      </c>
      <c r="B3202" s="55"/>
      <c r="C3202" s="47" t="s">
        <v>1351</v>
      </c>
      <c r="D3202" s="18"/>
      <c r="E3202" s="42"/>
      <c r="F3202" s="42"/>
      <c r="G3202" s="71"/>
      <c r="H3202" s="72" t="e">
        <f>SUM(H3198:H3201)</f>
        <v>#REF!</v>
      </c>
      <c r="I3202" s="62"/>
      <c r="J3202" s="73" t="e">
        <f>SUM(J3198:J3201)</f>
        <v>#REF!</v>
      </c>
    </row>
    <row r="3203" spans="1:10" ht="16" thickBot="1">
      <c r="A3203" s="18" t="s">
        <v>1352</v>
      </c>
      <c r="B3203" s="55"/>
      <c r="C3203" s="125"/>
      <c r="D3203" s="126"/>
      <c r="E3203" s="120"/>
      <c r="F3203" s="121" t="s">
        <v>1353</v>
      </c>
      <c r="G3203" s="127" t="e">
        <f>H3202+H3196</f>
        <v>#REF!</v>
      </c>
      <c r="H3203" s="123" t="e">
        <f>IF($A$3=2,ROUND((H3196+H3202),2),IF($A$3=3,ROUND((H3196+H3202),-1),ROUND((H3196+H3202),0)))</f>
        <v>#REF!</v>
      </c>
      <c r="I3203" s="57"/>
      <c r="J3203" s="124" t="e">
        <f>IF($A$3=2,ROUND((J3196+J3202),2),IF($A$3=3,ROUND((J3196+J3202),-1),ROUND((J3196+J3202),0)))</f>
        <v>#REF!</v>
      </c>
    </row>
    <row r="3204" spans="1:10" ht="16" thickTop="1">
      <c r="C3204" s="1"/>
      <c r="D3204" s="2"/>
      <c r="E3204" s="1"/>
      <c r="F3204" s="1"/>
      <c r="G3204" s="1"/>
      <c r="H3204" s="1"/>
      <c r="I3204" s="29"/>
      <c r="J3204" s="30"/>
    </row>
    <row r="3205" spans="1:10">
      <c r="C3205" s="1"/>
      <c r="D3205" s="2"/>
      <c r="E3205" s="1"/>
      <c r="F3205" s="1"/>
      <c r="G3205" s="1"/>
      <c r="H3205" s="1"/>
      <c r="I3205" s="29"/>
      <c r="J3205" s="30"/>
    </row>
    <row r="3206" spans="1:10" ht="16" thickBot="1">
      <c r="C3206" s="1"/>
      <c r="D3206" s="2"/>
      <c r="E3206" s="1"/>
      <c r="F3206" s="1"/>
      <c r="G3206" s="1"/>
      <c r="H3206" s="1"/>
      <c r="I3206" s="29"/>
      <c r="J3206" s="30"/>
    </row>
    <row r="3207" spans="1:10" ht="16" thickTop="1">
      <c r="A3207" s="95" t="s">
        <v>1742</v>
      </c>
      <c r="C3207" s="824" t="s">
        <v>1743</v>
      </c>
      <c r="D3207" s="825"/>
      <c r="E3207" s="825"/>
      <c r="F3207" s="825"/>
      <c r="G3207" s="32"/>
      <c r="H3207" s="33" t="s">
        <v>1328</v>
      </c>
      <c r="I3207" s="75" t="s">
        <v>1411</v>
      </c>
      <c r="J3207" s="30"/>
    </row>
    <row r="3208" spans="1:10">
      <c r="A3208" s="95"/>
      <c r="C3208" s="826"/>
      <c r="D3208" s="827"/>
      <c r="E3208" s="827"/>
      <c r="F3208" s="827"/>
      <c r="G3208" s="36"/>
      <c r="H3208" s="37" t="e">
        <f>"ITEM:   "&amp;#REF!</f>
        <v>#REF!</v>
      </c>
      <c r="I3208" s="64" t="e">
        <f>#REF!</f>
        <v>#REF!</v>
      </c>
      <c r="J3208" s="30"/>
    </row>
    <row r="3209" spans="1:10">
      <c r="A3209" s="40" t="s">
        <v>1253</v>
      </c>
      <c r="C3209" s="360" t="s">
        <v>1</v>
      </c>
      <c r="D3209" s="354" t="s">
        <v>2</v>
      </c>
      <c r="E3209" s="354" t="s">
        <v>3</v>
      </c>
      <c r="F3209" s="354" t="s">
        <v>1254</v>
      </c>
      <c r="G3209" s="378" t="s">
        <v>1255</v>
      </c>
      <c r="H3209" s="379" t="s">
        <v>1256</v>
      </c>
      <c r="I3209" s="380"/>
      <c r="J3209" s="30"/>
    </row>
    <row r="3210" spans="1:10">
      <c r="A3210" s="40"/>
      <c r="C3210" s="41"/>
      <c r="D3210" s="18"/>
      <c r="E3210" s="42"/>
      <c r="F3210" s="42"/>
      <c r="G3210" s="96"/>
      <c r="H3210" s="97"/>
      <c r="I3210" s="133"/>
      <c r="J3210" s="30"/>
    </row>
    <row r="3211" spans="1:10">
      <c r="A3211" s="40" t="s">
        <v>1257</v>
      </c>
      <c r="C3211" s="47" t="s">
        <v>1258</v>
      </c>
      <c r="D3211" s="18"/>
      <c r="E3211" s="42"/>
      <c r="F3211" s="42"/>
      <c r="G3211" s="96"/>
      <c r="H3211" s="97"/>
      <c r="I3211" s="84"/>
      <c r="J3211" s="30"/>
    </row>
    <row r="3212" spans="1:10">
      <c r="A3212" s="40">
        <v>100967</v>
      </c>
      <c r="B3212" t="s">
        <v>1297</v>
      </c>
      <c r="C3212" s="360" t="s">
        <v>1744</v>
      </c>
      <c r="D3212" s="354" t="s">
        <v>8</v>
      </c>
      <c r="E3212" s="355">
        <v>0.1</v>
      </c>
      <c r="F3212" s="355">
        <v>0</v>
      </c>
      <c r="G3212" s="381">
        <v>46300</v>
      </c>
      <c r="H3212" s="365">
        <f>TRUNC(E3212* (1 + F3212 / 100) * G3212,2)</f>
        <v>4630</v>
      </c>
      <c r="I3212" s="380" t="e">
        <f>I3208 * (E3212 * (1+F3212/100))</f>
        <v>#REF!</v>
      </c>
      <c r="J3212" s="30" t="e">
        <f>H3212 * I3208</f>
        <v>#REF!</v>
      </c>
    </row>
    <row r="3213" spans="1:10">
      <c r="A3213" s="40">
        <v>119346</v>
      </c>
      <c r="B3213" t="s">
        <v>1331</v>
      </c>
      <c r="C3213" s="360" t="s">
        <v>1745</v>
      </c>
      <c r="D3213" s="354" t="s">
        <v>2</v>
      </c>
      <c r="E3213" s="355">
        <v>1</v>
      </c>
      <c r="F3213" s="355">
        <v>0</v>
      </c>
      <c r="G3213" s="381">
        <v>170000</v>
      </c>
      <c r="H3213" s="365">
        <f>TRUNC(E3213* (1 + F3213 / 100) * G3213,2)</f>
        <v>170000</v>
      </c>
      <c r="I3213" s="380" t="e">
        <f>I3208 * (E3213 * (1+F3213/100))</f>
        <v>#REF!</v>
      </c>
      <c r="J3213" s="30" t="e">
        <f>H3213 * I3208</f>
        <v>#REF!</v>
      </c>
    </row>
    <row r="3214" spans="1:10">
      <c r="A3214" s="54" t="s">
        <v>1265</v>
      </c>
      <c r="C3214" s="41"/>
      <c r="D3214" s="18"/>
      <c r="E3214" s="42"/>
      <c r="F3214" s="42"/>
      <c r="G3214" s="96" t="s">
        <v>1266</v>
      </c>
      <c r="H3214" s="382">
        <f>SUM(H3211:H3213)</f>
        <v>174630</v>
      </c>
      <c r="I3214" s="84"/>
      <c r="J3214" s="383" t="e">
        <f>SUM(J3211:J3213)</f>
        <v>#REF!</v>
      </c>
    </row>
    <row r="3215" spans="1:10">
      <c r="A3215" s="40" t="s">
        <v>1267</v>
      </c>
      <c r="C3215" s="50" t="s">
        <v>1268</v>
      </c>
      <c r="D3215" s="18" t="s">
        <v>1269</v>
      </c>
      <c r="E3215" s="18" t="s">
        <v>1270</v>
      </c>
      <c r="F3215" s="18" t="s">
        <v>1271</v>
      </c>
      <c r="G3215" s="98" t="s">
        <v>1472</v>
      </c>
      <c r="H3215" s="99" t="s">
        <v>1273</v>
      </c>
      <c r="I3215" s="84"/>
      <c r="J3215" s="30"/>
    </row>
    <row r="3216" spans="1:10">
      <c r="A3216" s="40">
        <v>200009</v>
      </c>
      <c r="B3216" t="s">
        <v>1268</v>
      </c>
      <c r="C3216" s="384" t="s">
        <v>1378</v>
      </c>
      <c r="D3216" s="361">
        <v>156871</v>
      </c>
      <c r="E3216" s="385">
        <f>$O$1</f>
        <v>1.68</v>
      </c>
      <c r="F3216" s="386">
        <f>TRUNC(D3216*E3216,0)</f>
        <v>263543</v>
      </c>
      <c r="G3216" s="387">
        <v>4</v>
      </c>
      <c r="H3216" s="388">
        <f>TRUNC(F3216/G3216,2)</f>
        <v>65885.75</v>
      </c>
      <c r="I3216" s="380" t="e">
        <f>I3208 / G3216</f>
        <v>#REF!</v>
      </c>
      <c r="J3216" s="30" t="e">
        <f>H3216 * I3208</f>
        <v>#REF!</v>
      </c>
    </row>
    <row r="3217" spans="1:10">
      <c r="A3217" s="40"/>
      <c r="B3217" s="31"/>
      <c r="C3217" s="389"/>
      <c r="D3217" s="373"/>
      <c r="E3217" s="385"/>
      <c r="F3217" s="374"/>
      <c r="G3217" s="357"/>
      <c r="H3217" s="365"/>
      <c r="I3217" s="352"/>
      <c r="J3217" s="30"/>
    </row>
    <row r="3218" spans="1:10">
      <c r="A3218" s="54" t="s">
        <v>1276</v>
      </c>
      <c r="C3218" s="41"/>
      <c r="D3218" s="18"/>
      <c r="E3218" s="42"/>
      <c r="F3218" s="42"/>
      <c r="G3218" s="96" t="s">
        <v>1473</v>
      </c>
      <c r="H3218" s="382">
        <f>SUM(H3215:H3217)</f>
        <v>65885.75</v>
      </c>
      <c r="I3218" s="84"/>
      <c r="J3218" s="383" t="e">
        <f>SUM(J3215:J3217)</f>
        <v>#REF!</v>
      </c>
    </row>
    <row r="3219" spans="1:10">
      <c r="A3219" s="40" t="s">
        <v>1278</v>
      </c>
      <c r="C3219" s="47" t="s">
        <v>1279</v>
      </c>
      <c r="D3219" s="18"/>
      <c r="E3219" s="42"/>
      <c r="F3219" s="42"/>
      <c r="G3219" s="96"/>
      <c r="H3219" s="97"/>
      <c r="I3219" s="84"/>
      <c r="J3219" s="30"/>
    </row>
    <row r="3220" spans="1:10">
      <c r="A3220" s="40">
        <v>300026</v>
      </c>
      <c r="B3220" t="s">
        <v>1279</v>
      </c>
      <c r="C3220" s="360" t="s">
        <v>1281</v>
      </c>
      <c r="D3220" s="354" t="s">
        <v>1282</v>
      </c>
      <c r="E3220" s="367">
        <f>$O$2</f>
        <v>0.05</v>
      </c>
      <c r="F3220" s="355"/>
      <c r="G3220" s="381">
        <f>H3218</f>
        <v>65885.75</v>
      </c>
      <c r="H3220" s="383">
        <f>TRUNC(E3220 * (1 + F3220 / 100) * G3220,2)</f>
        <v>3294.28</v>
      </c>
      <c r="I3220" s="380" t="e">
        <f>I3208 * H3220</f>
        <v>#REF!</v>
      </c>
      <c r="J3220" s="30" t="e">
        <f>H3220 * I3208</f>
        <v>#REF!</v>
      </c>
    </row>
    <row r="3221" spans="1:10">
      <c r="A3221" s="40"/>
      <c r="B3221" s="31"/>
      <c r="C3221" s="389"/>
      <c r="D3221" s="373"/>
      <c r="E3221" s="385"/>
      <c r="F3221" s="374"/>
      <c r="G3221" s="357"/>
      <c r="H3221" s="365"/>
      <c r="I3221" s="352"/>
      <c r="J3221" s="30"/>
    </row>
    <row r="3222" spans="1:10">
      <c r="A3222" s="18" t="s">
        <v>1283</v>
      </c>
      <c r="C3222" s="41"/>
      <c r="D3222" s="18"/>
      <c r="E3222" s="42"/>
      <c r="F3222" s="42"/>
      <c r="G3222" s="96" t="s">
        <v>1476</v>
      </c>
      <c r="H3222" s="382">
        <f>SUM(H3219:H3221)</f>
        <v>3294.28</v>
      </c>
      <c r="I3222" s="84"/>
      <c r="J3222" s="383" t="e">
        <f>SUM(J3219:J3221)</f>
        <v>#REF!</v>
      </c>
    </row>
    <row r="3223" spans="1:10">
      <c r="A3223" s="40" t="s">
        <v>1285</v>
      </c>
      <c r="C3223" s="47" t="s">
        <v>1286</v>
      </c>
      <c r="D3223" s="18"/>
      <c r="E3223" s="42"/>
      <c r="F3223" s="42"/>
      <c r="G3223" s="96"/>
      <c r="H3223" s="97"/>
      <c r="I3223" s="84"/>
      <c r="J3223" s="30"/>
    </row>
    <row r="3224" spans="1:10">
      <c r="A3224" s="40"/>
      <c r="B3224" s="31"/>
      <c r="C3224" s="389"/>
      <c r="D3224" s="373"/>
      <c r="E3224" s="385"/>
      <c r="F3224" s="374"/>
      <c r="G3224" s="357"/>
      <c r="H3224" s="365"/>
      <c r="I3224" s="352"/>
      <c r="J3224" s="30"/>
    </row>
    <row r="3225" spans="1:10">
      <c r="A3225" s="18" t="s">
        <v>1287</v>
      </c>
      <c r="C3225" s="41"/>
      <c r="D3225" s="18"/>
      <c r="E3225" s="42"/>
      <c r="F3225" s="42"/>
      <c r="G3225" s="96" t="str">
        <f>"SUBTOTAL " &amp;C3223</f>
        <v>SUBTOTAL OTROS</v>
      </c>
      <c r="H3225" s="383">
        <f>SUM(H3223:H3224)</f>
        <v>0</v>
      </c>
      <c r="I3225" s="84"/>
      <c r="J3225" s="30">
        <f>SUM(J3223:J3224)</f>
        <v>0</v>
      </c>
    </row>
    <row r="3226" spans="1:10">
      <c r="A3226" s="18"/>
      <c r="C3226" s="41"/>
      <c r="D3226" s="18"/>
      <c r="E3226" s="42"/>
      <c r="F3226" s="42"/>
      <c r="G3226" s="96"/>
      <c r="H3226" s="97"/>
      <c r="I3226" s="84"/>
      <c r="J3226" s="30"/>
    </row>
    <row r="3227" spans="1:10" ht="16" thickBot="1">
      <c r="A3227" s="18" t="s">
        <v>1289</v>
      </c>
      <c r="C3227" s="89"/>
      <c r="D3227" s="128"/>
      <c r="E3227" s="129"/>
      <c r="F3227" s="130"/>
      <c r="G3227" s="134" t="s">
        <v>1290</v>
      </c>
      <c r="H3227" s="123" t="e">
        <f>IF($A$2="CD",IF($A$3=1,ROUND(SUM(H3210:H3226)/2,0),SUM(H3210:H3226)/2),SUM(H3210:H3226)/2)</f>
        <v>#REF!</v>
      </c>
      <c r="I3227" s="135" t="e">
        <f>SUM(J3209:J3226)/2</f>
        <v>#REF!</v>
      </c>
      <c r="J3227" s="30"/>
    </row>
    <row r="3228" spans="1:10" ht="16" thickTop="1">
      <c r="A3228" s="18" t="s">
        <v>1340</v>
      </c>
      <c r="C3228" s="100" t="s">
        <v>1341</v>
      </c>
      <c r="D3228" s="101"/>
      <c r="E3228" s="102"/>
      <c r="F3228" s="102"/>
      <c r="G3228" s="103"/>
      <c r="H3228" s="104"/>
      <c r="I3228" s="84"/>
      <c r="J3228" s="30"/>
    </row>
    <row r="3229" spans="1:10">
      <c r="A3229" s="40" t="s">
        <v>1342</v>
      </c>
      <c r="C3229" s="335" t="s">
        <v>1343</v>
      </c>
      <c r="D3229" s="336"/>
      <c r="E3229" s="390"/>
      <c r="F3229" s="391">
        <f>$F$3</f>
        <v>0</v>
      </c>
      <c r="G3229" s="392"/>
      <c r="H3229" s="393" t="e">
        <f>ROUND(H3227*F3229,2)</f>
        <v>#REF!</v>
      </c>
      <c r="I3229" s="84"/>
      <c r="J3229" s="30"/>
    </row>
    <row r="3230" spans="1:10">
      <c r="A3230" s="40" t="s">
        <v>1344</v>
      </c>
      <c r="C3230" s="335" t="s">
        <v>1345</v>
      </c>
      <c r="D3230" s="336"/>
      <c r="E3230" s="390"/>
      <c r="F3230" s="391">
        <f>$G$3</f>
        <v>0</v>
      </c>
      <c r="G3230" s="392"/>
      <c r="H3230" s="393" t="e">
        <f>ROUND(H3227*F3230,2)</f>
        <v>#REF!</v>
      </c>
      <c r="I3230" s="84"/>
      <c r="J3230" s="30"/>
    </row>
    <row r="3231" spans="1:10">
      <c r="A3231" s="40" t="s">
        <v>1346</v>
      </c>
      <c r="C3231" s="335" t="s">
        <v>1347</v>
      </c>
      <c r="D3231" s="336"/>
      <c r="E3231" s="390"/>
      <c r="F3231" s="391">
        <f>$H$3</f>
        <v>0</v>
      </c>
      <c r="G3231" s="392"/>
      <c r="H3231" s="393" t="e">
        <f>ROUND(H3227*F3231,2)</f>
        <v>#REF!</v>
      </c>
      <c r="I3231" s="84"/>
      <c r="J3231" s="30"/>
    </row>
    <row r="3232" spans="1:10">
      <c r="A3232" s="40" t="s">
        <v>1348</v>
      </c>
      <c r="C3232" s="335" t="s">
        <v>1349</v>
      </c>
      <c r="D3232" s="336"/>
      <c r="E3232" s="390"/>
      <c r="F3232" s="391" t="e">
        <f>$I$3</f>
        <v>#REF!</v>
      </c>
      <c r="G3232" s="392"/>
      <c r="H3232" s="393" t="e">
        <f>ROUND(H3231*F3232,2)</f>
        <v>#REF!</v>
      </c>
      <c r="I3232" s="84"/>
      <c r="J3232" s="30"/>
    </row>
    <row r="3233" spans="1:10">
      <c r="A3233" s="18" t="s">
        <v>1350</v>
      </c>
      <c r="C3233" s="105" t="s">
        <v>1477</v>
      </c>
      <c r="D3233" s="18"/>
      <c r="E3233" s="42"/>
      <c r="F3233" s="42"/>
      <c r="G3233" s="106"/>
      <c r="H3233" s="107" t="e">
        <f>SUM(H3229:H3232)</f>
        <v>#REF!</v>
      </c>
      <c r="I3233" s="84"/>
      <c r="J3233" s="30"/>
    </row>
    <row r="3234" spans="1:10" ht="16" thickBot="1">
      <c r="A3234" s="18" t="s">
        <v>1352</v>
      </c>
      <c r="C3234" s="131"/>
      <c r="D3234" s="132"/>
      <c r="E3234" s="129"/>
      <c r="F3234" s="130"/>
      <c r="G3234" s="136" t="s">
        <v>1353</v>
      </c>
      <c r="H3234" s="123" t="e">
        <f>IF($A$3=2,ROUND((H3227+H3233),2),IF($A$3=3,ROUND((H3227+H3233),-1),ROUND((H3227+H3233),0)))</f>
        <v>#REF!</v>
      </c>
      <c r="I3234" s="57"/>
      <c r="J3234" s="30"/>
    </row>
    <row r="3235" spans="1:10" ht="16" thickTop="1">
      <c r="C3235" s="1"/>
      <c r="D3235" s="2"/>
      <c r="E3235" s="1"/>
      <c r="F3235" s="1"/>
      <c r="G3235" s="1"/>
      <c r="H3235" s="1"/>
      <c r="I3235" s="29"/>
      <c r="J3235" s="30"/>
    </row>
    <row r="3236" spans="1:10">
      <c r="C3236" s="1"/>
      <c r="D3236" s="2"/>
      <c r="E3236" s="1"/>
      <c r="F3236" s="1"/>
      <c r="G3236" s="1"/>
      <c r="H3236" s="1"/>
      <c r="I3236" s="29"/>
      <c r="J3236" s="30"/>
    </row>
    <row r="3237" spans="1:10" ht="16" thickBot="1">
      <c r="C3237" s="1"/>
      <c r="D3237" s="2"/>
      <c r="E3237" s="1"/>
      <c r="F3237" s="1"/>
      <c r="G3237" s="1"/>
      <c r="H3237" s="1"/>
      <c r="I3237" s="29"/>
      <c r="J3237" s="30"/>
    </row>
    <row r="3238" spans="1:10" ht="16" thickTop="1">
      <c r="A3238" s="18" t="s">
        <v>1746</v>
      </c>
      <c r="B3238" s="31"/>
      <c r="C3238" s="812" t="s">
        <v>1747</v>
      </c>
      <c r="D3238" s="813"/>
      <c r="E3238" s="813"/>
      <c r="F3238" s="813"/>
      <c r="G3238" s="32"/>
      <c r="H3238" s="33" t="s">
        <v>1611</v>
      </c>
      <c r="I3238" s="34" t="s">
        <v>1251</v>
      </c>
      <c r="J3238" s="35" t="s">
        <v>4</v>
      </c>
    </row>
    <row r="3239" spans="1:10">
      <c r="A3239" s="18"/>
      <c r="B3239" s="31"/>
      <c r="C3239" s="814"/>
      <c r="D3239" s="815"/>
      <c r="E3239" s="815"/>
      <c r="F3239" s="815"/>
      <c r="G3239" s="36"/>
      <c r="H3239" s="37" t="e">
        <f>"ITEM:   "&amp;#REF!</f>
        <v>#REF!</v>
      </c>
      <c r="I3239" s="64" t="e">
        <f>#REF!</f>
        <v>#REF!</v>
      </c>
      <c r="J3239" s="39"/>
    </row>
    <row r="3240" spans="1:10">
      <c r="A3240" s="40" t="s">
        <v>1253</v>
      </c>
      <c r="B3240" s="31"/>
      <c r="C3240" s="360" t="s">
        <v>1</v>
      </c>
      <c r="D3240" s="354" t="s">
        <v>2</v>
      </c>
      <c r="E3240" s="355" t="s">
        <v>3</v>
      </c>
      <c r="F3240" s="355" t="s">
        <v>1254</v>
      </c>
      <c r="G3240" s="357" t="s">
        <v>1255</v>
      </c>
      <c r="H3240" s="365" t="s">
        <v>1256</v>
      </c>
      <c r="I3240" s="352"/>
      <c r="J3240" s="333" t="s">
        <v>1256</v>
      </c>
    </row>
    <row r="3241" spans="1:10">
      <c r="A3241" s="40"/>
      <c r="B3241" s="31"/>
      <c r="C3241" s="41"/>
      <c r="D3241" s="18"/>
      <c r="E3241" s="42"/>
      <c r="F3241" s="42"/>
      <c r="G3241" s="43"/>
      <c r="H3241" s="44"/>
      <c r="I3241" s="45"/>
      <c r="J3241" s="46"/>
    </row>
    <row r="3242" spans="1:10">
      <c r="A3242" s="40" t="s">
        <v>1257</v>
      </c>
      <c r="B3242" s="31"/>
      <c r="C3242" s="47" t="s">
        <v>1258</v>
      </c>
      <c r="D3242" s="18"/>
      <c r="E3242" s="42"/>
      <c r="F3242" s="42"/>
      <c r="G3242" s="43"/>
      <c r="H3242" s="44"/>
      <c r="I3242" s="45"/>
      <c r="J3242" s="46"/>
    </row>
    <row r="3243" spans="1:10">
      <c r="A3243" s="40">
        <v>100076</v>
      </c>
      <c r="B3243" s="31" t="s">
        <v>1261</v>
      </c>
      <c r="C3243" s="360" t="s">
        <v>1516</v>
      </c>
      <c r="D3243" s="354" t="s">
        <v>1304</v>
      </c>
      <c r="E3243" s="355">
        <v>0.01</v>
      </c>
      <c r="F3243" s="355"/>
      <c r="G3243" s="357">
        <v>7153</v>
      </c>
      <c r="H3243" s="365">
        <f t="shared" ref="H3243:H3248" si="16">TRUNC(E3243* (1 + F3243 / 100) * G3243,2)</f>
        <v>71.53</v>
      </c>
      <c r="I3243" s="352" t="e">
        <f>I3239 * (E3243 * (1+F3243/100))</f>
        <v>#REF!</v>
      </c>
      <c r="J3243" s="333" t="e">
        <f>H3243 * I3239</f>
        <v>#REF!</v>
      </c>
    </row>
    <row r="3244" spans="1:10">
      <c r="A3244" s="40">
        <v>109069</v>
      </c>
      <c r="B3244" s="31"/>
      <c r="C3244" s="360" t="s">
        <v>1374</v>
      </c>
      <c r="D3244" s="354" t="s">
        <v>2</v>
      </c>
      <c r="E3244" s="355">
        <v>0.6</v>
      </c>
      <c r="F3244" s="355"/>
      <c r="G3244" s="357">
        <v>5300</v>
      </c>
      <c r="H3244" s="365">
        <f>TRUNC(E3244* (1 + F3244 / 100) * G3244,2)</f>
        <v>3180</v>
      </c>
      <c r="I3244" s="352" t="e">
        <f>I3239 * (E3244 * (1+F3244/100))</f>
        <v>#REF!</v>
      </c>
      <c r="J3244" s="333" t="e">
        <f>H3244 * I3239</f>
        <v>#REF!</v>
      </c>
    </row>
    <row r="3245" spans="1:10">
      <c r="A3245" s="40">
        <v>101717</v>
      </c>
      <c r="B3245" s="31" t="s">
        <v>1336</v>
      </c>
      <c r="C3245" s="360" t="s">
        <v>1337</v>
      </c>
      <c r="D3245" s="354" t="s">
        <v>2</v>
      </c>
      <c r="E3245" s="355">
        <v>1</v>
      </c>
      <c r="F3245" s="355"/>
      <c r="G3245" s="357">
        <v>13007</v>
      </c>
      <c r="H3245" s="365">
        <f t="shared" si="16"/>
        <v>13007</v>
      </c>
      <c r="I3245" s="352" t="e">
        <f>I3239 * (E3245 * (1+F3245/100))</f>
        <v>#REF!</v>
      </c>
      <c r="J3245" s="333" t="e">
        <f>H3245 * I3239</f>
        <v>#REF!</v>
      </c>
    </row>
    <row r="3246" spans="1:10">
      <c r="A3246" s="40">
        <v>101008</v>
      </c>
      <c r="B3246" s="31" t="s">
        <v>1261</v>
      </c>
      <c r="C3246" s="360" t="s">
        <v>1517</v>
      </c>
      <c r="D3246" s="354" t="s">
        <v>1304</v>
      </c>
      <c r="E3246" s="355">
        <v>3</v>
      </c>
      <c r="F3246" s="355"/>
      <c r="G3246" s="357">
        <v>5827</v>
      </c>
      <c r="H3246" s="365">
        <f t="shared" si="16"/>
        <v>17481</v>
      </c>
      <c r="I3246" s="345" t="e">
        <f>I3239 * (E3246 * (1+F3246/100))</f>
        <v>#REF!</v>
      </c>
      <c r="J3246" s="333" t="e">
        <f>H3246 * I3239</f>
        <v>#REF!</v>
      </c>
    </row>
    <row r="3247" spans="1:10">
      <c r="A3247" s="40">
        <v>100847</v>
      </c>
      <c r="B3247" s="31" t="s">
        <v>1331</v>
      </c>
      <c r="C3247" s="360" t="s">
        <v>1748</v>
      </c>
      <c r="D3247" s="354" t="s">
        <v>57</v>
      </c>
      <c r="E3247" s="355">
        <v>2</v>
      </c>
      <c r="F3247" s="355"/>
      <c r="G3247" s="357">
        <v>1650</v>
      </c>
      <c r="H3247" s="365">
        <f>TRUNC(E3247* (1 + F3247 / 100) * G3247,2)</f>
        <v>3300</v>
      </c>
      <c r="I3247" s="345" t="e">
        <f>I3239 * (E3247 * (1+F3247/100))</f>
        <v>#REF!</v>
      </c>
      <c r="J3247" s="333" t="e">
        <f>H3247 * I3239</f>
        <v>#REF!</v>
      </c>
    </row>
    <row r="3248" spans="1:10">
      <c r="A3248" s="18" t="s">
        <v>1531</v>
      </c>
      <c r="B3248" s="31" t="s">
        <v>1532</v>
      </c>
      <c r="C3248" s="360" t="s">
        <v>1608</v>
      </c>
      <c r="D3248" s="354" t="s">
        <v>8</v>
      </c>
      <c r="E3248" s="355">
        <v>0.03</v>
      </c>
      <c r="F3248" s="355"/>
      <c r="G3248" s="357" t="e">
        <f>H217</f>
        <v>#REF!</v>
      </c>
      <c r="H3248" s="365" t="e">
        <f t="shared" si="16"/>
        <v>#REF!</v>
      </c>
      <c r="I3248" s="352" t="e">
        <f>I3239 * (E3248 * (1+F3248/100))</f>
        <v>#REF!</v>
      </c>
      <c r="J3248" s="333" t="e">
        <f>H3248 * I3239</f>
        <v>#REF!</v>
      </c>
    </row>
    <row r="3249" spans="1:10">
      <c r="A3249" s="18" t="s">
        <v>1265</v>
      </c>
      <c r="B3249" s="31"/>
      <c r="C3249" s="41"/>
      <c r="D3249" s="18"/>
      <c r="E3249" s="42"/>
      <c r="F3249" s="42"/>
      <c r="G3249" s="43" t="s">
        <v>1266</v>
      </c>
      <c r="H3249" s="48" t="e">
        <f>SUM(H3242:H3248)</f>
        <v>#REF!</v>
      </c>
      <c r="I3249" s="45"/>
      <c r="J3249" s="49" t="e">
        <f>SUM(J3242:J3248)</f>
        <v>#REF!</v>
      </c>
    </row>
    <row r="3250" spans="1:10">
      <c r="A3250" s="40" t="s">
        <v>1267</v>
      </c>
      <c r="B3250" s="31"/>
      <c r="C3250" s="50" t="s">
        <v>1268</v>
      </c>
      <c r="D3250" s="18" t="s">
        <v>1269</v>
      </c>
      <c r="E3250" s="18" t="s">
        <v>1270</v>
      </c>
      <c r="F3250" s="18" t="s">
        <v>1271</v>
      </c>
      <c r="G3250" s="51" t="s">
        <v>1272</v>
      </c>
      <c r="H3250" s="52" t="s">
        <v>1273</v>
      </c>
      <c r="I3250" s="45"/>
      <c r="J3250" s="46"/>
    </row>
    <row r="3251" spans="1:10">
      <c r="A3251" s="40">
        <v>200007</v>
      </c>
      <c r="B3251" s="31" t="s">
        <v>1268</v>
      </c>
      <c r="C3251" s="360" t="s">
        <v>1274</v>
      </c>
      <c r="D3251" s="361">
        <v>109195</v>
      </c>
      <c r="E3251" s="362">
        <f>$O$1</f>
        <v>1.68</v>
      </c>
      <c r="F3251" s="363">
        <f>IF(D3251&lt;&gt;"",TRUNC(D3251*E3251,0),"")</f>
        <v>183447</v>
      </c>
      <c r="G3251" s="364">
        <v>11.5936</v>
      </c>
      <c r="H3251" s="365">
        <f>TRUNC(F3251/G3251,2)</f>
        <v>15823.12</v>
      </c>
      <c r="I3251" s="352" t="e">
        <f>I3239 / G3251</f>
        <v>#REF!</v>
      </c>
      <c r="J3251" s="333" t="e">
        <f>H3251 * I3239</f>
        <v>#REF!</v>
      </c>
    </row>
    <row r="3252" spans="1:10">
      <c r="A3252" s="18" t="s">
        <v>1276</v>
      </c>
      <c r="B3252" s="31"/>
      <c r="C3252" s="41"/>
      <c r="D3252" s="18"/>
      <c r="E3252" s="42"/>
      <c r="F3252" s="42"/>
      <c r="G3252" s="43" t="s">
        <v>1277</v>
      </c>
      <c r="H3252" s="48">
        <f>SUM(H3250:H3251)</f>
        <v>15823.12</v>
      </c>
      <c r="I3252" s="45"/>
      <c r="J3252" s="49" t="e">
        <f>SUM(J3250:J3251)</f>
        <v>#REF!</v>
      </c>
    </row>
    <row r="3253" spans="1:10">
      <c r="A3253" s="40" t="s">
        <v>1278</v>
      </c>
      <c r="B3253" s="31"/>
      <c r="C3253" s="53" t="s">
        <v>1279</v>
      </c>
      <c r="D3253" s="18"/>
      <c r="E3253" s="42"/>
      <c r="F3253" s="42"/>
      <c r="G3253" s="43"/>
      <c r="H3253" s="44"/>
      <c r="I3253" s="45"/>
      <c r="J3253" s="46"/>
    </row>
    <row r="3254" spans="1:10">
      <c r="A3254" s="40">
        <v>300026</v>
      </c>
      <c r="B3254" s="31" t="s">
        <v>1279</v>
      </c>
      <c r="C3254" s="360" t="s">
        <v>1281</v>
      </c>
      <c r="D3254" s="354" t="s">
        <v>1282</v>
      </c>
      <c r="E3254" s="367">
        <f>$O$2</f>
        <v>0.05</v>
      </c>
      <c r="F3254" s="355"/>
      <c r="G3254" s="357">
        <f>H3252</f>
        <v>15823.12</v>
      </c>
      <c r="H3254" s="365">
        <f>TRUNC(E3254* (1 + F3254 / 100) * G3254,2)</f>
        <v>791.15</v>
      </c>
      <c r="I3254" s="352" t="e">
        <f>I3239 * H3254</f>
        <v>#REF!</v>
      </c>
      <c r="J3254" s="333" t="e">
        <f>H3254 * I3239</f>
        <v>#REF!</v>
      </c>
    </row>
    <row r="3255" spans="1:10">
      <c r="A3255" s="18" t="s">
        <v>1283</v>
      </c>
      <c r="B3255" s="31"/>
      <c r="C3255" s="41"/>
      <c r="D3255" s="18"/>
      <c r="E3255" s="42"/>
      <c r="F3255" s="42"/>
      <c r="G3255" s="43" t="s">
        <v>1284</v>
      </c>
      <c r="H3255" s="48">
        <f>SUM(H3253:H3254)</f>
        <v>791.15</v>
      </c>
      <c r="I3255" s="45"/>
      <c r="J3255" s="49" t="e">
        <f>SUM(J3253:J3254)</f>
        <v>#REF!</v>
      </c>
    </row>
    <row r="3256" spans="1:10">
      <c r="A3256" s="18" t="s">
        <v>1285</v>
      </c>
      <c r="B3256" s="1"/>
      <c r="C3256" s="47" t="s">
        <v>1286</v>
      </c>
      <c r="D3256" s="18"/>
      <c r="E3256" s="42"/>
      <c r="F3256" s="42"/>
      <c r="G3256" s="43"/>
      <c r="H3256" s="44"/>
      <c r="I3256" s="45"/>
      <c r="J3256" s="46"/>
    </row>
    <row r="3257" spans="1:10">
      <c r="A3257" s="40"/>
      <c r="B3257" s="31"/>
      <c r="C3257" s="360"/>
      <c r="D3257" s="354"/>
      <c r="E3257" s="355"/>
      <c r="F3257" s="355"/>
      <c r="G3257" s="357"/>
      <c r="H3257" s="365"/>
      <c r="I3257" s="352"/>
      <c r="J3257" s="333"/>
    </row>
    <row r="3258" spans="1:10">
      <c r="A3258" s="54" t="s">
        <v>1287</v>
      </c>
      <c r="B3258" s="1"/>
      <c r="C3258" s="41"/>
      <c r="D3258" s="18"/>
      <c r="E3258" s="42"/>
      <c r="F3258" s="42"/>
      <c r="G3258" s="43" t="s">
        <v>1288</v>
      </c>
      <c r="H3258" s="365">
        <f>SUM(H3256:H3257)</f>
        <v>0</v>
      </c>
      <c r="I3258" s="45"/>
      <c r="J3258" s="333">
        <f>SUM(J3256:J3257)</f>
        <v>0</v>
      </c>
    </row>
    <row r="3259" spans="1:10">
      <c r="A3259" s="18"/>
      <c r="B3259" s="55"/>
      <c r="C3259" s="41"/>
      <c r="D3259" s="18"/>
      <c r="E3259" s="42"/>
      <c r="F3259" s="42"/>
      <c r="G3259" s="43"/>
      <c r="H3259" s="44"/>
      <c r="I3259" s="45"/>
      <c r="J3259" s="46"/>
    </row>
    <row r="3260" spans="1:10" ht="16" thickBot="1">
      <c r="A3260" s="18" t="s">
        <v>1289</v>
      </c>
      <c r="B3260" s="55"/>
      <c r="C3260" s="56"/>
      <c r="D3260" s="119"/>
      <c r="E3260" s="120"/>
      <c r="F3260" s="121" t="s">
        <v>1290</v>
      </c>
      <c r="G3260" s="122" t="e">
        <f>SUM(H3240:H3259)/2</f>
        <v>#REF!</v>
      </c>
      <c r="H3260" s="123" t="e">
        <f>IF($A$2="CD",IF($A$3=1,ROUND(SUM(H3240:H3259)/2,0),IF($A$3=3,ROUND(SUM(H3240:H3259)/2,-1),SUM(H3240:H3259)/2)),SUM(H3240:H3259)/2)</f>
        <v>#REF!</v>
      </c>
      <c r="I3260" s="57" t="e">
        <f>SUM(J3240:J3259)/2</f>
        <v>#REF!</v>
      </c>
      <c r="J3260" s="124" t="e">
        <f>IF($A$2="CD",IF($A$3=1,ROUND(SUM(J3240:J3259)/2,0),IF($A$3=3,ROUND(SUM(J3240:J3259)/2,-1),SUM(J3240:J3259)/2)),SUM(J3240:J3259)/2)</f>
        <v>#REF!</v>
      </c>
    </row>
    <row r="3261" spans="1:10" ht="16" thickTop="1">
      <c r="A3261" s="18" t="s">
        <v>1340</v>
      </c>
      <c r="B3261" s="55"/>
      <c r="C3261" s="65" t="s">
        <v>1341</v>
      </c>
      <c r="D3261" s="66"/>
      <c r="E3261" s="67"/>
      <c r="F3261" s="67"/>
      <c r="G3261" s="68"/>
      <c r="H3261" s="69"/>
      <c r="I3261" s="45"/>
      <c r="J3261" s="70"/>
    </row>
    <row r="3262" spans="1:10">
      <c r="A3262" s="40" t="s">
        <v>1342</v>
      </c>
      <c r="B3262" s="55"/>
      <c r="C3262" s="335" t="s">
        <v>1343</v>
      </c>
      <c r="D3262" s="336"/>
      <c r="E3262" s="337"/>
      <c r="F3262" s="377">
        <f>$F$3</f>
        <v>0</v>
      </c>
      <c r="G3262" s="338"/>
      <c r="H3262" s="339" t="e">
        <f>ROUND(H3260*F3262,2)</f>
        <v>#REF!</v>
      </c>
      <c r="I3262" s="45"/>
      <c r="J3262" s="333" t="e">
        <f>ROUND(J3260*F3262,2)</f>
        <v>#REF!</v>
      </c>
    </row>
    <row r="3263" spans="1:10">
      <c r="A3263" s="40" t="s">
        <v>1344</v>
      </c>
      <c r="B3263" s="55"/>
      <c r="C3263" s="335" t="s">
        <v>1345</v>
      </c>
      <c r="D3263" s="336"/>
      <c r="E3263" s="337"/>
      <c r="F3263" s="377">
        <f>$G$3</f>
        <v>0</v>
      </c>
      <c r="G3263" s="338"/>
      <c r="H3263" s="339" t="e">
        <f>ROUND(H3260*F3263,2)</f>
        <v>#REF!</v>
      </c>
      <c r="I3263" s="45"/>
      <c r="J3263" s="333" t="e">
        <f>ROUND(J3260*F3263,2)</f>
        <v>#REF!</v>
      </c>
    </row>
    <row r="3264" spans="1:10">
      <c r="A3264" s="40" t="s">
        <v>1346</v>
      </c>
      <c r="B3264" s="55"/>
      <c r="C3264" s="335" t="s">
        <v>1347</v>
      </c>
      <c r="D3264" s="336"/>
      <c r="E3264" s="337"/>
      <c r="F3264" s="377">
        <f>$H$3</f>
        <v>0</v>
      </c>
      <c r="G3264" s="338"/>
      <c r="H3264" s="339" t="e">
        <f>ROUND(H3260*F3264,2)</f>
        <v>#REF!</v>
      </c>
      <c r="I3264" s="45"/>
      <c r="J3264" s="333" t="e">
        <f>ROUND(J3260*F3264,2)</f>
        <v>#REF!</v>
      </c>
    </row>
    <row r="3265" spans="1:10">
      <c r="A3265" s="40" t="s">
        <v>1348</v>
      </c>
      <c r="B3265" s="55"/>
      <c r="C3265" s="335" t="s">
        <v>1349</v>
      </c>
      <c r="D3265" s="336"/>
      <c r="E3265" s="337"/>
      <c r="F3265" s="377" t="e">
        <f>$I$3</f>
        <v>#REF!</v>
      </c>
      <c r="G3265" s="338"/>
      <c r="H3265" s="339" t="e">
        <f>ROUND(H3264*F3265,2)</f>
        <v>#REF!</v>
      </c>
      <c r="I3265" s="45"/>
      <c r="J3265" s="333" t="e">
        <f>ROUND(J3264*F3265,2)</f>
        <v>#REF!</v>
      </c>
    </row>
    <row r="3266" spans="1:10">
      <c r="A3266" s="18" t="s">
        <v>1350</v>
      </c>
      <c r="B3266" s="55"/>
      <c r="C3266" s="47" t="s">
        <v>1351</v>
      </c>
      <c r="D3266" s="18"/>
      <c r="E3266" s="42"/>
      <c r="F3266" s="42"/>
      <c r="G3266" s="71"/>
      <c r="H3266" s="72" t="e">
        <f>SUM(H3262:H3265)</f>
        <v>#REF!</v>
      </c>
      <c r="I3266" s="62"/>
      <c r="J3266" s="73" t="e">
        <f>SUM(J3262:J3265)</f>
        <v>#REF!</v>
      </c>
    </row>
    <row r="3267" spans="1:10" ht="16" thickBot="1">
      <c r="A3267" s="18" t="s">
        <v>1352</v>
      </c>
      <c r="B3267" s="55"/>
      <c r="C3267" s="125"/>
      <c r="D3267" s="126"/>
      <c r="E3267" s="120"/>
      <c r="F3267" s="121" t="s">
        <v>1353</v>
      </c>
      <c r="G3267" s="127" t="e">
        <f>H3266+H3260</f>
        <v>#REF!</v>
      </c>
      <c r="H3267" s="123" t="e">
        <f>IF($A$3=2,ROUND((H3260+H3266),2),IF($A$3=3,ROUND((H3260+H3266),-1),ROUND((H3260+H3266),0)))</f>
        <v>#REF!</v>
      </c>
      <c r="I3267" s="57"/>
      <c r="J3267" s="124" t="e">
        <f>IF($A$3=2,ROUND((J3260+J3266),2),IF($A$3=3,ROUND((J3260+J3266),-1),ROUND((J3260+J3266),0)))</f>
        <v>#REF!</v>
      </c>
    </row>
    <row r="3268" spans="1:10" ht="16" thickTop="1">
      <c r="C3268" s="1"/>
      <c r="D3268" s="2"/>
      <c r="E3268" s="1"/>
      <c r="F3268" s="1"/>
      <c r="G3268" s="1"/>
      <c r="H3268" s="1"/>
      <c r="I3268" s="29"/>
      <c r="J3268" s="30"/>
    </row>
    <row r="3269" spans="1:10">
      <c r="C3269" s="1"/>
      <c r="D3269" s="2"/>
      <c r="E3269" s="1"/>
      <c r="F3269" s="1"/>
      <c r="G3269" s="1"/>
      <c r="H3269" s="1"/>
      <c r="I3269" s="29"/>
      <c r="J3269" s="30"/>
    </row>
    <row r="3270" spans="1:10" ht="16" thickBot="1">
      <c r="C3270" s="1"/>
      <c r="D3270" s="2"/>
      <c r="E3270" s="1"/>
      <c r="F3270" s="1"/>
      <c r="G3270" s="1"/>
      <c r="H3270" s="1"/>
      <c r="I3270" s="29"/>
      <c r="J3270" s="30"/>
    </row>
    <row r="3271" spans="1:10" ht="16" thickTop="1">
      <c r="A3271" s="18" t="s">
        <v>1749</v>
      </c>
      <c r="B3271" s="29"/>
      <c r="C3271" s="824" t="s">
        <v>1750</v>
      </c>
      <c r="D3271" s="825"/>
      <c r="E3271" s="825"/>
      <c r="F3271" s="825"/>
      <c r="G3271" s="58"/>
      <c r="H3271" s="74" t="s">
        <v>1751</v>
      </c>
      <c r="I3271" s="75" t="s">
        <v>1411</v>
      </c>
      <c r="J3271" s="33" t="s">
        <v>1412</v>
      </c>
    </row>
    <row r="3272" spans="1:10">
      <c r="A3272" s="18"/>
      <c r="B3272" s="29"/>
      <c r="C3272" s="826"/>
      <c r="D3272" s="827"/>
      <c r="E3272" s="827"/>
      <c r="F3272" s="827"/>
      <c r="G3272" s="59"/>
      <c r="H3272" s="76" t="e">
        <f>"ITEM:   "&amp;#REF!</f>
        <v>#REF!</v>
      </c>
      <c r="I3272" s="77" t="e">
        <f>#REF!</f>
        <v>#REF!</v>
      </c>
      <c r="J3272" s="37"/>
    </row>
    <row r="3273" spans="1:10">
      <c r="A3273" s="78" t="s">
        <v>1253</v>
      </c>
      <c r="B3273" s="79"/>
      <c r="C3273" s="394" t="s">
        <v>1</v>
      </c>
      <c r="D3273" s="395" t="s">
        <v>2</v>
      </c>
      <c r="E3273" s="396" t="s">
        <v>3</v>
      </c>
      <c r="F3273" s="397" t="s">
        <v>1254</v>
      </c>
      <c r="G3273" s="398" t="s">
        <v>1255</v>
      </c>
      <c r="H3273" s="365" t="s">
        <v>1256</v>
      </c>
      <c r="I3273" s="80"/>
      <c r="J3273" s="365" t="s">
        <v>1256</v>
      </c>
    </row>
    <row r="3274" spans="1:10">
      <c r="A3274" s="40"/>
      <c r="B3274" s="29"/>
      <c r="C3274" s="81"/>
      <c r="D3274" s="82"/>
      <c r="E3274" s="29"/>
      <c r="F3274" s="30"/>
      <c r="G3274" s="43"/>
      <c r="H3274" s="44"/>
      <c r="I3274" s="214"/>
      <c r="J3274" s="44"/>
    </row>
    <row r="3275" spans="1:10">
      <c r="A3275" s="40" t="s">
        <v>1257</v>
      </c>
      <c r="B3275" s="29"/>
      <c r="C3275" s="87" t="s">
        <v>1258</v>
      </c>
      <c r="D3275" s="82"/>
      <c r="E3275" s="29"/>
      <c r="F3275" s="30"/>
      <c r="G3275" s="43"/>
      <c r="H3275" s="44"/>
      <c r="I3275" s="110"/>
      <c r="J3275" s="44"/>
    </row>
    <row r="3276" spans="1:10">
      <c r="A3276" s="40">
        <v>117078</v>
      </c>
      <c r="B3276" s="31"/>
      <c r="C3276" s="372" t="s">
        <v>1752</v>
      </c>
      <c r="D3276" s="373" t="s">
        <v>2</v>
      </c>
      <c r="E3276" s="374">
        <v>6</v>
      </c>
      <c r="F3276" s="375"/>
      <c r="G3276" s="357">
        <v>52</v>
      </c>
      <c r="H3276" s="365">
        <f t="shared" ref="H3276:H3283" si="17">TRUNC(E3276* (1 + F3276 / 100) * G3276,2)</f>
        <v>312</v>
      </c>
      <c r="I3276" s="352" t="e">
        <f>I3272 * (E3276 * (1+F3276/100))</f>
        <v>#REF!</v>
      </c>
      <c r="J3276" s="333" t="e">
        <f>H3276 * I3272</f>
        <v>#REF!</v>
      </c>
    </row>
    <row r="3277" spans="1:10">
      <c r="A3277" s="40">
        <v>101127</v>
      </c>
      <c r="B3277" s="31"/>
      <c r="C3277" s="372" t="s">
        <v>1753</v>
      </c>
      <c r="D3277" s="373" t="s">
        <v>2</v>
      </c>
      <c r="E3277" s="374">
        <v>0.02</v>
      </c>
      <c r="F3277" s="375"/>
      <c r="G3277" s="357">
        <v>46315</v>
      </c>
      <c r="H3277" s="365">
        <f t="shared" si="17"/>
        <v>926.3</v>
      </c>
      <c r="I3277" s="352" t="e">
        <f>I3272 * (E3277 * (1+F3277/100))</f>
        <v>#REF!</v>
      </c>
      <c r="J3277" s="333" t="e">
        <f>H3277 * I3272</f>
        <v>#REF!</v>
      </c>
    </row>
    <row r="3278" spans="1:10">
      <c r="A3278" s="40">
        <v>100122</v>
      </c>
      <c r="B3278" s="31"/>
      <c r="C3278" s="372" t="s">
        <v>1754</v>
      </c>
      <c r="D3278" s="373" t="s">
        <v>8</v>
      </c>
      <c r="E3278" s="374">
        <v>0.02</v>
      </c>
      <c r="F3278" s="375"/>
      <c r="G3278" s="357">
        <v>63800</v>
      </c>
      <c r="H3278" s="365">
        <f t="shared" si="17"/>
        <v>1276</v>
      </c>
      <c r="I3278" s="352" t="e">
        <f>I3272 * (E3278 * (1+F3278/100))</f>
        <v>#REF!</v>
      </c>
      <c r="J3278" s="333" t="e">
        <f>H3278 * I3272</f>
        <v>#REF!</v>
      </c>
    </row>
    <row r="3279" spans="1:10">
      <c r="A3279" s="40">
        <v>101616</v>
      </c>
      <c r="B3279" s="31"/>
      <c r="C3279" s="372" t="s">
        <v>1755</v>
      </c>
      <c r="D3279" s="373" t="s">
        <v>2</v>
      </c>
      <c r="E3279" s="374">
        <v>1</v>
      </c>
      <c r="F3279" s="375"/>
      <c r="G3279" s="357">
        <v>7000</v>
      </c>
      <c r="H3279" s="365">
        <f t="shared" si="17"/>
        <v>7000</v>
      </c>
      <c r="I3279" s="352" t="e">
        <f>I3272 * (E3279 * (1+F3279/100))</f>
        <v>#REF!</v>
      </c>
      <c r="J3279" s="333" t="e">
        <f>H3279 * I3272</f>
        <v>#REF!</v>
      </c>
    </row>
    <row r="3280" spans="1:10">
      <c r="A3280" s="40">
        <v>101658</v>
      </c>
      <c r="B3280" s="31"/>
      <c r="C3280" s="372" t="s">
        <v>1689</v>
      </c>
      <c r="D3280" s="373" t="s">
        <v>2</v>
      </c>
      <c r="E3280" s="374">
        <v>0.02</v>
      </c>
      <c r="F3280" s="375"/>
      <c r="G3280" s="357">
        <v>75480</v>
      </c>
      <c r="H3280" s="365">
        <f t="shared" si="17"/>
        <v>1509.6</v>
      </c>
      <c r="I3280" s="352" t="e">
        <f>I3272 * (E3280 * (1+F3280/100))</f>
        <v>#REF!</v>
      </c>
      <c r="J3280" s="333" t="e">
        <f>H3280 * I3272</f>
        <v>#REF!</v>
      </c>
    </row>
    <row r="3281" spans="1:10">
      <c r="A3281" s="40">
        <v>117082</v>
      </c>
      <c r="B3281" s="31"/>
      <c r="C3281" s="372" t="s">
        <v>1756</v>
      </c>
      <c r="D3281" s="373" t="s">
        <v>2</v>
      </c>
      <c r="E3281" s="374">
        <v>1</v>
      </c>
      <c r="F3281" s="375"/>
      <c r="G3281" s="357">
        <v>219900</v>
      </c>
      <c r="H3281" s="365">
        <f t="shared" si="17"/>
        <v>219900</v>
      </c>
      <c r="I3281" s="352" t="e">
        <f>I3272 * (E3281 * (1+F3281/100))</f>
        <v>#REF!</v>
      </c>
      <c r="J3281" s="333" t="e">
        <f>H3281 * I3272</f>
        <v>#REF!</v>
      </c>
    </row>
    <row r="3282" spans="1:10">
      <c r="A3282" s="40">
        <v>100559</v>
      </c>
      <c r="B3282" s="31"/>
      <c r="C3282" s="372" t="s">
        <v>1757</v>
      </c>
      <c r="D3282" s="373" t="s">
        <v>1758</v>
      </c>
      <c r="E3282" s="374">
        <v>0.02</v>
      </c>
      <c r="F3282" s="375"/>
      <c r="G3282" s="357">
        <v>22500</v>
      </c>
      <c r="H3282" s="365">
        <f t="shared" si="17"/>
        <v>450</v>
      </c>
      <c r="I3282" s="352" t="e">
        <f>I3272 * (E3282 * (1+F3282/100))</f>
        <v>#REF!</v>
      </c>
      <c r="J3282" s="333" t="e">
        <f>H3282 * I3272</f>
        <v>#REF!</v>
      </c>
    </row>
    <row r="3283" spans="1:10">
      <c r="A3283" s="40">
        <v>105044</v>
      </c>
      <c r="B3283" s="31"/>
      <c r="C3283" s="372" t="s">
        <v>1759</v>
      </c>
      <c r="D3283" s="373" t="s">
        <v>2</v>
      </c>
      <c r="E3283" s="374">
        <v>1</v>
      </c>
      <c r="F3283" s="375"/>
      <c r="G3283" s="357">
        <v>2460</v>
      </c>
      <c r="H3283" s="365">
        <f t="shared" si="17"/>
        <v>2460</v>
      </c>
      <c r="I3283" s="352" t="e">
        <f>I3272 * (E3283 * (1+F3283/100))</f>
        <v>#REF!</v>
      </c>
      <c r="J3283" s="333" t="e">
        <f>H3283 * I3272</f>
        <v>#REF!</v>
      </c>
    </row>
    <row r="3284" spans="1:10">
      <c r="A3284" s="54" t="s">
        <v>1265</v>
      </c>
      <c r="B3284" s="29"/>
      <c r="C3284" s="81"/>
      <c r="D3284" s="82"/>
      <c r="E3284" s="29"/>
      <c r="F3284" s="30"/>
      <c r="G3284" s="43" t="s">
        <v>1266</v>
      </c>
      <c r="H3284" s="399">
        <f>SUM(H3275:H3283)</f>
        <v>233833.9</v>
      </c>
      <c r="I3284" s="85"/>
      <c r="J3284" s="399" t="e">
        <f>SUM(J3275:J3283)</f>
        <v>#REF!</v>
      </c>
    </row>
    <row r="3285" spans="1:10">
      <c r="A3285" s="40" t="s">
        <v>1267</v>
      </c>
      <c r="B3285" s="29"/>
      <c r="C3285" s="83" t="s">
        <v>1268</v>
      </c>
      <c r="D3285" s="82" t="s">
        <v>1269</v>
      </c>
      <c r="E3285" s="82" t="s">
        <v>1270</v>
      </c>
      <c r="F3285" s="82" t="s">
        <v>1271</v>
      </c>
      <c r="G3285" s="51" t="s">
        <v>1272</v>
      </c>
      <c r="H3285" s="52" t="s">
        <v>1273</v>
      </c>
      <c r="I3285" s="110"/>
      <c r="J3285" s="44"/>
    </row>
    <row r="3286" spans="1:10">
      <c r="A3286" s="40">
        <v>200007</v>
      </c>
      <c r="B3286" s="31"/>
      <c r="C3286" s="372" t="s">
        <v>1274</v>
      </c>
      <c r="D3286" s="361">
        <v>109195</v>
      </c>
      <c r="E3286" s="362">
        <f>$O$1</f>
        <v>1.68</v>
      </c>
      <c r="F3286" s="363">
        <f>IF(D3286&lt;&gt;"",TRUNC(D3286*E3286,0),"")</f>
        <v>183447</v>
      </c>
      <c r="G3286" s="364">
        <v>4.2370999999999999</v>
      </c>
      <c r="H3286" s="365">
        <f>TRUNC(F3286/G3286,2)</f>
        <v>43295.41</v>
      </c>
      <c r="I3286" s="352" t="e">
        <f>I3272 / G3286</f>
        <v>#REF!</v>
      </c>
      <c r="J3286" s="333" t="e">
        <f>H3286 * I3272</f>
        <v>#REF!</v>
      </c>
    </row>
    <row r="3287" spans="1:10">
      <c r="A3287" s="40">
        <v>200021</v>
      </c>
      <c r="B3287" s="31"/>
      <c r="C3287" s="372" t="s">
        <v>1404</v>
      </c>
      <c r="D3287" s="361">
        <v>108249</v>
      </c>
      <c r="E3287" s="362">
        <f>$O$1</f>
        <v>1.68</v>
      </c>
      <c r="F3287" s="363">
        <f>IF(D3287&lt;&gt;"",TRUNC(D3287*E3287,0),"")</f>
        <v>181858</v>
      </c>
      <c r="G3287" s="364">
        <v>13.176500000000001</v>
      </c>
      <c r="H3287" s="365">
        <f>TRUNC(F3287/G3287,2)</f>
        <v>13801.69</v>
      </c>
      <c r="I3287" s="352" t="e">
        <f>I3272 / G3287</f>
        <v>#REF!</v>
      </c>
      <c r="J3287" s="333" t="e">
        <f>H3287 * I3272</f>
        <v>#REF!</v>
      </c>
    </row>
    <row r="3288" spans="1:10">
      <c r="A3288" s="54" t="s">
        <v>1276</v>
      </c>
      <c r="B3288" s="29"/>
      <c r="C3288" s="81"/>
      <c r="D3288" s="82"/>
      <c r="E3288" s="29"/>
      <c r="F3288" s="30"/>
      <c r="G3288" s="43" t="s">
        <v>1415</v>
      </c>
      <c r="H3288" s="399">
        <f>SUM(H3285:H3287)</f>
        <v>57097.100000000006</v>
      </c>
      <c r="I3288" s="85"/>
      <c r="J3288" s="399" t="e">
        <f>SUM(J3285:J3287)</f>
        <v>#REF!</v>
      </c>
    </row>
    <row r="3289" spans="1:10">
      <c r="A3289" s="40" t="s">
        <v>1278</v>
      </c>
      <c r="B3289" s="29"/>
      <c r="C3289" s="86" t="s">
        <v>1279</v>
      </c>
      <c r="D3289" s="82"/>
      <c r="E3289" s="29"/>
      <c r="F3289" s="30"/>
      <c r="G3289" s="43"/>
      <c r="H3289" s="44"/>
      <c r="I3289" s="110"/>
      <c r="J3289" s="44"/>
    </row>
    <row r="3290" spans="1:10">
      <c r="A3290" s="40">
        <v>300026</v>
      </c>
      <c r="B3290" s="31"/>
      <c r="C3290" s="372" t="s">
        <v>1281</v>
      </c>
      <c r="D3290" s="373" t="s">
        <v>1282</v>
      </c>
      <c r="E3290" s="385">
        <f>$O$2</f>
        <v>0.05</v>
      </c>
      <c r="F3290" s="375"/>
      <c r="G3290" s="357">
        <f>H3288</f>
        <v>57097.100000000006</v>
      </c>
      <c r="H3290" s="365">
        <f>TRUNC(E3290* (1 + F3290 / 100) * G3290,2)</f>
        <v>2854.85</v>
      </c>
      <c r="I3290" s="352" t="e">
        <f>I3272 * H3290</f>
        <v>#REF!</v>
      </c>
      <c r="J3290" s="333" t="e">
        <f>H3290 * I3272</f>
        <v>#REF!</v>
      </c>
    </row>
    <row r="3291" spans="1:10">
      <c r="A3291" s="54" t="s">
        <v>1283</v>
      </c>
      <c r="B3291" s="29"/>
      <c r="C3291" s="81"/>
      <c r="D3291" s="82"/>
      <c r="E3291" s="29"/>
      <c r="F3291" s="30"/>
      <c r="G3291" s="43" t="s">
        <v>1284</v>
      </c>
      <c r="H3291" s="399">
        <f>SUM(H3289:H3290)</f>
        <v>2854.85</v>
      </c>
      <c r="I3291" s="85"/>
      <c r="J3291" s="399" t="e">
        <f>SUM(J3289:J3290)</f>
        <v>#REF!</v>
      </c>
    </row>
    <row r="3292" spans="1:10">
      <c r="A3292" s="18" t="s">
        <v>1285</v>
      </c>
      <c r="B3292" s="61"/>
      <c r="C3292" s="87" t="s">
        <v>1286</v>
      </c>
      <c r="D3292" s="82"/>
      <c r="E3292" s="29"/>
      <c r="F3292" s="30"/>
      <c r="G3292" s="43"/>
      <c r="H3292" s="44"/>
      <c r="I3292" s="85"/>
      <c r="J3292" s="44"/>
    </row>
    <row r="3293" spans="1:10">
      <c r="A3293" s="40"/>
      <c r="B3293" s="31"/>
      <c r="C3293" s="372"/>
      <c r="D3293" s="373"/>
      <c r="E3293" s="374"/>
      <c r="F3293" s="375"/>
      <c r="G3293" s="357"/>
      <c r="H3293" s="365"/>
      <c r="I3293" s="352"/>
      <c r="J3293" s="365"/>
    </row>
    <row r="3294" spans="1:10">
      <c r="A3294" s="54" t="s">
        <v>1287</v>
      </c>
      <c r="B3294" s="61"/>
      <c r="C3294" s="81"/>
      <c r="D3294" s="82"/>
      <c r="E3294" s="29"/>
      <c r="F3294" s="30"/>
      <c r="G3294" s="43" t="s">
        <v>1420</v>
      </c>
      <c r="H3294" s="365">
        <f>SUM(H3292:H3293)</f>
        <v>0</v>
      </c>
      <c r="I3294" s="85"/>
      <c r="J3294" s="365">
        <f>SUM(J3292:J3293)</f>
        <v>0</v>
      </c>
    </row>
    <row r="3295" spans="1:10">
      <c r="A3295" s="18"/>
      <c r="B3295" s="88"/>
      <c r="C3295" s="81"/>
      <c r="D3295" s="82"/>
      <c r="E3295" s="29"/>
      <c r="F3295" s="30"/>
      <c r="G3295" s="43"/>
      <c r="H3295" s="44"/>
      <c r="I3295" s="110"/>
      <c r="J3295" s="44"/>
    </row>
    <row r="3296" spans="1:10" ht="16" thickBot="1">
      <c r="A3296" s="18" t="s">
        <v>1289</v>
      </c>
      <c r="B3296" s="88"/>
      <c r="C3296" s="89"/>
      <c r="D3296" s="128"/>
      <c r="E3296" s="129"/>
      <c r="F3296" s="130" t="s">
        <v>1290</v>
      </c>
      <c r="G3296" s="122">
        <f>SUM(H3273:H3295)/2</f>
        <v>293785.84999999992</v>
      </c>
      <c r="H3296" s="123" t="e">
        <f>IF($A$2="CD",IF($A$3=1,ROUND(SUM(H3273:H3295)/2,0),IF($A$3=3,ROUND(SUM(H3273:H3295)/2,-1),SUM(H3273:H3295)/2)),SUM(H3273:H3295)/2)</f>
        <v>#REF!</v>
      </c>
      <c r="I3296" s="57"/>
      <c r="J3296" s="123" t="e">
        <f>IF($A$2="CD",IF($A$3=1,ROUND(SUM(J3273:J3295)/2,0),IF($A$3=3,ROUND(SUM(J3273:J3295)/2,-1),SUM(J3273:J3295)/2)),SUM(J3273:J3295)/2)</f>
        <v>#REF!</v>
      </c>
    </row>
    <row r="3297" spans="1:10" ht="16" thickTop="1">
      <c r="A3297" s="18" t="s">
        <v>1340</v>
      </c>
      <c r="B3297" s="88"/>
      <c r="C3297" s="90" t="s">
        <v>1341</v>
      </c>
      <c r="D3297" s="91"/>
      <c r="E3297" s="92"/>
      <c r="F3297" s="93"/>
      <c r="G3297" s="68"/>
      <c r="H3297" s="69"/>
      <c r="I3297" s="45"/>
      <c r="J3297" s="69"/>
    </row>
    <row r="3298" spans="1:10">
      <c r="A3298" s="40" t="s">
        <v>1342</v>
      </c>
      <c r="B3298" s="88"/>
      <c r="C3298" s="400" t="s">
        <v>1343</v>
      </c>
      <c r="D3298" s="401"/>
      <c r="E3298" s="402"/>
      <c r="F3298" s="403">
        <f>$F$3</f>
        <v>0</v>
      </c>
      <c r="G3298" s="338"/>
      <c r="H3298" s="339" t="e">
        <f>ROUND(H3296*F3298,2)</f>
        <v>#REF!</v>
      </c>
      <c r="I3298" s="45"/>
      <c r="J3298" s="339" t="e">
        <f>ROUND(J3296*H3298,2)</f>
        <v>#REF!</v>
      </c>
    </row>
    <row r="3299" spans="1:10">
      <c r="A3299" s="40" t="s">
        <v>1344</v>
      </c>
      <c r="B3299" s="88"/>
      <c r="C3299" s="400" t="s">
        <v>1345</v>
      </c>
      <c r="D3299" s="401"/>
      <c r="E3299" s="402"/>
      <c r="F3299" s="403">
        <f>$G$3</f>
        <v>0</v>
      </c>
      <c r="G3299" s="338"/>
      <c r="H3299" s="339" t="e">
        <f>ROUND(H3296*F3299,2)</f>
        <v>#REF!</v>
      </c>
      <c r="I3299" s="45"/>
      <c r="J3299" s="339" t="e">
        <f>ROUND(J3296*H3299,2)</f>
        <v>#REF!</v>
      </c>
    </row>
    <row r="3300" spans="1:10">
      <c r="A3300" s="40" t="s">
        <v>1346</v>
      </c>
      <c r="B3300" s="88"/>
      <c r="C3300" s="400" t="s">
        <v>1347</v>
      </c>
      <c r="D3300" s="401"/>
      <c r="E3300" s="402"/>
      <c r="F3300" s="403">
        <f>$H$3</f>
        <v>0</v>
      </c>
      <c r="G3300" s="338"/>
      <c r="H3300" s="339" t="e">
        <f>ROUND(H3296*F3300,2)</f>
        <v>#REF!</v>
      </c>
      <c r="I3300" s="45"/>
      <c r="J3300" s="339" t="e">
        <f>ROUND(J3296*H3300,2)</f>
        <v>#REF!</v>
      </c>
    </row>
    <row r="3301" spans="1:10">
      <c r="A3301" s="40" t="s">
        <v>1348</v>
      </c>
      <c r="B3301" s="88"/>
      <c r="C3301" s="400" t="s">
        <v>1349</v>
      </c>
      <c r="D3301" s="401"/>
      <c r="E3301" s="402"/>
      <c r="F3301" s="403" t="e">
        <f>$I$3</f>
        <v>#REF!</v>
      </c>
      <c r="G3301" s="338"/>
      <c r="H3301" s="339" t="e">
        <f>ROUND(H3300*F3301,2)</f>
        <v>#REF!</v>
      </c>
      <c r="I3301" s="45"/>
      <c r="J3301" s="339" t="e">
        <f>ROUND(J3300*H3301,2)</f>
        <v>#REF!</v>
      </c>
    </row>
    <row r="3302" spans="1:10">
      <c r="A3302" s="18" t="s">
        <v>1350</v>
      </c>
      <c r="B3302" s="88"/>
      <c r="C3302" s="87" t="s">
        <v>1351</v>
      </c>
      <c r="D3302" s="82"/>
      <c r="E3302" s="29"/>
      <c r="F3302" s="30"/>
      <c r="G3302" s="71"/>
      <c r="H3302" s="72" t="e">
        <f>SUM(H3298:H3301)</f>
        <v>#REF!</v>
      </c>
      <c r="I3302" s="62"/>
      <c r="J3302" s="72" t="e">
        <f>SUM(J3298:J3301)</f>
        <v>#REF!</v>
      </c>
    </row>
    <row r="3303" spans="1:10" ht="16" thickBot="1">
      <c r="A3303" s="18" t="s">
        <v>1352</v>
      </c>
      <c r="B3303" s="88"/>
      <c r="C3303" s="131"/>
      <c r="D3303" s="132"/>
      <c r="E3303" s="129"/>
      <c r="F3303" s="130" t="s">
        <v>1353</v>
      </c>
      <c r="G3303" s="127" t="e">
        <f>H3302+H3296</f>
        <v>#REF!</v>
      </c>
      <c r="H3303" s="123" t="e">
        <f>IF($A$3=2,ROUND((H3296+H3302),2),IF($A$3=3,ROUND((H3296+H3302),-1),ROUND((H3296+H3302),0)))</f>
        <v>#REF!</v>
      </c>
      <c r="I3303" s="57"/>
      <c r="J3303" s="123" t="e">
        <f>IF($A$3=2,ROUND((J3296+J3302),2),IF($A$3=3,ROUND((J3296+J3302),-1),ROUND((J3296+J3302),0)))</f>
        <v>#REF!</v>
      </c>
    </row>
    <row r="3304" spans="1:10" ht="16" thickTop="1">
      <c r="C3304" s="1"/>
      <c r="D3304" s="2"/>
      <c r="E3304" s="1"/>
      <c r="F3304" s="1"/>
      <c r="G3304" s="1"/>
      <c r="H3304" s="1"/>
      <c r="I3304" s="29"/>
      <c r="J3304" s="30"/>
    </row>
    <row r="3305" spans="1:10">
      <c r="C3305" s="1"/>
      <c r="D3305" s="2"/>
      <c r="E3305" s="1"/>
      <c r="F3305" s="1"/>
      <c r="G3305" s="1"/>
      <c r="H3305" s="1"/>
      <c r="I3305" s="29"/>
      <c r="J3305" s="30"/>
    </row>
    <row r="3306" spans="1:10" ht="16" thickBot="1">
      <c r="C3306" s="1"/>
      <c r="D3306" s="2"/>
      <c r="E3306" s="1"/>
      <c r="F3306" s="1"/>
      <c r="G3306" s="1"/>
      <c r="H3306" s="1"/>
      <c r="I3306" s="29"/>
      <c r="J3306" s="30"/>
    </row>
    <row r="3307" spans="1:10" ht="16" thickTop="1">
      <c r="A3307" s="18" t="s">
        <v>1760</v>
      </c>
      <c r="B3307" s="31"/>
      <c r="C3307" s="812" t="s">
        <v>1761</v>
      </c>
      <c r="D3307" s="813"/>
      <c r="E3307" s="813"/>
      <c r="F3307" s="813"/>
      <c r="G3307" s="32"/>
      <c r="H3307" s="33" t="s">
        <v>1611</v>
      </c>
      <c r="I3307" s="34" t="s">
        <v>1251</v>
      </c>
      <c r="J3307" s="35" t="s">
        <v>4</v>
      </c>
    </row>
    <row r="3308" spans="1:10">
      <c r="A3308" s="18"/>
      <c r="B3308" s="31"/>
      <c r="C3308" s="814"/>
      <c r="D3308" s="815"/>
      <c r="E3308" s="815"/>
      <c r="F3308" s="815"/>
      <c r="G3308" s="36"/>
      <c r="H3308" s="37" t="e">
        <f>"ITEM:   "&amp;#REF!</f>
        <v>#REF!</v>
      </c>
      <c r="I3308" s="64" t="e">
        <f>#REF!</f>
        <v>#REF!</v>
      </c>
      <c r="J3308" s="39"/>
    </row>
    <row r="3309" spans="1:10">
      <c r="A3309" s="40" t="s">
        <v>1253</v>
      </c>
      <c r="B3309" s="31"/>
      <c r="C3309" s="360" t="s">
        <v>1</v>
      </c>
      <c r="D3309" s="354" t="s">
        <v>2</v>
      </c>
      <c r="E3309" s="355" t="s">
        <v>3</v>
      </c>
      <c r="F3309" s="355" t="s">
        <v>1254</v>
      </c>
      <c r="G3309" s="357" t="s">
        <v>1255</v>
      </c>
      <c r="H3309" s="365" t="s">
        <v>1256</v>
      </c>
      <c r="I3309" s="352"/>
      <c r="J3309" s="333" t="s">
        <v>1256</v>
      </c>
    </row>
    <row r="3310" spans="1:10">
      <c r="A3310" s="40"/>
      <c r="B3310" s="31"/>
      <c r="C3310" s="41"/>
      <c r="D3310" s="18"/>
      <c r="E3310" s="42"/>
      <c r="F3310" s="42"/>
      <c r="G3310" s="43"/>
      <c r="H3310" s="44"/>
      <c r="I3310" s="45"/>
      <c r="J3310" s="46"/>
    </row>
    <row r="3311" spans="1:10">
      <c r="A3311" s="40" t="s">
        <v>1257</v>
      </c>
      <c r="B3311" s="31"/>
      <c r="C3311" s="47" t="s">
        <v>1258</v>
      </c>
      <c r="D3311" s="18"/>
      <c r="E3311" s="42"/>
      <c r="F3311" s="42"/>
      <c r="G3311" s="43"/>
      <c r="H3311" s="44"/>
      <c r="I3311" s="45"/>
      <c r="J3311" s="46"/>
    </row>
    <row r="3312" spans="1:10">
      <c r="A3312" s="40">
        <v>100076</v>
      </c>
      <c r="B3312" s="31" t="s">
        <v>1261</v>
      </c>
      <c r="C3312" s="360" t="s">
        <v>1516</v>
      </c>
      <c r="D3312" s="354" t="s">
        <v>1304</v>
      </c>
      <c r="E3312" s="355">
        <v>0.24</v>
      </c>
      <c r="F3312" s="355"/>
      <c r="G3312" s="357">
        <v>7153</v>
      </c>
      <c r="H3312" s="365">
        <f t="shared" ref="H3312:H3318" si="18">TRUNC(E3312* (1 + F3312 / 100) * G3312,2)</f>
        <v>1716.72</v>
      </c>
      <c r="I3312" s="345" t="e">
        <f>I3308 * (E3312 * (1+F3312/100))</f>
        <v>#REF!</v>
      </c>
      <c r="J3312" s="333" t="e">
        <f>H3312 * I3308</f>
        <v>#REF!</v>
      </c>
    </row>
    <row r="3313" spans="1:10">
      <c r="A3313" s="40">
        <v>113029</v>
      </c>
      <c r="B3313" s="31"/>
      <c r="C3313" s="360" t="s">
        <v>1333</v>
      </c>
      <c r="D3313" s="354" t="s">
        <v>2</v>
      </c>
      <c r="E3313" s="355">
        <v>0.185</v>
      </c>
      <c r="F3313" s="355"/>
      <c r="G3313" s="357">
        <v>1050</v>
      </c>
      <c r="H3313" s="365">
        <f>TRUNC(E3313* (1 + F3313 / 100) * G3313,2)</f>
        <v>194.25</v>
      </c>
      <c r="I3313" s="345" t="e">
        <f>I3308 * (E3313 * (1+F3313/100))</f>
        <v>#REF!</v>
      </c>
      <c r="J3313" s="333" t="e">
        <f>H3313 * I3308</f>
        <v>#REF!</v>
      </c>
    </row>
    <row r="3314" spans="1:10">
      <c r="A3314" s="40">
        <v>109069</v>
      </c>
      <c r="B3314" s="31"/>
      <c r="C3314" s="360" t="s">
        <v>1374</v>
      </c>
      <c r="D3314" s="354" t="s">
        <v>2</v>
      </c>
      <c r="E3314" s="355">
        <v>0.6</v>
      </c>
      <c r="F3314" s="355"/>
      <c r="G3314" s="357">
        <v>5300</v>
      </c>
      <c r="H3314" s="365">
        <f>TRUNC(E3314* (1 + F3314 / 100) * G3314,2)</f>
        <v>3180</v>
      </c>
      <c r="I3314" s="352" t="e">
        <f>I3308 * (E3314 * (1+F3314/100))</f>
        <v>#REF!</v>
      </c>
      <c r="J3314" s="333" t="e">
        <f>H3314 * I3308</f>
        <v>#REF!</v>
      </c>
    </row>
    <row r="3315" spans="1:10">
      <c r="A3315" s="40">
        <v>101014</v>
      </c>
      <c r="B3315" s="31" t="s">
        <v>1261</v>
      </c>
      <c r="C3315" s="360" t="s">
        <v>1762</v>
      </c>
      <c r="D3315" s="354" t="s">
        <v>1304</v>
      </c>
      <c r="E3315" s="355">
        <v>6.29</v>
      </c>
      <c r="F3315" s="355"/>
      <c r="G3315" s="357">
        <v>5827</v>
      </c>
      <c r="H3315" s="365">
        <f t="shared" si="18"/>
        <v>36651.83</v>
      </c>
      <c r="I3315" s="352" t="e">
        <f>I3308 * (E3315 * (1+F3315/100))</f>
        <v>#REF!</v>
      </c>
      <c r="J3315" s="333" t="e">
        <f>H3315 * I3308</f>
        <v>#REF!</v>
      </c>
    </row>
    <row r="3316" spans="1:10">
      <c r="A3316" s="40">
        <v>101509</v>
      </c>
      <c r="B3316" s="31" t="s">
        <v>1261</v>
      </c>
      <c r="C3316" s="360" t="s">
        <v>1334</v>
      </c>
      <c r="D3316" s="354" t="s">
        <v>1335</v>
      </c>
      <c r="E3316" s="355">
        <v>0.19</v>
      </c>
      <c r="F3316" s="355"/>
      <c r="G3316" s="357">
        <v>3900</v>
      </c>
      <c r="H3316" s="365">
        <f t="shared" si="18"/>
        <v>741</v>
      </c>
      <c r="I3316" s="352" t="e">
        <f>I3308 * (E3316 * (1+F3316/100))</f>
        <v>#REF!</v>
      </c>
      <c r="J3316" s="333" t="e">
        <f>H3316 * I3308</f>
        <v>#REF!</v>
      </c>
    </row>
    <row r="3317" spans="1:10">
      <c r="A3317" s="40">
        <v>101717</v>
      </c>
      <c r="B3317" s="31" t="s">
        <v>1336</v>
      </c>
      <c r="C3317" s="360" t="s">
        <v>1337</v>
      </c>
      <c r="D3317" s="354" t="s">
        <v>2</v>
      </c>
      <c r="E3317" s="355">
        <v>0.8</v>
      </c>
      <c r="F3317" s="355"/>
      <c r="G3317" s="357">
        <v>13007</v>
      </c>
      <c r="H3317" s="365">
        <f t="shared" si="18"/>
        <v>10405.6</v>
      </c>
      <c r="I3317" s="352" t="e">
        <f>I3308 * (E3317 * (1+F3317/100))</f>
        <v>#REF!</v>
      </c>
      <c r="J3317" s="333" t="e">
        <f>H3317 * I3308</f>
        <v>#REF!</v>
      </c>
    </row>
    <row r="3318" spans="1:10">
      <c r="A3318" s="18" t="s">
        <v>1531</v>
      </c>
      <c r="B3318" s="31" t="s">
        <v>1532</v>
      </c>
      <c r="C3318" s="360" t="s">
        <v>1608</v>
      </c>
      <c r="D3318" s="354" t="s">
        <v>8</v>
      </c>
      <c r="E3318" s="355">
        <v>4.8000000000000001E-2</v>
      </c>
      <c r="F3318" s="355"/>
      <c r="G3318" s="357" t="e">
        <f>H217</f>
        <v>#REF!</v>
      </c>
      <c r="H3318" s="365" t="e">
        <f t="shared" si="18"/>
        <v>#REF!</v>
      </c>
      <c r="I3318" s="352" t="e">
        <f>I3308 * (E3318 * (1+F3318/100))</f>
        <v>#REF!</v>
      </c>
      <c r="J3318" s="333" t="e">
        <f>H3318 * I3308</f>
        <v>#REF!</v>
      </c>
    </row>
    <row r="3319" spans="1:10">
      <c r="A3319" s="18" t="s">
        <v>1265</v>
      </c>
      <c r="B3319" s="31"/>
      <c r="C3319" s="41"/>
      <c r="D3319" s="18"/>
      <c r="E3319" s="42"/>
      <c r="F3319" s="42"/>
      <c r="G3319" s="43" t="s">
        <v>1266</v>
      </c>
      <c r="H3319" s="48" t="e">
        <f>SUM(H3311:H3318)</f>
        <v>#REF!</v>
      </c>
      <c r="I3319" s="45"/>
      <c r="J3319" s="49" t="e">
        <f>SUM(J3311:J3318)</f>
        <v>#REF!</v>
      </c>
    </row>
    <row r="3320" spans="1:10">
      <c r="A3320" s="40" t="s">
        <v>1267</v>
      </c>
      <c r="B3320" s="31"/>
      <c r="C3320" s="50" t="s">
        <v>1268</v>
      </c>
      <c r="D3320" s="18" t="s">
        <v>1269</v>
      </c>
      <c r="E3320" s="18" t="s">
        <v>1270</v>
      </c>
      <c r="F3320" s="18" t="s">
        <v>1271</v>
      </c>
      <c r="G3320" s="51" t="s">
        <v>1272</v>
      </c>
      <c r="H3320" s="52" t="s">
        <v>1273</v>
      </c>
      <c r="I3320" s="45"/>
      <c r="J3320" s="46"/>
    </row>
    <row r="3321" spans="1:10">
      <c r="A3321" s="40">
        <v>200007</v>
      </c>
      <c r="B3321" s="31" t="s">
        <v>1268</v>
      </c>
      <c r="C3321" s="360" t="s">
        <v>1274</v>
      </c>
      <c r="D3321" s="361">
        <v>109195</v>
      </c>
      <c r="E3321" s="362">
        <f>$O$1</f>
        <v>1.68</v>
      </c>
      <c r="F3321" s="363">
        <f>IF(D3321&lt;&gt;"",TRUNC(D3321*E3321,0),"")</f>
        <v>183447</v>
      </c>
      <c r="G3321" s="364">
        <v>8.1666000000000007</v>
      </c>
      <c r="H3321" s="365">
        <f>TRUNC(F3321/G3321,2)</f>
        <v>22463.08</v>
      </c>
      <c r="I3321" s="352" t="e">
        <f>I3308 / G3321</f>
        <v>#REF!</v>
      </c>
      <c r="J3321" s="333" t="e">
        <f>H3321 * I3308</f>
        <v>#REF!</v>
      </c>
    </row>
    <row r="3322" spans="1:10">
      <c r="A3322" s="18" t="s">
        <v>1276</v>
      </c>
      <c r="B3322" s="31"/>
      <c r="C3322" s="41"/>
      <c r="D3322" s="18"/>
      <c r="E3322" s="42"/>
      <c r="F3322" s="42"/>
      <c r="G3322" s="43" t="s">
        <v>1277</v>
      </c>
      <c r="H3322" s="48">
        <f>SUM(H3320:H3321)</f>
        <v>22463.08</v>
      </c>
      <c r="I3322" s="45"/>
      <c r="J3322" s="49" t="e">
        <f>SUM(J3320:J3321)</f>
        <v>#REF!</v>
      </c>
    </row>
    <row r="3323" spans="1:10">
      <c r="A3323" s="40" t="s">
        <v>1278</v>
      </c>
      <c r="B3323" s="31"/>
      <c r="C3323" s="53" t="s">
        <v>1279</v>
      </c>
      <c r="D3323" s="18"/>
      <c r="E3323" s="42"/>
      <c r="F3323" s="42"/>
      <c r="G3323" s="43"/>
      <c r="H3323" s="44"/>
      <c r="I3323" s="45"/>
      <c r="J3323" s="46"/>
    </row>
    <row r="3324" spans="1:10">
      <c r="A3324" s="40">
        <v>300026</v>
      </c>
      <c r="B3324" s="31" t="s">
        <v>1279</v>
      </c>
      <c r="C3324" s="360" t="s">
        <v>1281</v>
      </c>
      <c r="D3324" s="354" t="s">
        <v>1282</v>
      </c>
      <c r="E3324" s="367">
        <f>$O$2</f>
        <v>0.05</v>
      </c>
      <c r="F3324" s="355"/>
      <c r="G3324" s="357">
        <f>H3322</f>
        <v>22463.08</v>
      </c>
      <c r="H3324" s="365">
        <f>TRUNC(E3324* (1 + F3324 / 100) * G3324,2)</f>
        <v>1123.1500000000001</v>
      </c>
      <c r="I3324" s="352" t="e">
        <f>I3308 * H3324</f>
        <v>#REF!</v>
      </c>
      <c r="J3324" s="333" t="e">
        <f>H3324 * I3308</f>
        <v>#REF!</v>
      </c>
    </row>
    <row r="3325" spans="1:10">
      <c r="A3325" s="18" t="s">
        <v>1283</v>
      </c>
      <c r="B3325" s="31"/>
      <c r="C3325" s="41"/>
      <c r="D3325" s="18"/>
      <c r="E3325" s="42"/>
      <c r="F3325" s="42"/>
      <c r="G3325" s="43" t="s">
        <v>1284</v>
      </c>
      <c r="H3325" s="48">
        <f>SUM(H3323:H3324)</f>
        <v>1123.1500000000001</v>
      </c>
      <c r="I3325" s="45"/>
      <c r="J3325" s="49" t="e">
        <f>SUM(J3323:J3324)</f>
        <v>#REF!</v>
      </c>
    </row>
    <row r="3326" spans="1:10">
      <c r="A3326" s="18" t="s">
        <v>1285</v>
      </c>
      <c r="B3326" s="1"/>
      <c r="C3326" s="47" t="s">
        <v>1286</v>
      </c>
      <c r="D3326" s="18"/>
      <c r="E3326" s="42"/>
      <c r="F3326" s="42"/>
      <c r="G3326" s="43"/>
      <c r="H3326" s="44"/>
      <c r="I3326" s="45"/>
      <c r="J3326" s="46"/>
    </row>
    <row r="3327" spans="1:10">
      <c r="A3327" s="40"/>
      <c r="B3327" s="31"/>
      <c r="C3327" s="360"/>
      <c r="D3327" s="354"/>
      <c r="E3327" s="355"/>
      <c r="F3327" s="355"/>
      <c r="G3327" s="357"/>
      <c r="H3327" s="365"/>
      <c r="I3327" s="352"/>
      <c r="J3327" s="333"/>
    </row>
    <row r="3328" spans="1:10">
      <c r="A3328" s="54" t="s">
        <v>1287</v>
      </c>
      <c r="B3328" s="1"/>
      <c r="C3328" s="41"/>
      <c r="D3328" s="18"/>
      <c r="E3328" s="42"/>
      <c r="F3328" s="42"/>
      <c r="G3328" s="43" t="s">
        <v>1288</v>
      </c>
      <c r="H3328" s="365">
        <f>SUM(H3326:H3327)</f>
        <v>0</v>
      </c>
      <c r="I3328" s="45"/>
      <c r="J3328" s="333">
        <f>SUM(J3326:J3327)</f>
        <v>0</v>
      </c>
    </row>
    <row r="3329" spans="1:10">
      <c r="A3329" s="18"/>
      <c r="B3329" s="55"/>
      <c r="C3329" s="41"/>
      <c r="D3329" s="18"/>
      <c r="E3329" s="42"/>
      <c r="F3329" s="42"/>
      <c r="G3329" s="43"/>
      <c r="H3329" s="44"/>
      <c r="I3329" s="45"/>
      <c r="J3329" s="46"/>
    </row>
    <row r="3330" spans="1:10" ht="16" thickBot="1">
      <c r="A3330" s="18" t="s">
        <v>1289</v>
      </c>
      <c r="B3330" s="55"/>
      <c r="C3330" s="56"/>
      <c r="D3330" s="119"/>
      <c r="E3330" s="120"/>
      <c r="F3330" s="121" t="s">
        <v>1290</v>
      </c>
      <c r="G3330" s="122" t="e">
        <f>SUM(H3309:H3329)/2</f>
        <v>#REF!</v>
      </c>
      <c r="H3330" s="123" t="e">
        <f>IF($A$2="CD",IF($A$3=1,ROUND(SUM(H3309:H3329)/2,0),IF($A$3=3,ROUND(SUM(H3309:H3329)/2,-1),SUM(H3309:H3329)/2)),SUM(H3309:H3329)/2)</f>
        <v>#REF!</v>
      </c>
      <c r="I3330" s="57" t="e">
        <f>SUM(J3309:J3329)/2</f>
        <v>#REF!</v>
      </c>
      <c r="J3330" s="124" t="e">
        <f>IF($A$2="CD",IF($A$3=1,ROUND(SUM(J3309:J3329)/2,0),IF($A$3=3,ROUND(SUM(J3309:J3329)/2,-1),SUM(J3309:J3329)/2)),SUM(J3309:J3329)/2)</f>
        <v>#REF!</v>
      </c>
    </row>
    <row r="3331" spans="1:10" ht="16" thickTop="1">
      <c r="A3331" s="18" t="s">
        <v>1340</v>
      </c>
      <c r="B3331" s="55"/>
      <c r="C3331" s="65" t="s">
        <v>1341</v>
      </c>
      <c r="D3331" s="66"/>
      <c r="E3331" s="67"/>
      <c r="F3331" s="67"/>
      <c r="G3331" s="68"/>
      <c r="H3331" s="69"/>
      <c r="I3331" s="45"/>
      <c r="J3331" s="70"/>
    </row>
    <row r="3332" spans="1:10">
      <c r="A3332" s="40" t="s">
        <v>1342</v>
      </c>
      <c r="B3332" s="55"/>
      <c r="C3332" s="335" t="s">
        <v>1343</v>
      </c>
      <c r="D3332" s="336"/>
      <c r="E3332" s="337"/>
      <c r="F3332" s="377">
        <f>$F$3</f>
        <v>0</v>
      </c>
      <c r="G3332" s="338"/>
      <c r="H3332" s="339" t="e">
        <f>ROUND(H3330*F3332,2)</f>
        <v>#REF!</v>
      </c>
      <c r="I3332" s="45"/>
      <c r="J3332" s="333" t="e">
        <f>ROUND(J3330*F3332,2)</f>
        <v>#REF!</v>
      </c>
    </row>
    <row r="3333" spans="1:10">
      <c r="A3333" s="40" t="s">
        <v>1344</v>
      </c>
      <c r="B3333" s="55"/>
      <c r="C3333" s="335" t="s">
        <v>1345</v>
      </c>
      <c r="D3333" s="336"/>
      <c r="E3333" s="337"/>
      <c r="F3333" s="377">
        <f>$G$3</f>
        <v>0</v>
      </c>
      <c r="G3333" s="338"/>
      <c r="H3333" s="339" t="e">
        <f>ROUND(H3330*F3333,2)</f>
        <v>#REF!</v>
      </c>
      <c r="I3333" s="45"/>
      <c r="J3333" s="333" t="e">
        <f>ROUND(J3330*F3333,2)</f>
        <v>#REF!</v>
      </c>
    </row>
    <row r="3334" spans="1:10">
      <c r="A3334" s="40" t="s">
        <v>1346</v>
      </c>
      <c r="B3334" s="55"/>
      <c r="C3334" s="335" t="s">
        <v>1347</v>
      </c>
      <c r="D3334" s="336"/>
      <c r="E3334" s="337"/>
      <c r="F3334" s="377">
        <f>$H$3</f>
        <v>0</v>
      </c>
      <c r="G3334" s="338"/>
      <c r="H3334" s="339" t="e">
        <f>ROUND(H3330*F3334,2)</f>
        <v>#REF!</v>
      </c>
      <c r="I3334" s="45"/>
      <c r="J3334" s="333" t="e">
        <f>ROUND(J3330*F3334,2)</f>
        <v>#REF!</v>
      </c>
    </row>
    <row r="3335" spans="1:10">
      <c r="A3335" s="40" t="s">
        <v>1348</v>
      </c>
      <c r="B3335" s="55"/>
      <c r="C3335" s="335" t="s">
        <v>1349</v>
      </c>
      <c r="D3335" s="336"/>
      <c r="E3335" s="337"/>
      <c r="F3335" s="377" t="e">
        <f>$I$3</f>
        <v>#REF!</v>
      </c>
      <c r="G3335" s="338"/>
      <c r="H3335" s="339" t="e">
        <f>ROUND(H3334*F3335,2)</f>
        <v>#REF!</v>
      </c>
      <c r="I3335" s="45"/>
      <c r="J3335" s="333" t="e">
        <f>ROUND(J3334*F3335,2)</f>
        <v>#REF!</v>
      </c>
    </row>
    <row r="3336" spans="1:10">
      <c r="A3336" s="18" t="s">
        <v>1350</v>
      </c>
      <c r="B3336" s="55"/>
      <c r="C3336" s="47" t="s">
        <v>1351</v>
      </c>
      <c r="D3336" s="18"/>
      <c r="E3336" s="42"/>
      <c r="F3336" s="42"/>
      <c r="G3336" s="71"/>
      <c r="H3336" s="72" t="e">
        <f>SUM(H3332:H3335)</f>
        <v>#REF!</v>
      </c>
      <c r="I3336" s="62"/>
      <c r="J3336" s="73" t="e">
        <f>SUM(J3332:J3335)</f>
        <v>#REF!</v>
      </c>
    </row>
    <row r="3337" spans="1:10" ht="16" thickBot="1">
      <c r="A3337" s="18" t="s">
        <v>1352</v>
      </c>
      <c r="B3337" s="55"/>
      <c r="C3337" s="125"/>
      <c r="D3337" s="126"/>
      <c r="E3337" s="120"/>
      <c r="F3337" s="121" t="s">
        <v>1353</v>
      </c>
      <c r="G3337" s="127" t="e">
        <f>H3336+H3330</f>
        <v>#REF!</v>
      </c>
      <c r="H3337" s="123" t="e">
        <f>IF($A$3=2,ROUND((H3330+H3336),2),IF($A$3=3,ROUND((H3330+H3336),-1),ROUND((H3330+H3336),0)))</f>
        <v>#REF!</v>
      </c>
      <c r="I3337" s="57"/>
      <c r="J3337" s="124" t="e">
        <f>IF($A$3=2,ROUND((J3330+J3336),2),IF($A$3=3,ROUND((J3330+J3336),-1),ROUND((J3330+J3336),0)))</f>
        <v>#REF!</v>
      </c>
    </row>
    <row r="3338" spans="1:10" ht="16" thickTop="1">
      <c r="C3338" s="1"/>
      <c r="D3338" s="2"/>
      <c r="E3338" s="1"/>
      <c r="F3338" s="1"/>
      <c r="G3338" s="1"/>
      <c r="H3338" s="1"/>
      <c r="I3338" s="29"/>
      <c r="J3338" s="30"/>
    </row>
    <row r="3339" spans="1:10">
      <c r="C3339" s="1"/>
      <c r="D3339" s="2"/>
      <c r="E3339" s="1"/>
      <c r="F3339" s="1"/>
      <c r="G3339" s="1"/>
      <c r="H3339" s="1"/>
      <c r="I3339" s="29"/>
      <c r="J3339" s="30"/>
    </row>
    <row r="3340" spans="1:10" ht="16" thickBot="1">
      <c r="C3340" s="1"/>
      <c r="D3340" s="2"/>
      <c r="E3340" s="1"/>
      <c r="F3340" s="1"/>
      <c r="G3340" s="1"/>
      <c r="H3340" s="1"/>
      <c r="I3340" s="29"/>
      <c r="J3340" s="30"/>
    </row>
    <row r="3341" spans="1:10" ht="16" thickTop="1">
      <c r="A3341" s="18" t="s">
        <v>1763</v>
      </c>
      <c r="B3341" s="31"/>
      <c r="C3341" s="812" t="s">
        <v>1764</v>
      </c>
      <c r="D3341" s="813"/>
      <c r="E3341" s="813"/>
      <c r="F3341" s="813"/>
      <c r="G3341" s="58"/>
      <c r="H3341" s="33" t="s">
        <v>1359</v>
      </c>
      <c r="I3341" s="34" t="s">
        <v>1251</v>
      </c>
      <c r="J3341" s="35" t="s">
        <v>4</v>
      </c>
    </row>
    <row r="3342" spans="1:10">
      <c r="A3342" s="18"/>
      <c r="B3342" s="31"/>
      <c r="C3342" s="814"/>
      <c r="D3342" s="815"/>
      <c r="E3342" s="815"/>
      <c r="F3342" s="815"/>
      <c r="G3342" s="59"/>
      <c r="H3342" s="37" t="e">
        <f>"ITEM:   "&amp;#REF!</f>
        <v>#REF!</v>
      </c>
      <c r="I3342" s="64" t="e">
        <f>#REF!</f>
        <v>#REF!</v>
      </c>
      <c r="J3342" s="39"/>
    </row>
    <row r="3343" spans="1:10">
      <c r="A3343" s="40" t="s">
        <v>1253</v>
      </c>
      <c r="B3343" s="31"/>
      <c r="C3343" s="360" t="s">
        <v>1</v>
      </c>
      <c r="D3343" s="354" t="s">
        <v>2</v>
      </c>
      <c r="E3343" s="355" t="s">
        <v>3</v>
      </c>
      <c r="F3343" s="356" t="s">
        <v>1254</v>
      </c>
      <c r="G3343" s="357" t="s">
        <v>1255</v>
      </c>
      <c r="H3343" s="365" t="s">
        <v>1256</v>
      </c>
      <c r="I3343" s="352"/>
      <c r="J3343" s="333" t="s">
        <v>1256</v>
      </c>
    </row>
    <row r="3344" spans="1:10">
      <c r="A3344" s="40"/>
      <c r="B3344" s="31"/>
      <c r="C3344" s="41"/>
      <c r="D3344" s="18"/>
      <c r="E3344" s="42"/>
      <c r="F3344" s="60"/>
      <c r="G3344" s="43"/>
      <c r="H3344" s="44"/>
      <c r="I3344" s="45"/>
      <c r="J3344" s="46"/>
    </row>
    <row r="3345" spans="1:10">
      <c r="A3345" s="40" t="s">
        <v>1257</v>
      </c>
      <c r="B3345" s="31"/>
      <c r="C3345" s="47" t="s">
        <v>1258</v>
      </c>
      <c r="D3345" s="18"/>
      <c r="E3345" s="42"/>
      <c r="F3345" s="60"/>
      <c r="G3345" s="43"/>
      <c r="H3345" s="44"/>
      <c r="I3345" s="45"/>
      <c r="J3345" s="46"/>
    </row>
    <row r="3346" spans="1:10">
      <c r="A3346" s="40">
        <v>101619</v>
      </c>
      <c r="B3346" s="31" t="s">
        <v>1259</v>
      </c>
      <c r="C3346" s="360" t="s">
        <v>1765</v>
      </c>
      <c r="D3346" s="354" t="s">
        <v>1304</v>
      </c>
      <c r="E3346" s="355">
        <v>0.5</v>
      </c>
      <c r="F3346" s="356"/>
      <c r="G3346" s="357">
        <v>20725</v>
      </c>
      <c r="H3346" s="365">
        <f>TRUNC(E3346* (1 + F3346 / 100) * G3346,2)</f>
        <v>10362.5</v>
      </c>
      <c r="I3346" s="352" t="e">
        <f>I3342 * (E3346 * (1+F3346/100))</f>
        <v>#REF!</v>
      </c>
      <c r="J3346" s="333" t="e">
        <f>H3346 * I3342</f>
        <v>#REF!</v>
      </c>
    </row>
    <row r="3347" spans="1:10">
      <c r="A3347" s="18" t="s">
        <v>1766</v>
      </c>
      <c r="B3347" s="31" t="s">
        <v>1532</v>
      </c>
      <c r="C3347" s="360" t="s">
        <v>1767</v>
      </c>
      <c r="D3347" s="354" t="s">
        <v>8</v>
      </c>
      <c r="E3347" s="355">
        <v>0.03</v>
      </c>
      <c r="F3347" s="356"/>
      <c r="G3347" s="357" t="e">
        <f>H161</f>
        <v>#REF!</v>
      </c>
      <c r="H3347" s="365" t="e">
        <f>TRUNC(E3347* (1 + F3347 / 100) * G3347,2)</f>
        <v>#REF!</v>
      </c>
      <c r="I3347" s="352" t="e">
        <f>I3342 * (E3347 * (1+F3347/100))</f>
        <v>#REF!</v>
      </c>
      <c r="J3347" s="333" t="e">
        <f>H3347 * I3342</f>
        <v>#REF!</v>
      </c>
    </row>
    <row r="3348" spans="1:10">
      <c r="A3348" s="54" t="s">
        <v>1265</v>
      </c>
      <c r="B3348" s="31"/>
      <c r="C3348" s="41"/>
      <c r="D3348" s="18"/>
      <c r="E3348" s="42"/>
      <c r="F3348" s="60"/>
      <c r="G3348" s="43" t="s">
        <v>1266</v>
      </c>
      <c r="H3348" s="48" t="e">
        <f>SUM(H3345:H3347)</f>
        <v>#REF!</v>
      </c>
      <c r="I3348" s="45"/>
      <c r="J3348" s="49" t="e">
        <f>SUM(J3345:J3347)</f>
        <v>#REF!</v>
      </c>
    </row>
    <row r="3349" spans="1:10">
      <c r="A3349" s="40" t="s">
        <v>1267</v>
      </c>
      <c r="B3349" s="31"/>
      <c r="C3349" s="50" t="s">
        <v>1268</v>
      </c>
      <c r="D3349" s="18" t="s">
        <v>1269</v>
      </c>
      <c r="E3349" s="18" t="s">
        <v>1270</v>
      </c>
      <c r="F3349" s="18" t="s">
        <v>1271</v>
      </c>
      <c r="G3349" s="51" t="s">
        <v>1272</v>
      </c>
      <c r="H3349" s="52" t="s">
        <v>1273</v>
      </c>
      <c r="I3349" s="45"/>
      <c r="J3349" s="46"/>
    </row>
    <row r="3350" spans="1:10">
      <c r="A3350" s="40">
        <v>200007</v>
      </c>
      <c r="B3350" s="31" t="s">
        <v>1268</v>
      </c>
      <c r="C3350" s="360" t="s">
        <v>1274</v>
      </c>
      <c r="D3350" s="361">
        <v>109195</v>
      </c>
      <c r="E3350" s="362">
        <f>$O$1</f>
        <v>1.68</v>
      </c>
      <c r="F3350" s="363">
        <f>IF(D3350&lt;&gt;"",TRUNC(D3350*E3350,0),"")</f>
        <v>183447</v>
      </c>
      <c r="G3350" s="364">
        <v>16.549700000000001</v>
      </c>
      <c r="H3350" s="365">
        <f>TRUNC(F3350/G3350,2)</f>
        <v>11084.61</v>
      </c>
      <c r="I3350" s="352" t="e">
        <f>I3342 / G3350</f>
        <v>#REF!</v>
      </c>
      <c r="J3350" s="333" t="e">
        <f>H3350 * I3342</f>
        <v>#REF!</v>
      </c>
    </row>
    <row r="3351" spans="1:10">
      <c r="A3351" s="54" t="s">
        <v>1276</v>
      </c>
      <c r="B3351" s="31"/>
      <c r="C3351" s="41"/>
      <c r="D3351" s="18"/>
      <c r="E3351" s="42"/>
      <c r="F3351" s="60"/>
      <c r="G3351" s="43" t="s">
        <v>1277</v>
      </c>
      <c r="H3351" s="48">
        <f>SUM(H3349:H3350)</f>
        <v>11084.61</v>
      </c>
      <c r="I3351" s="45"/>
      <c r="J3351" s="49" t="e">
        <f>SUM(J3349:J3350)</f>
        <v>#REF!</v>
      </c>
    </row>
    <row r="3352" spans="1:10">
      <c r="A3352" s="40" t="s">
        <v>1278</v>
      </c>
      <c r="B3352" s="31"/>
      <c r="C3352" s="53" t="s">
        <v>1279</v>
      </c>
      <c r="D3352" s="18"/>
      <c r="E3352" s="42"/>
      <c r="F3352" s="60"/>
      <c r="G3352" s="43"/>
      <c r="H3352" s="44"/>
      <c r="I3352" s="45"/>
      <c r="J3352" s="46"/>
    </row>
    <row r="3353" spans="1:10">
      <c r="A3353" s="40">
        <v>300026</v>
      </c>
      <c r="B3353" s="31" t="s">
        <v>1279</v>
      </c>
      <c r="C3353" s="360" t="s">
        <v>1281</v>
      </c>
      <c r="D3353" s="354" t="s">
        <v>1282</v>
      </c>
      <c r="E3353" s="367">
        <f>$O$2</f>
        <v>0.05</v>
      </c>
      <c r="F3353" s="356"/>
      <c r="G3353" s="357">
        <f>H3351</f>
        <v>11084.61</v>
      </c>
      <c r="H3353" s="365">
        <f>TRUNC(E3353* (1 + F3353 / 100) * G3353,2)</f>
        <v>554.23</v>
      </c>
      <c r="I3353" s="352" t="e">
        <f>I3342 * H3353</f>
        <v>#REF!</v>
      </c>
      <c r="J3353" s="333" t="e">
        <f>H3353 * I3342</f>
        <v>#REF!</v>
      </c>
    </row>
    <row r="3354" spans="1:10">
      <c r="A3354" s="40">
        <v>300002</v>
      </c>
      <c r="B3354" s="31" t="s">
        <v>1279</v>
      </c>
      <c r="C3354" s="360" t="s">
        <v>1419</v>
      </c>
      <c r="D3354" s="354" t="s">
        <v>1390</v>
      </c>
      <c r="E3354" s="367">
        <v>0.1</v>
      </c>
      <c r="F3354" s="356"/>
      <c r="G3354" s="357">
        <v>19990</v>
      </c>
      <c r="H3354" s="365">
        <f>TRUNC(E3354* (1 + F3354 / 100) * G3354,2)</f>
        <v>1999</v>
      </c>
      <c r="I3354" s="352" t="e">
        <f>I3342 * (E3354 * (1+F3354/100))</f>
        <v>#REF!</v>
      </c>
      <c r="J3354" s="333" t="e">
        <f>H3354 * I3342</f>
        <v>#REF!</v>
      </c>
    </row>
    <row r="3355" spans="1:10">
      <c r="A3355" s="54" t="s">
        <v>1283</v>
      </c>
      <c r="B3355" s="31"/>
      <c r="C3355" s="41"/>
      <c r="D3355" s="18"/>
      <c r="E3355" s="42"/>
      <c r="F3355" s="60"/>
      <c r="G3355" s="43" t="s">
        <v>1284</v>
      </c>
      <c r="H3355" s="48">
        <f>SUM(H3352:H3354)</f>
        <v>2553.23</v>
      </c>
      <c r="I3355" s="45"/>
      <c r="J3355" s="49" t="e">
        <f>SUM(J3352:J3354)</f>
        <v>#REF!</v>
      </c>
    </row>
    <row r="3356" spans="1:10">
      <c r="A3356" s="18" t="s">
        <v>1285</v>
      </c>
      <c r="B3356" s="61"/>
      <c r="C3356" s="47" t="s">
        <v>1286</v>
      </c>
      <c r="D3356" s="18"/>
      <c r="E3356" s="42"/>
      <c r="F3356" s="60"/>
      <c r="G3356" s="43"/>
      <c r="H3356" s="44"/>
      <c r="I3356" s="45"/>
      <c r="J3356" s="46"/>
    </row>
    <row r="3357" spans="1:10">
      <c r="A3357" s="40"/>
      <c r="B3357" s="31"/>
      <c r="C3357" s="360"/>
      <c r="D3357" s="354"/>
      <c r="E3357" s="355"/>
      <c r="F3357" s="356"/>
      <c r="G3357" s="357"/>
      <c r="H3357" s="365"/>
      <c r="I3357" s="352"/>
      <c r="J3357" s="333"/>
    </row>
    <row r="3358" spans="1:10">
      <c r="A3358" s="54" t="s">
        <v>1287</v>
      </c>
      <c r="B3358" s="61"/>
      <c r="C3358" s="41"/>
      <c r="D3358" s="18"/>
      <c r="E3358" s="42"/>
      <c r="F3358" s="60"/>
      <c r="G3358" s="43" t="s">
        <v>1288</v>
      </c>
      <c r="H3358" s="365">
        <f>SUM(H3356:H3357)</f>
        <v>0</v>
      </c>
      <c r="I3358" s="45"/>
      <c r="J3358" s="333">
        <f>SUM(J3356:J3357)</f>
        <v>0</v>
      </c>
    </row>
    <row r="3359" spans="1:10">
      <c r="A3359" s="18"/>
      <c r="B3359" s="55"/>
      <c r="C3359" s="41"/>
      <c r="D3359" s="18"/>
      <c r="E3359" s="42"/>
      <c r="F3359" s="60"/>
      <c r="G3359" s="43"/>
      <c r="H3359" s="44"/>
      <c r="I3359" s="45"/>
      <c r="J3359" s="46"/>
    </row>
    <row r="3360" spans="1:10" ht="16" thickBot="1">
      <c r="A3360" s="18" t="s">
        <v>1289</v>
      </c>
      <c r="B3360" s="55"/>
      <c r="C3360" s="56"/>
      <c r="D3360" s="119"/>
      <c r="E3360" s="120"/>
      <c r="F3360" s="121" t="s">
        <v>1290</v>
      </c>
      <c r="G3360" s="122" t="e">
        <f>SUM(H3343:H3359)/2</f>
        <v>#REF!</v>
      </c>
      <c r="H3360" s="123" t="e">
        <f>IF($A$2="CD",IF($A$3=1,ROUND(SUM(H3343:H3359)/2,0),IF($A$3=3,ROUND(SUM(H3343:H3359)/2,-1),SUM(H3343:H3359)/2)),SUM(H3343:H3359)/2)</f>
        <v>#REF!</v>
      </c>
      <c r="I3360" s="57" t="e">
        <f>SUM(J3343:J3359)/2</f>
        <v>#REF!</v>
      </c>
      <c r="J3360" s="124" t="e">
        <f>IF($A$2="CD",IF($A$3=1,ROUND(SUM(J3343:J3359)/2,0),IF($A$3=3,ROUND(SUM(J3343:J3359)/2,-1),SUM(J3343:J3359)/2)),SUM(J3343:J3359)/2)</f>
        <v>#REF!</v>
      </c>
    </row>
    <row r="3361" spans="1:10" ht="16" thickTop="1">
      <c r="A3361" s="18" t="s">
        <v>1340</v>
      </c>
      <c r="B3361" s="55"/>
      <c r="C3361" s="65" t="s">
        <v>1341</v>
      </c>
      <c r="D3361" s="66"/>
      <c r="E3361" s="67"/>
      <c r="F3361" s="112"/>
      <c r="G3361" s="68"/>
      <c r="H3361" s="69"/>
      <c r="I3361" s="45"/>
      <c r="J3361" s="70"/>
    </row>
    <row r="3362" spans="1:10">
      <c r="A3362" s="40" t="s">
        <v>1342</v>
      </c>
      <c r="B3362" s="55"/>
      <c r="C3362" s="335" t="s">
        <v>1343</v>
      </c>
      <c r="D3362" s="336"/>
      <c r="E3362" s="337"/>
      <c r="F3362" s="368">
        <f>$F$3</f>
        <v>0</v>
      </c>
      <c r="G3362" s="338"/>
      <c r="H3362" s="339" t="e">
        <f>ROUND(H3360*F3362,2)</f>
        <v>#REF!</v>
      </c>
      <c r="I3362" s="45"/>
      <c r="J3362" s="333" t="e">
        <f>ROUND(J3360*F3362,2)</f>
        <v>#REF!</v>
      </c>
    </row>
    <row r="3363" spans="1:10">
      <c r="A3363" s="40" t="s">
        <v>1344</v>
      </c>
      <c r="B3363" s="55"/>
      <c r="C3363" s="335" t="s">
        <v>1345</v>
      </c>
      <c r="D3363" s="336"/>
      <c r="E3363" s="337"/>
      <c r="F3363" s="368">
        <f>$G$3</f>
        <v>0</v>
      </c>
      <c r="G3363" s="338"/>
      <c r="H3363" s="339" t="e">
        <f>ROUND(H3360*F3363,2)</f>
        <v>#REF!</v>
      </c>
      <c r="I3363" s="45"/>
      <c r="J3363" s="333" t="e">
        <f>ROUND(J3360*F3363,2)</f>
        <v>#REF!</v>
      </c>
    </row>
    <row r="3364" spans="1:10">
      <c r="A3364" s="40" t="s">
        <v>1346</v>
      </c>
      <c r="B3364" s="55"/>
      <c r="C3364" s="335" t="s">
        <v>1347</v>
      </c>
      <c r="D3364" s="336"/>
      <c r="E3364" s="337"/>
      <c r="F3364" s="368">
        <f>$H$3</f>
        <v>0</v>
      </c>
      <c r="G3364" s="338"/>
      <c r="H3364" s="339" t="e">
        <f>ROUND(H3360*F3364,2)</f>
        <v>#REF!</v>
      </c>
      <c r="I3364" s="45"/>
      <c r="J3364" s="333" t="e">
        <f>ROUND(J3360*F3364,2)</f>
        <v>#REF!</v>
      </c>
    </row>
    <row r="3365" spans="1:10">
      <c r="A3365" s="40" t="s">
        <v>1348</v>
      </c>
      <c r="B3365" s="55"/>
      <c r="C3365" s="335" t="s">
        <v>1349</v>
      </c>
      <c r="D3365" s="336"/>
      <c r="E3365" s="337"/>
      <c r="F3365" s="368" t="e">
        <f>$I$3</f>
        <v>#REF!</v>
      </c>
      <c r="G3365" s="338"/>
      <c r="H3365" s="339" t="e">
        <f>ROUND(H3364*F3365,2)</f>
        <v>#REF!</v>
      </c>
      <c r="I3365" s="45"/>
      <c r="J3365" s="333" t="e">
        <f>ROUND(J3364*F3365,2)</f>
        <v>#REF!</v>
      </c>
    </row>
    <row r="3366" spans="1:10">
      <c r="A3366" s="18" t="s">
        <v>1350</v>
      </c>
      <c r="B3366" s="55"/>
      <c r="C3366" s="47" t="s">
        <v>1351</v>
      </c>
      <c r="D3366" s="18"/>
      <c r="E3366" s="42"/>
      <c r="F3366" s="60"/>
      <c r="G3366" s="71"/>
      <c r="H3366" s="72" t="e">
        <f>SUM(H3362:H3365)</f>
        <v>#REF!</v>
      </c>
      <c r="I3366" s="62"/>
      <c r="J3366" s="73" t="e">
        <f>SUM(J3362:J3365)</f>
        <v>#REF!</v>
      </c>
    </row>
    <row r="3367" spans="1:10" ht="16" thickBot="1">
      <c r="A3367" s="18" t="s">
        <v>1352</v>
      </c>
      <c r="B3367" s="55"/>
      <c r="C3367" s="125"/>
      <c r="D3367" s="126"/>
      <c r="E3367" s="120"/>
      <c r="F3367" s="121" t="s">
        <v>1353</v>
      </c>
      <c r="G3367" s="127" t="e">
        <f>H3366+H3360</f>
        <v>#REF!</v>
      </c>
      <c r="H3367" s="123" t="e">
        <f>IF($A$3=2,ROUND((H3360+H3366),2),IF($A$3=3,ROUND((H3360+H3366),-1),ROUND((H3360+H3366),0)))</f>
        <v>#REF!</v>
      </c>
      <c r="I3367" s="57"/>
      <c r="J3367" s="124" t="e">
        <f>IF($A$3=2,ROUND((J3360+J3366),2),IF($A$3=3,ROUND((J3360+J3366),-1),ROUND((J3360+J3366),0)))</f>
        <v>#REF!</v>
      </c>
    </row>
    <row r="3368" spans="1:10" ht="16" thickTop="1">
      <c r="C3368" s="1"/>
      <c r="D3368" s="2"/>
      <c r="E3368" s="1"/>
      <c r="F3368" s="1"/>
      <c r="G3368" s="1"/>
      <c r="H3368" s="1"/>
      <c r="I3368" s="29"/>
      <c r="J3368" s="30"/>
    </row>
    <row r="3369" spans="1:10">
      <c r="C3369" s="1"/>
      <c r="D3369" s="2"/>
      <c r="E3369" s="1"/>
      <c r="F3369" s="1"/>
      <c r="G3369" s="1"/>
      <c r="H3369" s="1"/>
      <c r="I3369" s="29"/>
      <c r="J3369" s="30"/>
    </row>
    <row r="3370" spans="1:10" ht="16" thickBot="1">
      <c r="C3370" s="1"/>
      <c r="D3370" s="2"/>
      <c r="E3370" s="1"/>
      <c r="F3370" s="1"/>
      <c r="G3370" s="1"/>
      <c r="H3370" s="1"/>
      <c r="I3370" s="29"/>
      <c r="J3370" s="30"/>
    </row>
    <row r="3371" spans="1:10" ht="16" thickTop="1">
      <c r="A3371" s="18" t="s">
        <v>1768</v>
      </c>
      <c r="B3371" s="31"/>
      <c r="C3371" s="812" t="s">
        <v>1769</v>
      </c>
      <c r="D3371" s="813"/>
      <c r="E3371" s="813"/>
      <c r="F3371" s="813"/>
      <c r="G3371" s="58"/>
      <c r="H3371" s="33" t="s">
        <v>1366</v>
      </c>
      <c r="I3371" s="34" t="s">
        <v>1251</v>
      </c>
      <c r="J3371" s="35" t="s">
        <v>4</v>
      </c>
    </row>
    <row r="3372" spans="1:10">
      <c r="A3372" s="18"/>
      <c r="B3372" s="31"/>
      <c r="C3372" s="814"/>
      <c r="D3372" s="815"/>
      <c r="E3372" s="815"/>
      <c r="F3372" s="815"/>
      <c r="G3372" s="59"/>
      <c r="H3372" s="37" t="e">
        <f>"ITEM:   "&amp;#REF!</f>
        <v>#REF!</v>
      </c>
      <c r="I3372" s="64" t="e">
        <f>#REF!</f>
        <v>#REF!</v>
      </c>
      <c r="J3372" s="39"/>
    </row>
    <row r="3373" spans="1:10">
      <c r="A3373" s="40" t="s">
        <v>1253</v>
      </c>
      <c r="B3373" s="31"/>
      <c r="C3373" s="360" t="s">
        <v>1</v>
      </c>
      <c r="D3373" s="354" t="s">
        <v>2</v>
      </c>
      <c r="E3373" s="355" t="s">
        <v>3</v>
      </c>
      <c r="F3373" s="356" t="s">
        <v>1254</v>
      </c>
      <c r="G3373" s="357" t="s">
        <v>1255</v>
      </c>
      <c r="H3373" s="365" t="s">
        <v>1256</v>
      </c>
      <c r="I3373" s="352"/>
      <c r="J3373" s="333" t="s">
        <v>1256</v>
      </c>
    </row>
    <row r="3374" spans="1:10">
      <c r="A3374" s="40"/>
      <c r="B3374" s="31"/>
      <c r="C3374" s="41"/>
      <c r="D3374" s="18"/>
      <c r="E3374" s="42"/>
      <c r="F3374" s="60"/>
      <c r="G3374" s="43"/>
      <c r="H3374" s="44"/>
      <c r="I3374" s="45"/>
      <c r="J3374" s="46"/>
    </row>
    <row r="3375" spans="1:10">
      <c r="A3375" s="40" t="s">
        <v>1257</v>
      </c>
      <c r="B3375" s="31"/>
      <c r="C3375" s="47" t="s">
        <v>1258</v>
      </c>
      <c r="D3375" s="18"/>
      <c r="E3375" s="42"/>
      <c r="F3375" s="60"/>
      <c r="G3375" s="43"/>
      <c r="H3375" s="44"/>
      <c r="I3375" s="45"/>
      <c r="J3375" s="46"/>
    </row>
    <row r="3376" spans="1:10">
      <c r="A3376" s="18" t="s">
        <v>1766</v>
      </c>
      <c r="B3376" s="31" t="s">
        <v>1532</v>
      </c>
      <c r="C3376" s="360" t="s">
        <v>1767</v>
      </c>
      <c r="D3376" s="354" t="s">
        <v>8</v>
      </c>
      <c r="E3376" s="355">
        <v>1.4999999999999999E-2</v>
      </c>
      <c r="F3376" s="356"/>
      <c r="G3376" s="357" t="e">
        <f>H161</f>
        <v>#REF!</v>
      </c>
      <c r="H3376" s="365" t="e">
        <f>TRUNC(E3376* (1 + F3376 / 100) * G3376,2)</f>
        <v>#REF!</v>
      </c>
      <c r="I3376" s="352" t="e">
        <f>I3372 * (E3376 * (1+F3376/100))</f>
        <v>#REF!</v>
      </c>
      <c r="J3376" s="333" t="e">
        <f>H3376 * I3372</f>
        <v>#REF!</v>
      </c>
    </row>
    <row r="3377" spans="1:10">
      <c r="A3377" s="54" t="s">
        <v>1265</v>
      </c>
      <c r="B3377" s="31"/>
      <c r="C3377" s="41"/>
      <c r="D3377" s="18"/>
      <c r="E3377" s="42"/>
      <c r="F3377" s="60"/>
      <c r="G3377" s="43" t="s">
        <v>1266</v>
      </c>
      <c r="H3377" s="48" t="e">
        <f>SUM(H3375:H3376)</f>
        <v>#REF!</v>
      </c>
      <c r="I3377" s="45"/>
      <c r="J3377" s="49" t="e">
        <f>SUM(J3375:J3376)</f>
        <v>#REF!</v>
      </c>
    </row>
    <row r="3378" spans="1:10">
      <c r="A3378" s="40" t="s">
        <v>1267</v>
      </c>
      <c r="B3378" s="31"/>
      <c r="C3378" s="50" t="s">
        <v>1268</v>
      </c>
      <c r="D3378" s="18" t="s">
        <v>1269</v>
      </c>
      <c r="E3378" s="18" t="s">
        <v>1270</v>
      </c>
      <c r="F3378" s="18" t="s">
        <v>1271</v>
      </c>
      <c r="G3378" s="51" t="s">
        <v>1272</v>
      </c>
      <c r="H3378" s="52" t="s">
        <v>1273</v>
      </c>
      <c r="I3378" s="45"/>
      <c r="J3378" s="46"/>
    </row>
    <row r="3379" spans="1:10">
      <c r="A3379" s="40">
        <v>200007</v>
      </c>
      <c r="B3379" s="31" t="s">
        <v>1268</v>
      </c>
      <c r="C3379" s="360" t="s">
        <v>1274</v>
      </c>
      <c r="D3379" s="361">
        <v>109195</v>
      </c>
      <c r="E3379" s="362">
        <f>$O$1</f>
        <v>1.68</v>
      </c>
      <c r="F3379" s="363">
        <f>IF(D3379&lt;&gt;"",TRUNC(D3379*E3379,0),"")</f>
        <v>183447</v>
      </c>
      <c r="G3379" s="364">
        <v>28.739699999999999</v>
      </c>
      <c r="H3379" s="365">
        <f>TRUNC(F3379/G3379,2)</f>
        <v>6383.05</v>
      </c>
      <c r="I3379" s="352" t="e">
        <f>I3372 / G3379</f>
        <v>#REF!</v>
      </c>
      <c r="J3379" s="333" t="e">
        <f>H3379 * I3372</f>
        <v>#REF!</v>
      </c>
    </row>
    <row r="3380" spans="1:10">
      <c r="A3380" s="54" t="s">
        <v>1276</v>
      </c>
      <c r="B3380" s="31"/>
      <c r="C3380" s="41"/>
      <c r="D3380" s="18"/>
      <c r="E3380" s="42"/>
      <c r="F3380" s="60"/>
      <c r="G3380" s="43" t="s">
        <v>1277</v>
      </c>
      <c r="H3380" s="48">
        <f>SUM(H3378:H3379)</f>
        <v>6383.05</v>
      </c>
      <c r="I3380" s="45"/>
      <c r="J3380" s="49" t="e">
        <f>SUM(J3378:J3379)</f>
        <v>#REF!</v>
      </c>
    </row>
    <row r="3381" spans="1:10">
      <c r="A3381" s="40" t="s">
        <v>1278</v>
      </c>
      <c r="B3381" s="31"/>
      <c r="C3381" s="53" t="s">
        <v>1279</v>
      </c>
      <c r="D3381" s="18"/>
      <c r="E3381" s="42"/>
      <c r="F3381" s="60"/>
      <c r="G3381" s="43"/>
      <c r="H3381" s="44"/>
      <c r="I3381" s="45"/>
      <c r="J3381" s="46"/>
    </row>
    <row r="3382" spans="1:10">
      <c r="A3382" s="40">
        <v>300026</v>
      </c>
      <c r="B3382" s="31" t="s">
        <v>1279</v>
      </c>
      <c r="C3382" s="360" t="s">
        <v>1281</v>
      </c>
      <c r="D3382" s="354" t="s">
        <v>1282</v>
      </c>
      <c r="E3382" s="367">
        <f>$O$2</f>
        <v>0.05</v>
      </c>
      <c r="F3382" s="356"/>
      <c r="G3382" s="357">
        <f>H3380</f>
        <v>6383.05</v>
      </c>
      <c r="H3382" s="365">
        <f>TRUNC(E3382* (1 + F3382 / 100) * G3382,2)</f>
        <v>319.14999999999998</v>
      </c>
      <c r="I3382" s="352" t="e">
        <f>I3372 * H3382</f>
        <v>#REF!</v>
      </c>
      <c r="J3382" s="333" t="e">
        <f>H3382 * I3372</f>
        <v>#REF!</v>
      </c>
    </row>
    <row r="3383" spans="1:10">
      <c r="A3383" s="40">
        <v>300002</v>
      </c>
      <c r="B3383" s="31" t="s">
        <v>1279</v>
      </c>
      <c r="C3383" s="360" t="s">
        <v>1389</v>
      </c>
      <c r="D3383" s="354" t="s">
        <v>1390</v>
      </c>
      <c r="E3383" s="367">
        <v>0.1</v>
      </c>
      <c r="F3383" s="356"/>
      <c r="G3383" s="357">
        <v>1100</v>
      </c>
      <c r="H3383" s="365">
        <f>TRUNC(E3383* (1 + F3383 / 100) * G3383,2)</f>
        <v>110</v>
      </c>
      <c r="I3383" s="352" t="e">
        <f>I3372 * (E3383 * (1+F3383/100))</f>
        <v>#REF!</v>
      </c>
      <c r="J3383" s="333" t="e">
        <f>H3383 * I3372</f>
        <v>#REF!</v>
      </c>
    </row>
    <row r="3384" spans="1:10">
      <c r="A3384" s="54" t="s">
        <v>1283</v>
      </c>
      <c r="B3384" s="31"/>
      <c r="C3384" s="41"/>
      <c r="D3384" s="18"/>
      <c r="E3384" s="42"/>
      <c r="F3384" s="60"/>
      <c r="G3384" s="43" t="s">
        <v>1284</v>
      </c>
      <c r="H3384" s="48">
        <f>SUM(H3381:H3383)</f>
        <v>429.15</v>
      </c>
      <c r="I3384" s="45"/>
      <c r="J3384" s="49" t="e">
        <f>SUM(J3381:J3383)</f>
        <v>#REF!</v>
      </c>
    </row>
    <row r="3385" spans="1:10">
      <c r="A3385" s="18" t="s">
        <v>1285</v>
      </c>
      <c r="B3385" s="61"/>
      <c r="C3385" s="47" t="s">
        <v>1286</v>
      </c>
      <c r="D3385" s="18"/>
      <c r="E3385" s="42"/>
      <c r="F3385" s="60"/>
      <c r="G3385" s="43"/>
      <c r="H3385" s="44"/>
      <c r="I3385" s="45"/>
      <c r="J3385" s="46"/>
    </row>
    <row r="3386" spans="1:10">
      <c r="A3386" s="40"/>
      <c r="B3386" s="31"/>
      <c r="C3386" s="360"/>
      <c r="D3386" s="354"/>
      <c r="E3386" s="355"/>
      <c r="F3386" s="356"/>
      <c r="G3386" s="357"/>
      <c r="H3386" s="365"/>
      <c r="I3386" s="352"/>
      <c r="J3386" s="333"/>
    </row>
    <row r="3387" spans="1:10">
      <c r="A3387" s="54" t="s">
        <v>1287</v>
      </c>
      <c r="B3387" s="61"/>
      <c r="C3387" s="41"/>
      <c r="D3387" s="18"/>
      <c r="E3387" s="42"/>
      <c r="F3387" s="60"/>
      <c r="G3387" s="43" t="s">
        <v>1288</v>
      </c>
      <c r="H3387" s="365">
        <f>SUM(H3385:H3386)</f>
        <v>0</v>
      </c>
      <c r="I3387" s="45"/>
      <c r="J3387" s="333">
        <f>SUM(J3385:J3386)</f>
        <v>0</v>
      </c>
    </row>
    <row r="3388" spans="1:10">
      <c r="A3388" s="18"/>
      <c r="B3388" s="55"/>
      <c r="C3388" s="41"/>
      <c r="D3388" s="18"/>
      <c r="E3388" s="42"/>
      <c r="F3388" s="60"/>
      <c r="G3388" s="43"/>
      <c r="H3388" s="44"/>
      <c r="I3388" s="45"/>
      <c r="J3388" s="46"/>
    </row>
    <row r="3389" spans="1:10" ht="16" thickBot="1">
      <c r="A3389" s="18" t="s">
        <v>1289</v>
      </c>
      <c r="B3389" s="55"/>
      <c r="C3389" s="56"/>
      <c r="D3389" s="119"/>
      <c r="E3389" s="120"/>
      <c r="F3389" s="121" t="s">
        <v>1290</v>
      </c>
      <c r="G3389" s="122" t="e">
        <f>SUM(H3373:H3388)/2</f>
        <v>#REF!</v>
      </c>
      <c r="H3389" s="123" t="e">
        <f>IF($A$2="CD",IF($A$3=1,ROUND(SUM(H3373:H3388)/2,0),IF($A$3=3,ROUND(SUM(H3373:H3388)/2,-1),SUM(H3373:H3388)/2)),SUM(H3373:H3388)/2)</f>
        <v>#REF!</v>
      </c>
      <c r="I3389" s="57" t="e">
        <f>SUM(J3373:J3388)/2</f>
        <v>#REF!</v>
      </c>
      <c r="J3389" s="124" t="e">
        <f>IF($A$2="CD",IF($A$3=1,ROUND(SUM(J3373:J3388)/2,0),IF($A$3=3,ROUND(SUM(J3373:J3388)/2,-1),SUM(J3373:J3388)/2)),SUM(J3373:J3388)/2)</f>
        <v>#REF!</v>
      </c>
    </row>
    <row r="3390" spans="1:10" ht="16" thickTop="1">
      <c r="A3390" s="18" t="s">
        <v>1340</v>
      </c>
      <c r="B3390" s="55"/>
      <c r="C3390" s="65" t="s">
        <v>1341</v>
      </c>
      <c r="D3390" s="66"/>
      <c r="E3390" s="67"/>
      <c r="F3390" s="112"/>
      <c r="G3390" s="68"/>
      <c r="H3390" s="69"/>
      <c r="I3390" s="45"/>
      <c r="J3390" s="70"/>
    </row>
    <row r="3391" spans="1:10">
      <c r="A3391" s="40" t="s">
        <v>1342</v>
      </c>
      <c r="B3391" s="55"/>
      <c r="C3391" s="335" t="s">
        <v>1343</v>
      </c>
      <c r="D3391" s="336"/>
      <c r="E3391" s="337"/>
      <c r="F3391" s="368">
        <f>$F$3</f>
        <v>0</v>
      </c>
      <c r="G3391" s="338"/>
      <c r="H3391" s="339" t="e">
        <f>ROUND(H3389*F3391,2)</f>
        <v>#REF!</v>
      </c>
      <c r="I3391" s="45"/>
      <c r="J3391" s="333" t="e">
        <f>ROUND(J3389*F3391,2)</f>
        <v>#REF!</v>
      </c>
    </row>
    <row r="3392" spans="1:10">
      <c r="A3392" s="40" t="s">
        <v>1344</v>
      </c>
      <c r="B3392" s="55"/>
      <c r="C3392" s="335" t="s">
        <v>1345</v>
      </c>
      <c r="D3392" s="336"/>
      <c r="E3392" s="337"/>
      <c r="F3392" s="368">
        <f>$G$3</f>
        <v>0</v>
      </c>
      <c r="G3392" s="338"/>
      <c r="H3392" s="339" t="e">
        <f>ROUND(H3389*F3392,2)</f>
        <v>#REF!</v>
      </c>
      <c r="I3392" s="45"/>
      <c r="J3392" s="333" t="e">
        <f>ROUND(J3389*F3392,2)</f>
        <v>#REF!</v>
      </c>
    </row>
    <row r="3393" spans="1:10">
      <c r="A3393" s="40" t="s">
        <v>1346</v>
      </c>
      <c r="B3393" s="55"/>
      <c r="C3393" s="335" t="s">
        <v>1347</v>
      </c>
      <c r="D3393" s="336"/>
      <c r="E3393" s="337"/>
      <c r="F3393" s="368">
        <f>$H$3</f>
        <v>0</v>
      </c>
      <c r="G3393" s="338"/>
      <c r="H3393" s="339" t="e">
        <f>ROUND(H3389*F3393,2)</f>
        <v>#REF!</v>
      </c>
      <c r="I3393" s="45"/>
      <c r="J3393" s="333" t="e">
        <f>ROUND(J3389*F3393,2)</f>
        <v>#REF!</v>
      </c>
    </row>
    <row r="3394" spans="1:10">
      <c r="A3394" s="40" t="s">
        <v>1348</v>
      </c>
      <c r="B3394" s="55"/>
      <c r="C3394" s="335" t="s">
        <v>1349</v>
      </c>
      <c r="D3394" s="336"/>
      <c r="E3394" s="337"/>
      <c r="F3394" s="368" t="e">
        <f>$I$3</f>
        <v>#REF!</v>
      </c>
      <c r="G3394" s="338"/>
      <c r="H3394" s="339" t="e">
        <f>ROUND(H3393*F3394,2)</f>
        <v>#REF!</v>
      </c>
      <c r="I3394" s="45"/>
      <c r="J3394" s="333" t="e">
        <f>ROUND(J3393*F3394,2)</f>
        <v>#REF!</v>
      </c>
    </row>
    <row r="3395" spans="1:10">
      <c r="A3395" s="18" t="s">
        <v>1350</v>
      </c>
      <c r="B3395" s="55"/>
      <c r="C3395" s="47" t="s">
        <v>1351</v>
      </c>
      <c r="D3395" s="18"/>
      <c r="E3395" s="42"/>
      <c r="F3395" s="60"/>
      <c r="G3395" s="71"/>
      <c r="H3395" s="72" t="e">
        <f>SUM(H3391:H3394)</f>
        <v>#REF!</v>
      </c>
      <c r="I3395" s="62"/>
      <c r="J3395" s="73" t="e">
        <f>SUM(J3391:J3394)</f>
        <v>#REF!</v>
      </c>
    </row>
    <row r="3396" spans="1:10" ht="16" thickBot="1">
      <c r="A3396" s="18" t="s">
        <v>1352</v>
      </c>
      <c r="B3396" s="55"/>
      <c r="C3396" s="125"/>
      <c r="D3396" s="126"/>
      <c r="E3396" s="120"/>
      <c r="F3396" s="121" t="s">
        <v>1353</v>
      </c>
      <c r="G3396" s="127" t="e">
        <f>H3395+H3389</f>
        <v>#REF!</v>
      </c>
      <c r="H3396" s="123" t="e">
        <f>IF($A$3=2,ROUND((H3389+H3395),2),IF($A$3=3,ROUND((H3389+H3395),-1),ROUND((H3389+H3395),0)))</f>
        <v>#REF!</v>
      </c>
      <c r="I3396" s="57"/>
      <c r="J3396" s="124" t="e">
        <f>IF($A$3=2,ROUND((J3389+J3395),2),IF($A$3=3,ROUND((J3389+J3395),-1),ROUND((J3389+J3395),0)))</f>
        <v>#REF!</v>
      </c>
    </row>
    <row r="3397" spans="1:10" ht="16" thickTop="1">
      <c r="C3397" s="1"/>
      <c r="D3397" s="2"/>
      <c r="E3397" s="1"/>
      <c r="F3397" s="1"/>
      <c r="G3397" s="1"/>
      <c r="H3397" s="1"/>
      <c r="I3397" s="29"/>
      <c r="J3397" s="30"/>
    </row>
    <row r="3398" spans="1:10" ht="16" thickBot="1">
      <c r="C3398" s="1"/>
      <c r="D3398" s="2"/>
      <c r="E3398" s="1"/>
      <c r="F3398" s="1"/>
      <c r="G3398" s="1"/>
      <c r="H3398" s="1"/>
      <c r="I3398" s="29"/>
      <c r="J3398" s="30"/>
    </row>
    <row r="3399" spans="1:10" ht="16" thickTop="1">
      <c r="A3399" s="18" t="s">
        <v>1770</v>
      </c>
      <c r="B3399" s="31"/>
      <c r="C3399" s="812" t="s">
        <v>1771</v>
      </c>
      <c r="D3399" s="813"/>
      <c r="E3399" s="813"/>
      <c r="F3399" s="813"/>
      <c r="G3399" s="58"/>
      <c r="H3399" s="33" t="s">
        <v>1366</v>
      </c>
      <c r="I3399" s="34" t="s">
        <v>1251</v>
      </c>
      <c r="J3399" s="35" t="s">
        <v>4</v>
      </c>
    </row>
    <row r="3400" spans="1:10">
      <c r="A3400" s="18"/>
      <c r="B3400" s="31"/>
      <c r="C3400" s="814"/>
      <c r="D3400" s="815"/>
      <c r="E3400" s="815"/>
      <c r="F3400" s="815"/>
      <c r="G3400" s="59"/>
      <c r="H3400" s="37" t="e">
        <f>"ITEM:   "&amp;#REF!</f>
        <v>#REF!</v>
      </c>
      <c r="I3400" s="64" t="e">
        <f>#REF!</f>
        <v>#REF!</v>
      </c>
      <c r="J3400" s="39"/>
    </row>
    <row r="3401" spans="1:10">
      <c r="A3401" s="40" t="s">
        <v>1253</v>
      </c>
      <c r="B3401" s="31"/>
      <c r="C3401" s="360" t="s">
        <v>1</v>
      </c>
      <c r="D3401" s="354" t="s">
        <v>2</v>
      </c>
      <c r="E3401" s="355" t="s">
        <v>3</v>
      </c>
      <c r="F3401" s="356" t="s">
        <v>1254</v>
      </c>
      <c r="G3401" s="357" t="s">
        <v>1255</v>
      </c>
      <c r="H3401" s="365" t="s">
        <v>1256</v>
      </c>
      <c r="I3401" s="352"/>
      <c r="J3401" s="333" t="s">
        <v>1256</v>
      </c>
    </row>
    <row r="3402" spans="1:10">
      <c r="A3402" s="40"/>
      <c r="B3402" s="31"/>
      <c r="C3402" s="41"/>
      <c r="D3402" s="18"/>
      <c r="E3402" s="42"/>
      <c r="F3402" s="60"/>
      <c r="G3402" s="43"/>
      <c r="H3402" s="44"/>
      <c r="I3402" s="45"/>
      <c r="J3402" s="46"/>
    </row>
    <row r="3403" spans="1:10">
      <c r="A3403" s="40" t="s">
        <v>1267</v>
      </c>
      <c r="B3403" s="31"/>
      <c r="C3403" s="50" t="s">
        <v>1268</v>
      </c>
      <c r="D3403" s="18" t="s">
        <v>1269</v>
      </c>
      <c r="E3403" s="18" t="s">
        <v>1270</v>
      </c>
      <c r="F3403" s="18" t="s">
        <v>1271</v>
      </c>
      <c r="G3403" s="51" t="s">
        <v>1272</v>
      </c>
      <c r="H3403" s="52" t="s">
        <v>1273</v>
      </c>
      <c r="I3403" s="45"/>
      <c r="J3403" s="46"/>
    </row>
    <row r="3404" spans="1:10">
      <c r="A3404" s="40">
        <v>200007</v>
      </c>
      <c r="B3404" s="31" t="s">
        <v>1268</v>
      </c>
      <c r="C3404" s="360" t="s">
        <v>1274</v>
      </c>
      <c r="D3404" s="361">
        <v>109195</v>
      </c>
      <c r="E3404" s="362">
        <f>$O$1</f>
        <v>1.68</v>
      </c>
      <c r="F3404" s="363">
        <f>IF(D3404&lt;&gt;"",TRUNC(D3404*E3404,0),"")</f>
        <v>183447</v>
      </c>
      <c r="G3404" s="364">
        <v>42.508299999999998</v>
      </c>
      <c r="H3404" s="365">
        <f>TRUNC(F3404/G3404,2)</f>
        <v>4315.55</v>
      </c>
      <c r="I3404" s="352" t="e">
        <f>I3400 / G3404</f>
        <v>#REF!</v>
      </c>
      <c r="J3404" s="333" t="e">
        <f>H3404 * I3400</f>
        <v>#REF!</v>
      </c>
    </row>
    <row r="3405" spans="1:10">
      <c r="A3405" s="54" t="s">
        <v>1276</v>
      </c>
      <c r="B3405" s="31"/>
      <c r="C3405" s="41"/>
      <c r="D3405" s="18"/>
      <c r="E3405" s="42"/>
      <c r="F3405" s="60"/>
      <c r="G3405" s="43" t="s">
        <v>1277</v>
      </c>
      <c r="H3405" s="48">
        <f>SUM(H3403:H3404)</f>
        <v>4315.55</v>
      </c>
      <c r="I3405" s="45"/>
      <c r="J3405" s="49" t="e">
        <f>SUM(J3403:J3404)</f>
        <v>#REF!</v>
      </c>
    </row>
    <row r="3406" spans="1:10">
      <c r="A3406" s="40" t="s">
        <v>1278</v>
      </c>
      <c r="B3406" s="31"/>
      <c r="C3406" s="53" t="s">
        <v>1279</v>
      </c>
      <c r="D3406" s="18"/>
      <c r="E3406" s="42"/>
      <c r="F3406" s="60"/>
      <c r="G3406" s="43"/>
      <c r="H3406" s="44"/>
      <c r="I3406" s="45"/>
      <c r="J3406" s="46"/>
    </row>
    <row r="3407" spans="1:10">
      <c r="A3407" s="40">
        <v>300026</v>
      </c>
      <c r="B3407" s="31" t="s">
        <v>1279</v>
      </c>
      <c r="C3407" s="360" t="s">
        <v>1281</v>
      </c>
      <c r="D3407" s="354" t="s">
        <v>1282</v>
      </c>
      <c r="E3407" s="367">
        <f>$O$2</f>
        <v>0.05</v>
      </c>
      <c r="F3407" s="356"/>
      <c r="G3407" s="357">
        <f>H3405</f>
        <v>4315.55</v>
      </c>
      <c r="H3407" s="365">
        <f>TRUNC(E3407* (1 + F3407 / 100) * G3407,2)</f>
        <v>215.77</v>
      </c>
      <c r="I3407" s="352" t="e">
        <f>I3400 * H3407</f>
        <v>#REF!</v>
      </c>
      <c r="J3407" s="333" t="e">
        <f>H3407 * I3400</f>
        <v>#REF!</v>
      </c>
    </row>
    <row r="3408" spans="1:10">
      <c r="A3408" s="40">
        <v>300002</v>
      </c>
      <c r="B3408" s="31" t="s">
        <v>1279</v>
      </c>
      <c r="C3408" s="360" t="s">
        <v>1561</v>
      </c>
      <c r="D3408" s="354" t="s">
        <v>1390</v>
      </c>
      <c r="E3408" s="355">
        <v>0.1</v>
      </c>
      <c r="F3408" s="356"/>
      <c r="G3408" s="357">
        <v>15990</v>
      </c>
      <c r="H3408" s="365">
        <f>TRUNC(E3408* (1 + F3408 / 100) * G3408,2)</f>
        <v>1599</v>
      </c>
      <c r="I3408" s="352" t="e">
        <f>I3400 * (E3408 * (1+F3408/100))</f>
        <v>#REF!</v>
      </c>
      <c r="J3408" s="333" t="e">
        <f>H3408 * I3400</f>
        <v>#REF!</v>
      </c>
    </row>
    <row r="3409" spans="1:10">
      <c r="A3409" s="54" t="s">
        <v>1283</v>
      </c>
      <c r="B3409" s="31"/>
      <c r="C3409" s="41"/>
      <c r="D3409" s="18"/>
      <c r="E3409" s="42"/>
      <c r="F3409" s="60"/>
      <c r="G3409" s="43" t="s">
        <v>1284</v>
      </c>
      <c r="H3409" s="48">
        <f>SUM(H3406:H3408)</f>
        <v>1814.77</v>
      </c>
      <c r="I3409" s="45"/>
      <c r="J3409" s="49" t="e">
        <f>SUM(J3406:J3408)</f>
        <v>#REF!</v>
      </c>
    </row>
    <row r="3410" spans="1:10">
      <c r="A3410" s="18" t="s">
        <v>1285</v>
      </c>
      <c r="B3410" s="61"/>
      <c r="C3410" s="47" t="s">
        <v>1286</v>
      </c>
      <c r="D3410" s="18"/>
      <c r="E3410" s="42"/>
      <c r="F3410" s="60"/>
      <c r="G3410" s="43"/>
      <c r="H3410" s="44"/>
      <c r="I3410" s="45"/>
      <c r="J3410" s="46"/>
    </row>
    <row r="3411" spans="1:10">
      <c r="A3411" s="40"/>
      <c r="B3411" s="31"/>
      <c r="C3411" s="360"/>
      <c r="D3411" s="354"/>
      <c r="E3411" s="355"/>
      <c r="F3411" s="356"/>
      <c r="G3411" s="357"/>
      <c r="H3411" s="365"/>
      <c r="I3411" s="352"/>
      <c r="J3411" s="333"/>
    </row>
    <row r="3412" spans="1:10">
      <c r="A3412" s="54" t="s">
        <v>1287</v>
      </c>
      <c r="B3412" s="61"/>
      <c r="C3412" s="41"/>
      <c r="D3412" s="18"/>
      <c r="E3412" s="42"/>
      <c r="F3412" s="60"/>
      <c r="G3412" s="43" t="s">
        <v>1288</v>
      </c>
      <c r="H3412" s="365">
        <f>SUM(H3410:H3411)</f>
        <v>0</v>
      </c>
      <c r="I3412" s="45"/>
      <c r="J3412" s="333">
        <f>SUM(J3410:J3411)</f>
        <v>0</v>
      </c>
    </row>
    <row r="3413" spans="1:10">
      <c r="A3413" s="18"/>
      <c r="B3413" s="55"/>
      <c r="C3413" s="41"/>
      <c r="D3413" s="18"/>
      <c r="E3413" s="42"/>
      <c r="F3413" s="60"/>
      <c r="G3413" s="43"/>
      <c r="H3413" s="44"/>
      <c r="I3413" s="45"/>
      <c r="J3413" s="46"/>
    </row>
    <row r="3414" spans="1:10" ht="16" thickBot="1">
      <c r="A3414" s="18" t="s">
        <v>1289</v>
      </c>
      <c r="B3414" s="55"/>
      <c r="C3414" s="56"/>
      <c r="D3414" s="119"/>
      <c r="E3414" s="120"/>
      <c r="F3414" s="121" t="s">
        <v>1290</v>
      </c>
      <c r="G3414" s="122">
        <f>SUM(H3401:H3413)/2</f>
        <v>6130.3200000000006</v>
      </c>
      <c r="H3414" s="123" t="e">
        <f>IF($A$2="CD",IF($A$3=1,ROUND(SUM(H3401:H3413)/2,0),IF($A$3=3,ROUND(SUM(H3401:H3413)/2,-1),SUM(H3401:H3413)/2)),SUM(H3401:H3413)/2)</f>
        <v>#REF!</v>
      </c>
      <c r="I3414" s="57" t="e">
        <f>SUM(J3401:J3413)/2</f>
        <v>#REF!</v>
      </c>
      <c r="J3414" s="124" t="e">
        <f>IF($A$2="CD",IF($A$3=1,ROUND(SUM(J3401:J3413)/2,0),IF($A$3=3,ROUND(SUM(J3401:J3413)/2,-1),SUM(J3401:J3413)/2)),SUM(J3401:J3413)/2)</f>
        <v>#REF!</v>
      </c>
    </row>
    <row r="3415" spans="1:10" ht="16" thickTop="1">
      <c r="A3415" s="18" t="s">
        <v>1340</v>
      </c>
      <c r="B3415" s="55"/>
      <c r="C3415" s="65" t="s">
        <v>1341</v>
      </c>
      <c r="D3415" s="66"/>
      <c r="E3415" s="67"/>
      <c r="F3415" s="112"/>
      <c r="G3415" s="68"/>
      <c r="H3415" s="69"/>
      <c r="I3415" s="45"/>
      <c r="J3415" s="70"/>
    </row>
    <row r="3416" spans="1:10">
      <c r="A3416" s="40" t="s">
        <v>1342</v>
      </c>
      <c r="B3416" s="55"/>
      <c r="C3416" s="335" t="s">
        <v>1343</v>
      </c>
      <c r="D3416" s="336"/>
      <c r="E3416" s="337"/>
      <c r="F3416" s="368">
        <f>$F$3</f>
        <v>0</v>
      </c>
      <c r="G3416" s="338"/>
      <c r="H3416" s="339" t="e">
        <f>ROUND(H3414*F3416,2)</f>
        <v>#REF!</v>
      </c>
      <c r="I3416" s="45"/>
      <c r="J3416" s="333" t="e">
        <f>ROUND(J3414*F3416,2)</f>
        <v>#REF!</v>
      </c>
    </row>
    <row r="3417" spans="1:10">
      <c r="A3417" s="40" t="s">
        <v>1344</v>
      </c>
      <c r="B3417" s="55"/>
      <c r="C3417" s="335" t="s">
        <v>1345</v>
      </c>
      <c r="D3417" s="336"/>
      <c r="E3417" s="337"/>
      <c r="F3417" s="368">
        <f>$G$3</f>
        <v>0</v>
      </c>
      <c r="G3417" s="338"/>
      <c r="H3417" s="339" t="e">
        <f>ROUND(H3414*F3417,2)</f>
        <v>#REF!</v>
      </c>
      <c r="I3417" s="45"/>
      <c r="J3417" s="333" t="e">
        <f>ROUND(J3414*F3417,2)</f>
        <v>#REF!</v>
      </c>
    </row>
    <row r="3418" spans="1:10">
      <c r="A3418" s="40" t="s">
        <v>1346</v>
      </c>
      <c r="B3418" s="55"/>
      <c r="C3418" s="335" t="s">
        <v>1347</v>
      </c>
      <c r="D3418" s="336"/>
      <c r="E3418" s="337"/>
      <c r="F3418" s="368">
        <f>$H$3</f>
        <v>0</v>
      </c>
      <c r="G3418" s="338"/>
      <c r="H3418" s="339" t="e">
        <f>ROUND(H3414*F3418,2)</f>
        <v>#REF!</v>
      </c>
      <c r="I3418" s="45"/>
      <c r="J3418" s="333" t="e">
        <f>ROUND(J3414*F3418,2)</f>
        <v>#REF!</v>
      </c>
    </row>
    <row r="3419" spans="1:10">
      <c r="A3419" s="40" t="s">
        <v>1348</v>
      </c>
      <c r="B3419" s="55"/>
      <c r="C3419" s="335" t="s">
        <v>1349</v>
      </c>
      <c r="D3419" s="336"/>
      <c r="E3419" s="337"/>
      <c r="F3419" s="368" t="e">
        <f>$I$3</f>
        <v>#REF!</v>
      </c>
      <c r="G3419" s="338"/>
      <c r="H3419" s="339" t="e">
        <f>ROUND(H3418*F3419,2)</f>
        <v>#REF!</v>
      </c>
      <c r="I3419" s="45"/>
      <c r="J3419" s="333" t="e">
        <f>ROUND(J3418*F3419,2)</f>
        <v>#REF!</v>
      </c>
    </row>
    <row r="3420" spans="1:10">
      <c r="A3420" s="18" t="s">
        <v>1350</v>
      </c>
      <c r="B3420" s="55"/>
      <c r="C3420" s="47" t="s">
        <v>1351</v>
      </c>
      <c r="D3420" s="18"/>
      <c r="E3420" s="42"/>
      <c r="F3420" s="60"/>
      <c r="G3420" s="71"/>
      <c r="H3420" s="72" t="e">
        <f>SUM(H3416:H3419)</f>
        <v>#REF!</v>
      </c>
      <c r="I3420" s="62"/>
      <c r="J3420" s="73" t="e">
        <f>SUM(J3416:J3419)</f>
        <v>#REF!</v>
      </c>
    </row>
    <row r="3421" spans="1:10" ht="16" thickBot="1">
      <c r="A3421" s="18" t="s">
        <v>1352</v>
      </c>
      <c r="B3421" s="55"/>
      <c r="C3421" s="125"/>
      <c r="D3421" s="126"/>
      <c r="E3421" s="120"/>
      <c r="F3421" s="121" t="s">
        <v>1353</v>
      </c>
      <c r="G3421" s="127" t="e">
        <f>H3420+H3414</f>
        <v>#REF!</v>
      </c>
      <c r="H3421" s="123" t="e">
        <f>IF($A$3=2,ROUND((H3414+H3420),2),IF($A$3=3,ROUND((H3414+H3420),-1),ROUND((H3414+H3420),0)))</f>
        <v>#REF!</v>
      </c>
      <c r="I3421" s="57"/>
      <c r="J3421" s="124" t="e">
        <f>IF($A$3=2,ROUND((J3414+J3420),2),IF($A$3=3,ROUND((J3414+J3420),-1),ROUND((J3414+J3420),0)))</f>
        <v>#REF!</v>
      </c>
    </row>
    <row r="3422" spans="1:10" ht="16" thickTop="1">
      <c r="C3422" s="1"/>
      <c r="D3422" s="2"/>
      <c r="E3422" s="1"/>
      <c r="F3422" s="1"/>
      <c r="G3422" s="1"/>
      <c r="H3422" s="1"/>
      <c r="I3422" s="29"/>
      <c r="J3422" s="30"/>
    </row>
    <row r="3423" spans="1:10" ht="16" thickBot="1">
      <c r="C3423" s="1"/>
      <c r="D3423" s="2"/>
      <c r="E3423" s="1"/>
      <c r="F3423" s="1"/>
      <c r="G3423" s="1"/>
      <c r="H3423" s="1"/>
      <c r="I3423" s="29"/>
      <c r="J3423" s="30"/>
    </row>
    <row r="3424" spans="1:10" ht="16" thickTop="1">
      <c r="A3424" s="18" t="s">
        <v>1772</v>
      </c>
      <c r="B3424" s="31"/>
      <c r="C3424" s="812" t="s">
        <v>1773</v>
      </c>
      <c r="D3424" s="813"/>
      <c r="E3424" s="813"/>
      <c r="F3424" s="813"/>
      <c r="G3424" s="58"/>
      <c r="H3424" s="33" t="s">
        <v>1359</v>
      </c>
      <c r="I3424" s="34" t="s">
        <v>1251</v>
      </c>
      <c r="J3424" s="35" t="s">
        <v>4</v>
      </c>
    </row>
    <row r="3425" spans="1:10">
      <c r="A3425" s="18"/>
      <c r="B3425" s="31"/>
      <c r="C3425" s="814"/>
      <c r="D3425" s="815"/>
      <c r="E3425" s="815"/>
      <c r="F3425" s="815"/>
      <c r="G3425" s="59"/>
      <c r="H3425" s="37" t="e">
        <f>"ITEM:   "&amp;#REF!</f>
        <v>#REF!</v>
      </c>
      <c r="I3425" s="64" t="e">
        <f>#REF!</f>
        <v>#REF!</v>
      </c>
      <c r="J3425" s="39"/>
    </row>
    <row r="3426" spans="1:10">
      <c r="A3426" s="40" t="s">
        <v>1253</v>
      </c>
      <c r="B3426" s="31"/>
      <c r="C3426" s="360" t="s">
        <v>1</v>
      </c>
      <c r="D3426" s="354" t="s">
        <v>2</v>
      </c>
      <c r="E3426" s="355" t="s">
        <v>3</v>
      </c>
      <c r="F3426" s="356" t="s">
        <v>1254</v>
      </c>
      <c r="G3426" s="357" t="s">
        <v>1255</v>
      </c>
      <c r="H3426" s="365" t="s">
        <v>1256</v>
      </c>
      <c r="I3426" s="352"/>
      <c r="J3426" s="333" t="s">
        <v>1256</v>
      </c>
    </row>
    <row r="3427" spans="1:10">
      <c r="A3427" s="40"/>
      <c r="B3427" s="31"/>
      <c r="C3427" s="41"/>
      <c r="D3427" s="18"/>
      <c r="E3427" s="42"/>
      <c r="F3427" s="60"/>
      <c r="G3427" s="43"/>
      <c r="H3427" s="44"/>
      <c r="I3427" s="45"/>
      <c r="J3427" s="46"/>
    </row>
    <row r="3428" spans="1:10">
      <c r="A3428" s="40" t="s">
        <v>1257</v>
      </c>
      <c r="B3428" s="31"/>
      <c r="C3428" s="47" t="s">
        <v>1258</v>
      </c>
      <c r="D3428" s="18"/>
      <c r="E3428" s="42"/>
      <c r="F3428" s="60"/>
      <c r="G3428" s="43"/>
      <c r="H3428" s="44"/>
      <c r="I3428" s="45"/>
      <c r="J3428" s="46"/>
    </row>
    <row r="3429" spans="1:10">
      <c r="A3429" s="40">
        <v>101288</v>
      </c>
      <c r="B3429" s="31" t="s">
        <v>1263</v>
      </c>
      <c r="C3429" s="360" t="s">
        <v>1774</v>
      </c>
      <c r="D3429" s="354" t="s">
        <v>1304</v>
      </c>
      <c r="E3429" s="355">
        <v>3</v>
      </c>
      <c r="F3429" s="356">
        <v>0.02</v>
      </c>
      <c r="G3429" s="357">
        <v>1860</v>
      </c>
      <c r="H3429" s="365">
        <f>TRUNC(E3429* (1 + F3429 / 100) * G3429,2)</f>
        <v>5581.11</v>
      </c>
      <c r="I3429" s="352" t="e">
        <f>I3425 * (E3429 * (1+F3429/100))</f>
        <v>#REF!</v>
      </c>
      <c r="J3429" s="333" t="e">
        <f>H3429 * I3425</f>
        <v>#REF!</v>
      </c>
    </row>
    <row r="3430" spans="1:10">
      <c r="A3430" s="40">
        <v>102439</v>
      </c>
      <c r="B3430" s="31" t="s">
        <v>1331</v>
      </c>
      <c r="C3430" s="360" t="s">
        <v>1775</v>
      </c>
      <c r="D3430" s="354" t="s">
        <v>1304</v>
      </c>
      <c r="E3430" s="355">
        <v>0.2</v>
      </c>
      <c r="F3430" s="356"/>
      <c r="G3430" s="357">
        <v>6000</v>
      </c>
      <c r="H3430" s="365">
        <f>TRUNC(E3430* (1 + F3430 / 100) * G3430,2)</f>
        <v>1200</v>
      </c>
      <c r="I3430" s="352" t="e">
        <f>I3425 * (E3430 * (1+F3430/100))</f>
        <v>#REF!</v>
      </c>
      <c r="J3430" s="333" t="e">
        <f>H3430 * I3425</f>
        <v>#REF!</v>
      </c>
    </row>
    <row r="3431" spans="1:10">
      <c r="A3431" s="40">
        <v>100556</v>
      </c>
      <c r="B3431" s="31" t="s">
        <v>1302</v>
      </c>
      <c r="C3431" s="360" t="s">
        <v>1776</v>
      </c>
      <c r="D3431" s="354" t="s">
        <v>1758</v>
      </c>
      <c r="E3431" s="355">
        <v>0.01</v>
      </c>
      <c r="F3431" s="356"/>
      <c r="G3431" s="357">
        <v>53900</v>
      </c>
      <c r="H3431" s="365">
        <f>TRUNC(E3431* (1 + F3431 / 100) * G3431,2)</f>
        <v>539</v>
      </c>
      <c r="I3431" s="352" t="e">
        <f>I3425 * (E3431 * (1+F3431/100))</f>
        <v>#REF!</v>
      </c>
      <c r="J3431" s="333" t="e">
        <f>H3431 * I3425</f>
        <v>#REF!</v>
      </c>
    </row>
    <row r="3432" spans="1:10">
      <c r="A3432" s="40">
        <v>100864</v>
      </c>
      <c r="B3432" s="31" t="s">
        <v>1777</v>
      </c>
      <c r="C3432" s="360" t="s">
        <v>1778</v>
      </c>
      <c r="D3432" s="354" t="s">
        <v>17</v>
      </c>
      <c r="E3432" s="355">
        <v>1</v>
      </c>
      <c r="F3432" s="356">
        <v>0.01</v>
      </c>
      <c r="G3432" s="357">
        <v>28100</v>
      </c>
      <c r="H3432" s="365">
        <f>TRUNC(E3432* (1 + F3432 / 100) * G3432,2)</f>
        <v>28102.81</v>
      </c>
      <c r="I3432" s="352" t="e">
        <f>I3425 * (E3432 * (1+F3432/100))</f>
        <v>#REF!</v>
      </c>
      <c r="J3432" s="333" t="e">
        <f>H3432 * I3425</f>
        <v>#REF!</v>
      </c>
    </row>
    <row r="3433" spans="1:10">
      <c r="A3433" s="54" t="s">
        <v>1265</v>
      </c>
      <c r="B3433" s="31"/>
      <c r="C3433" s="41"/>
      <c r="D3433" s="18"/>
      <c r="E3433" s="42"/>
      <c r="F3433" s="60"/>
      <c r="G3433" s="43" t="s">
        <v>1266</v>
      </c>
      <c r="H3433" s="48">
        <f>SUM(H3428:H3432)</f>
        <v>35422.92</v>
      </c>
      <c r="I3433" s="45"/>
      <c r="J3433" s="49" t="e">
        <f>SUM(J3428:J3432)</f>
        <v>#REF!</v>
      </c>
    </row>
    <row r="3434" spans="1:10">
      <c r="A3434" s="40" t="s">
        <v>1267</v>
      </c>
      <c r="B3434" s="31"/>
      <c r="C3434" s="50" t="s">
        <v>1268</v>
      </c>
      <c r="D3434" s="18" t="s">
        <v>1269</v>
      </c>
      <c r="E3434" s="18" t="s">
        <v>1270</v>
      </c>
      <c r="F3434" s="18" t="s">
        <v>1271</v>
      </c>
      <c r="G3434" s="51" t="s">
        <v>1272</v>
      </c>
      <c r="H3434" s="52" t="s">
        <v>1273</v>
      </c>
      <c r="I3434" s="45"/>
      <c r="J3434" s="46"/>
    </row>
    <row r="3435" spans="1:10">
      <c r="A3435" s="40">
        <v>200007</v>
      </c>
      <c r="B3435" s="31" t="s">
        <v>1268</v>
      </c>
      <c r="C3435" s="360" t="s">
        <v>1274</v>
      </c>
      <c r="D3435" s="361">
        <v>109195</v>
      </c>
      <c r="E3435" s="362">
        <f>$O$1</f>
        <v>1.68</v>
      </c>
      <c r="F3435" s="363">
        <f>IF(D3435&lt;&gt;"",TRUNC(D3435*E3435,0),"")</f>
        <v>183447</v>
      </c>
      <c r="G3435" s="364">
        <v>9.8843999999999994</v>
      </c>
      <c r="H3435" s="365">
        <f>TRUNC(F3435/G3435,2)</f>
        <v>18559.240000000002</v>
      </c>
      <c r="I3435" s="352" t="e">
        <f>I3425 / G3435</f>
        <v>#REF!</v>
      </c>
      <c r="J3435" s="333" t="e">
        <f>H3435 * I3425</f>
        <v>#REF!</v>
      </c>
    </row>
    <row r="3436" spans="1:10">
      <c r="A3436" s="54" t="s">
        <v>1276</v>
      </c>
      <c r="B3436" s="31"/>
      <c r="C3436" s="41"/>
      <c r="D3436" s="18"/>
      <c r="E3436" s="42"/>
      <c r="F3436" s="60"/>
      <c r="G3436" s="43" t="s">
        <v>1277</v>
      </c>
      <c r="H3436" s="48">
        <f>SUM(H3434:H3435)</f>
        <v>18559.240000000002</v>
      </c>
      <c r="I3436" s="45"/>
      <c r="J3436" s="49" t="e">
        <f>SUM(J3434:J3435)</f>
        <v>#REF!</v>
      </c>
    </row>
    <row r="3437" spans="1:10">
      <c r="A3437" s="40" t="s">
        <v>1278</v>
      </c>
      <c r="B3437" s="31"/>
      <c r="C3437" s="53" t="s">
        <v>1279</v>
      </c>
      <c r="D3437" s="18"/>
      <c r="E3437" s="42"/>
      <c r="F3437" s="60"/>
      <c r="G3437" s="43"/>
      <c r="H3437" s="44"/>
      <c r="I3437" s="45"/>
      <c r="J3437" s="46"/>
    </row>
    <row r="3438" spans="1:10">
      <c r="A3438" s="40">
        <v>300026</v>
      </c>
      <c r="B3438" s="31" t="s">
        <v>1279</v>
      </c>
      <c r="C3438" s="360" t="s">
        <v>1281</v>
      </c>
      <c r="D3438" s="354" t="s">
        <v>1282</v>
      </c>
      <c r="E3438" s="367">
        <f>$O$2</f>
        <v>0.05</v>
      </c>
      <c r="F3438" s="356"/>
      <c r="G3438" s="357">
        <f>H3436</f>
        <v>18559.240000000002</v>
      </c>
      <c r="H3438" s="365">
        <f>TRUNC(E3438* (1 + F3438 / 100) * G3438,2)</f>
        <v>927.96</v>
      </c>
      <c r="I3438" s="352" t="e">
        <f>I3425 * H3438</f>
        <v>#REF!</v>
      </c>
      <c r="J3438" s="333" t="e">
        <f>H3438 * I3425</f>
        <v>#REF!</v>
      </c>
    </row>
    <row r="3439" spans="1:10">
      <c r="A3439" s="54" t="s">
        <v>1283</v>
      </c>
      <c r="B3439" s="31"/>
      <c r="C3439" s="41"/>
      <c r="D3439" s="18"/>
      <c r="E3439" s="42"/>
      <c r="F3439" s="60"/>
      <c r="G3439" s="43" t="s">
        <v>1284</v>
      </c>
      <c r="H3439" s="48">
        <f>SUM(H3437:H3438)</f>
        <v>927.96</v>
      </c>
      <c r="I3439" s="45"/>
      <c r="J3439" s="49" t="e">
        <f>SUM(J3437:J3438)</f>
        <v>#REF!</v>
      </c>
    </row>
    <row r="3440" spans="1:10">
      <c r="A3440" s="18" t="s">
        <v>1285</v>
      </c>
      <c r="B3440" s="61"/>
      <c r="C3440" s="47" t="s">
        <v>1286</v>
      </c>
      <c r="D3440" s="18"/>
      <c r="E3440" s="42"/>
      <c r="F3440" s="60"/>
      <c r="G3440" s="43"/>
      <c r="H3440" s="44"/>
      <c r="I3440" s="45"/>
      <c r="J3440" s="46"/>
    </row>
    <row r="3441" spans="1:10">
      <c r="A3441" s="40"/>
      <c r="B3441" s="31"/>
      <c r="C3441" s="360"/>
      <c r="D3441" s="354"/>
      <c r="E3441" s="355"/>
      <c r="F3441" s="356"/>
      <c r="G3441" s="357"/>
      <c r="H3441" s="365"/>
      <c r="I3441" s="352"/>
      <c r="J3441" s="333"/>
    </row>
    <row r="3442" spans="1:10">
      <c r="A3442" s="54" t="s">
        <v>1287</v>
      </c>
      <c r="B3442" s="61"/>
      <c r="C3442" s="41"/>
      <c r="D3442" s="18"/>
      <c r="E3442" s="42"/>
      <c r="F3442" s="60"/>
      <c r="G3442" s="43" t="s">
        <v>1288</v>
      </c>
      <c r="H3442" s="365">
        <f>SUM(H3440:H3441)</f>
        <v>0</v>
      </c>
      <c r="I3442" s="45"/>
      <c r="J3442" s="333">
        <f>SUM(J3440:J3441)</f>
        <v>0</v>
      </c>
    </row>
    <row r="3443" spans="1:10">
      <c r="A3443" s="18"/>
      <c r="B3443" s="55"/>
      <c r="C3443" s="41"/>
      <c r="D3443" s="18"/>
      <c r="E3443" s="42"/>
      <c r="F3443" s="60"/>
      <c r="G3443" s="43"/>
      <c r="H3443" s="44"/>
      <c r="I3443" s="45"/>
      <c r="J3443" s="46"/>
    </row>
    <row r="3444" spans="1:10" ht="16" thickBot="1">
      <c r="A3444" s="18" t="s">
        <v>1289</v>
      </c>
      <c r="B3444" s="55"/>
      <c r="C3444" s="56"/>
      <c r="D3444" s="119"/>
      <c r="E3444" s="120"/>
      <c r="F3444" s="121" t="s">
        <v>1290</v>
      </c>
      <c r="G3444" s="122">
        <f>SUM(H3426:H3443)/2</f>
        <v>54910.12000000001</v>
      </c>
      <c r="H3444" s="123" t="e">
        <f>IF($A$2="CD",IF($A$3=1,ROUND(SUM(H3426:H3443)/2,0),IF($A$3=3,ROUND(SUM(H3426:H3443)/2,-1),SUM(H3426:H3443)/2)),SUM(H3426:H3443)/2)</f>
        <v>#REF!</v>
      </c>
      <c r="I3444" s="57" t="e">
        <f>SUM(J3426:J3443)/2</f>
        <v>#REF!</v>
      </c>
      <c r="J3444" s="124" t="e">
        <f>IF($A$2="CD",IF($A$3=1,ROUND(SUM(J3426:J3443)/2,0),IF($A$3=3,ROUND(SUM(J3426:J3443)/2,-1),SUM(J3426:J3443)/2)),SUM(J3426:J3443)/2)</f>
        <v>#REF!</v>
      </c>
    </row>
    <row r="3445" spans="1:10" ht="16" thickTop="1">
      <c r="A3445" s="18" t="s">
        <v>1340</v>
      </c>
      <c r="B3445" s="55"/>
      <c r="C3445" s="65" t="s">
        <v>1341</v>
      </c>
      <c r="D3445" s="66"/>
      <c r="E3445" s="67"/>
      <c r="F3445" s="112"/>
      <c r="G3445" s="68"/>
      <c r="H3445" s="69"/>
      <c r="I3445" s="45"/>
      <c r="J3445" s="70"/>
    </row>
    <row r="3446" spans="1:10">
      <c r="A3446" s="40" t="s">
        <v>1342</v>
      </c>
      <c r="B3446" s="55"/>
      <c r="C3446" s="335" t="s">
        <v>1343</v>
      </c>
      <c r="D3446" s="336"/>
      <c r="E3446" s="337"/>
      <c r="F3446" s="368">
        <f>$F$3</f>
        <v>0</v>
      </c>
      <c r="G3446" s="338"/>
      <c r="H3446" s="339" t="e">
        <f>ROUND(H3444*F3446,2)</f>
        <v>#REF!</v>
      </c>
      <c r="I3446" s="45"/>
      <c r="J3446" s="333" t="e">
        <f>ROUND(J3444*F3446,2)</f>
        <v>#REF!</v>
      </c>
    </row>
    <row r="3447" spans="1:10">
      <c r="A3447" s="40" t="s">
        <v>1344</v>
      </c>
      <c r="B3447" s="55"/>
      <c r="C3447" s="335" t="s">
        <v>1345</v>
      </c>
      <c r="D3447" s="336"/>
      <c r="E3447" s="337"/>
      <c r="F3447" s="368">
        <f>$G$3</f>
        <v>0</v>
      </c>
      <c r="G3447" s="338"/>
      <c r="H3447" s="339" t="e">
        <f>ROUND(H3444*F3447,2)</f>
        <v>#REF!</v>
      </c>
      <c r="I3447" s="45"/>
      <c r="J3447" s="333" t="e">
        <f>ROUND(J3444*F3447,2)</f>
        <v>#REF!</v>
      </c>
    </row>
    <row r="3448" spans="1:10">
      <c r="A3448" s="40" t="s">
        <v>1346</v>
      </c>
      <c r="B3448" s="55"/>
      <c r="C3448" s="335" t="s">
        <v>1347</v>
      </c>
      <c r="D3448" s="336"/>
      <c r="E3448" s="337"/>
      <c r="F3448" s="368">
        <f>$H$3</f>
        <v>0</v>
      </c>
      <c r="G3448" s="338"/>
      <c r="H3448" s="339" t="e">
        <f>ROUND(H3444*F3448,2)</f>
        <v>#REF!</v>
      </c>
      <c r="I3448" s="45"/>
      <c r="J3448" s="333" t="e">
        <f>ROUND(J3444*F3448,2)</f>
        <v>#REF!</v>
      </c>
    </row>
    <row r="3449" spans="1:10">
      <c r="A3449" s="40" t="s">
        <v>1348</v>
      </c>
      <c r="B3449" s="55"/>
      <c r="C3449" s="335" t="s">
        <v>1349</v>
      </c>
      <c r="D3449" s="336"/>
      <c r="E3449" s="337"/>
      <c r="F3449" s="368" t="e">
        <f>$I$3</f>
        <v>#REF!</v>
      </c>
      <c r="G3449" s="338"/>
      <c r="H3449" s="339" t="e">
        <f>ROUND(H3448*F3449,2)</f>
        <v>#REF!</v>
      </c>
      <c r="I3449" s="45"/>
      <c r="J3449" s="333" t="e">
        <f>ROUND(J3448*F3449,2)</f>
        <v>#REF!</v>
      </c>
    </row>
    <row r="3450" spans="1:10">
      <c r="A3450" s="18" t="s">
        <v>1350</v>
      </c>
      <c r="B3450" s="55"/>
      <c r="C3450" s="47" t="s">
        <v>1351</v>
      </c>
      <c r="D3450" s="18"/>
      <c r="E3450" s="42"/>
      <c r="F3450" s="60"/>
      <c r="G3450" s="71"/>
      <c r="H3450" s="72" t="e">
        <f>SUM(H3446:H3449)</f>
        <v>#REF!</v>
      </c>
      <c r="I3450" s="62"/>
      <c r="J3450" s="73" t="e">
        <f>SUM(J3446:J3449)</f>
        <v>#REF!</v>
      </c>
    </row>
    <row r="3451" spans="1:10" ht="16" thickBot="1">
      <c r="A3451" s="18" t="s">
        <v>1352</v>
      </c>
      <c r="B3451" s="55"/>
      <c r="C3451" s="125"/>
      <c r="D3451" s="126"/>
      <c r="E3451" s="120"/>
      <c r="F3451" s="121" t="s">
        <v>1353</v>
      </c>
      <c r="G3451" s="127" t="e">
        <f>H3450+H3444</f>
        <v>#REF!</v>
      </c>
      <c r="H3451" s="123" t="e">
        <f>IF($A$3=2,ROUND((H3444+H3450),2),IF($A$3=3,ROUND((H3444+H3450),-1),ROUND((H3444+H3450),0)))</f>
        <v>#REF!</v>
      </c>
      <c r="I3451" s="57"/>
      <c r="J3451" s="124" t="e">
        <f>IF($A$3=2,ROUND((J3444+J3450),2),IF($A$3=3,ROUND((J3444+J3450),-1),ROUND((J3444+J3450),0)))</f>
        <v>#REF!</v>
      </c>
    </row>
    <row r="3452" spans="1:10" ht="16" thickTop="1">
      <c r="C3452" s="1"/>
      <c r="D3452" s="2"/>
      <c r="E3452" s="1"/>
      <c r="F3452" s="1"/>
      <c r="G3452" s="1"/>
      <c r="H3452" s="1"/>
      <c r="I3452" s="29"/>
      <c r="J3452" s="30"/>
    </row>
    <row r="3453" spans="1:10">
      <c r="C3453" s="1"/>
      <c r="D3453" s="2"/>
      <c r="E3453" s="1"/>
      <c r="F3453" s="1"/>
      <c r="G3453" s="1"/>
      <c r="H3453" s="1"/>
      <c r="I3453" s="29"/>
      <c r="J3453" s="30"/>
    </row>
    <row r="3454" spans="1:10" ht="16" thickBot="1">
      <c r="C3454" s="1"/>
      <c r="D3454" s="2"/>
      <c r="E3454" s="1"/>
      <c r="F3454" s="1"/>
      <c r="G3454" s="1"/>
      <c r="H3454" s="1"/>
      <c r="I3454" s="29"/>
      <c r="J3454" s="30"/>
    </row>
    <row r="3455" spans="1:10" ht="16" thickTop="1">
      <c r="A3455" s="18" t="s">
        <v>1779</v>
      </c>
      <c r="B3455" s="31"/>
      <c r="C3455" s="812" t="s">
        <v>1780</v>
      </c>
      <c r="D3455" s="813"/>
      <c r="E3455" s="813"/>
      <c r="F3455" s="813"/>
      <c r="G3455" s="58"/>
      <c r="H3455" s="33" t="s">
        <v>1611</v>
      </c>
      <c r="I3455" s="34" t="s">
        <v>1251</v>
      </c>
      <c r="J3455" s="35" t="s">
        <v>4</v>
      </c>
    </row>
    <row r="3456" spans="1:10">
      <c r="A3456" s="18"/>
      <c r="B3456" s="31"/>
      <c r="C3456" s="814"/>
      <c r="D3456" s="815"/>
      <c r="E3456" s="815"/>
      <c r="F3456" s="815"/>
      <c r="G3456" s="59"/>
      <c r="H3456" s="37" t="e">
        <f>"ITEM:   "&amp;#REF!</f>
        <v>#REF!</v>
      </c>
      <c r="I3456" s="64" t="e">
        <f>#REF!</f>
        <v>#REF!</v>
      </c>
      <c r="J3456" s="39"/>
    </row>
    <row r="3457" spans="1:10">
      <c r="A3457" s="40" t="s">
        <v>1253</v>
      </c>
      <c r="B3457" s="31"/>
      <c r="C3457" s="360" t="s">
        <v>1</v>
      </c>
      <c r="D3457" s="354" t="s">
        <v>2</v>
      </c>
      <c r="E3457" s="355" t="s">
        <v>3</v>
      </c>
      <c r="F3457" s="356" t="s">
        <v>1254</v>
      </c>
      <c r="G3457" s="357" t="s">
        <v>1255</v>
      </c>
      <c r="H3457" s="365" t="s">
        <v>1256</v>
      </c>
      <c r="I3457" s="352"/>
      <c r="J3457" s="333" t="s">
        <v>1256</v>
      </c>
    </row>
    <row r="3458" spans="1:10">
      <c r="A3458" s="40"/>
      <c r="B3458" s="31"/>
      <c r="C3458" s="41"/>
      <c r="D3458" s="18"/>
      <c r="E3458" s="42"/>
      <c r="F3458" s="60"/>
      <c r="G3458" s="43"/>
      <c r="H3458" s="44"/>
      <c r="I3458" s="45"/>
      <c r="J3458" s="46"/>
    </row>
    <row r="3459" spans="1:10">
      <c r="A3459" s="40" t="s">
        <v>1257</v>
      </c>
      <c r="B3459" s="31"/>
      <c r="C3459" s="47" t="s">
        <v>1258</v>
      </c>
      <c r="D3459" s="18"/>
      <c r="E3459" s="42"/>
      <c r="F3459" s="60"/>
      <c r="G3459" s="43"/>
      <c r="H3459" s="44"/>
      <c r="I3459" s="45"/>
      <c r="J3459" s="46"/>
    </row>
    <row r="3460" spans="1:10">
      <c r="A3460" s="40">
        <v>100014</v>
      </c>
      <c r="B3460" s="31" t="s">
        <v>1263</v>
      </c>
      <c r="C3460" s="360" t="s">
        <v>1781</v>
      </c>
      <c r="D3460" s="354" t="s">
        <v>1301</v>
      </c>
      <c r="E3460" s="355">
        <v>0.06</v>
      </c>
      <c r="F3460" s="356"/>
      <c r="G3460" s="357">
        <v>18184</v>
      </c>
      <c r="H3460" s="365">
        <f t="shared" ref="H3460:H3467" si="19">TRUNC(E3460* (1 + F3460 / 100) * G3460,2)</f>
        <v>1091.04</v>
      </c>
      <c r="I3460" s="352" t="e">
        <f>I3456 * (E3460 * (1+F3460/100))</f>
        <v>#REF!</v>
      </c>
      <c r="J3460" s="333" t="e">
        <f>H3460 * I3456</f>
        <v>#REF!</v>
      </c>
    </row>
    <row r="3461" spans="1:10">
      <c r="A3461" s="40">
        <v>101195</v>
      </c>
      <c r="B3461" s="31" t="s">
        <v>1297</v>
      </c>
      <c r="C3461" s="360" t="s">
        <v>1782</v>
      </c>
      <c r="D3461" s="354" t="s">
        <v>1758</v>
      </c>
      <c r="E3461" s="355">
        <v>0.12</v>
      </c>
      <c r="F3461" s="356"/>
      <c r="G3461" s="357">
        <v>13345</v>
      </c>
      <c r="H3461" s="365">
        <f t="shared" si="19"/>
        <v>1601.4</v>
      </c>
      <c r="I3461" s="352" t="e">
        <f>I3456 * (E3461 * (1+F3461/100))</f>
        <v>#REF!</v>
      </c>
      <c r="J3461" s="333" t="e">
        <f>H3461 * I3456</f>
        <v>#REF!</v>
      </c>
    </row>
    <row r="3462" spans="1:10">
      <c r="A3462" s="40">
        <v>102386</v>
      </c>
      <c r="B3462" s="31" t="s">
        <v>1336</v>
      </c>
      <c r="C3462" s="360" t="s">
        <v>1783</v>
      </c>
      <c r="D3462" s="354" t="s">
        <v>2</v>
      </c>
      <c r="E3462" s="355">
        <v>1.2</v>
      </c>
      <c r="F3462" s="356"/>
      <c r="G3462" s="357">
        <v>3409</v>
      </c>
      <c r="H3462" s="365">
        <f t="shared" si="19"/>
        <v>4090.8</v>
      </c>
      <c r="I3462" s="352" t="e">
        <f>I3456 * (E3462 * (1+F3462/100))</f>
        <v>#REF!</v>
      </c>
      <c r="J3462" s="333" t="e">
        <f>H3462 * I3456</f>
        <v>#REF!</v>
      </c>
    </row>
    <row r="3463" spans="1:10">
      <c r="A3463" s="40">
        <v>100556</v>
      </c>
      <c r="B3463" s="31" t="s">
        <v>1302</v>
      </c>
      <c r="C3463" s="360" t="s">
        <v>1776</v>
      </c>
      <c r="D3463" s="354" t="s">
        <v>1758</v>
      </c>
      <c r="E3463" s="355">
        <v>0.12</v>
      </c>
      <c r="F3463" s="356"/>
      <c r="G3463" s="357">
        <v>53900</v>
      </c>
      <c r="H3463" s="365">
        <f t="shared" si="19"/>
        <v>6468</v>
      </c>
      <c r="I3463" s="352" t="e">
        <f>I3456 * (E3463 * (1+F3463/100))</f>
        <v>#REF!</v>
      </c>
      <c r="J3463" s="333" t="e">
        <f>H3463 * I3456</f>
        <v>#REF!</v>
      </c>
    </row>
    <row r="3464" spans="1:10">
      <c r="A3464" s="40">
        <v>100956</v>
      </c>
      <c r="B3464" s="31" t="s">
        <v>1777</v>
      </c>
      <c r="C3464" s="360" t="s">
        <v>1784</v>
      </c>
      <c r="D3464" s="354" t="s">
        <v>1758</v>
      </c>
      <c r="E3464" s="355">
        <v>0.4</v>
      </c>
      <c r="F3464" s="356"/>
      <c r="G3464" s="357">
        <v>5423</v>
      </c>
      <c r="H3464" s="365">
        <f t="shared" si="19"/>
        <v>2169.1999999999998</v>
      </c>
      <c r="I3464" s="352" t="e">
        <f>I3456 * (E3464 * (1+F3464/100))</f>
        <v>#REF!</v>
      </c>
      <c r="J3464" s="333" t="e">
        <f>H3464 * I3456</f>
        <v>#REF!</v>
      </c>
    </row>
    <row r="3465" spans="1:10">
      <c r="A3465" s="40">
        <v>101369</v>
      </c>
      <c r="B3465" s="31" t="s">
        <v>1785</v>
      </c>
      <c r="C3465" s="360" t="s">
        <v>1786</v>
      </c>
      <c r="D3465" s="354" t="s">
        <v>57</v>
      </c>
      <c r="E3465" s="355">
        <v>1.2</v>
      </c>
      <c r="F3465" s="356"/>
      <c r="G3465" s="357">
        <v>17471</v>
      </c>
      <c r="H3465" s="365">
        <f t="shared" si="19"/>
        <v>20965.2</v>
      </c>
      <c r="I3465" s="352" t="e">
        <f>I3456 * (E3465 * (1+F3465/100))</f>
        <v>#REF!</v>
      </c>
      <c r="J3465" s="333" t="e">
        <f>H3465 * I3456</f>
        <v>#REF!</v>
      </c>
    </row>
    <row r="3466" spans="1:10">
      <c r="A3466" s="40">
        <v>107216</v>
      </c>
      <c r="B3466" s="31" t="s">
        <v>1369</v>
      </c>
      <c r="C3466" s="360" t="s">
        <v>1787</v>
      </c>
      <c r="D3466" s="354" t="s">
        <v>1788</v>
      </c>
      <c r="E3466" s="355">
        <v>0.03</v>
      </c>
      <c r="F3466" s="356"/>
      <c r="G3466" s="357">
        <v>117900</v>
      </c>
      <c r="H3466" s="365">
        <f t="shared" si="19"/>
        <v>3537</v>
      </c>
      <c r="I3466" s="352" t="e">
        <f>I3456 * (E3466 * (1+F3466/100))</f>
        <v>#REF!</v>
      </c>
      <c r="J3466" s="333" t="e">
        <f>H3466 * I3456</f>
        <v>#REF!</v>
      </c>
    </row>
    <row r="3467" spans="1:10">
      <c r="A3467" s="40">
        <v>100579</v>
      </c>
      <c r="B3467" s="31" t="s">
        <v>1331</v>
      </c>
      <c r="C3467" s="360" t="s">
        <v>1789</v>
      </c>
      <c r="D3467" s="354" t="s">
        <v>1301</v>
      </c>
      <c r="E3467" s="355">
        <v>0.06</v>
      </c>
      <c r="F3467" s="356"/>
      <c r="G3467" s="357">
        <v>44900</v>
      </c>
      <c r="H3467" s="365">
        <f t="shared" si="19"/>
        <v>2694</v>
      </c>
      <c r="I3467" s="352" t="e">
        <f>I3456 * (E3467 * (1+F3467/100))</f>
        <v>#REF!</v>
      </c>
      <c r="J3467" s="333" t="e">
        <f>H3467 * I3456</f>
        <v>#REF!</v>
      </c>
    </row>
    <row r="3468" spans="1:10">
      <c r="A3468" s="54" t="s">
        <v>1265</v>
      </c>
      <c r="B3468" s="31"/>
      <c r="C3468" s="41"/>
      <c r="D3468" s="18"/>
      <c r="E3468" s="42"/>
      <c r="F3468" s="60"/>
      <c r="G3468" s="43" t="s">
        <v>1266</v>
      </c>
      <c r="H3468" s="48">
        <f>SUM(H3459:H3467)</f>
        <v>42616.639999999999</v>
      </c>
      <c r="I3468" s="45"/>
      <c r="J3468" s="49" t="e">
        <f>SUM(J3459:J3467)</f>
        <v>#REF!</v>
      </c>
    </row>
    <row r="3469" spans="1:10">
      <c r="A3469" s="40" t="s">
        <v>1267</v>
      </c>
      <c r="B3469" s="31"/>
      <c r="C3469" s="50" t="s">
        <v>1268</v>
      </c>
      <c r="D3469" s="18" t="s">
        <v>1269</v>
      </c>
      <c r="E3469" s="18" t="s">
        <v>1270</v>
      </c>
      <c r="F3469" s="18" t="s">
        <v>1271</v>
      </c>
      <c r="G3469" s="51" t="s">
        <v>1272</v>
      </c>
      <c r="H3469" s="52" t="s">
        <v>1273</v>
      </c>
      <c r="I3469" s="45"/>
      <c r="J3469" s="46"/>
    </row>
    <row r="3470" spans="1:10">
      <c r="A3470" s="40">
        <v>200004</v>
      </c>
      <c r="B3470" s="31" t="s">
        <v>1268</v>
      </c>
      <c r="C3470" s="360" t="s">
        <v>1395</v>
      </c>
      <c r="D3470" s="361">
        <v>114616</v>
      </c>
      <c r="E3470" s="362">
        <f>$O$1</f>
        <v>1.68</v>
      </c>
      <c r="F3470" s="363">
        <f>IF(D3470&lt;&gt;"",TRUNC(D3470*E3470,0),"")</f>
        <v>192554</v>
      </c>
      <c r="G3470" s="364">
        <v>2.3873000000000002</v>
      </c>
      <c r="H3470" s="365">
        <f>TRUNC(F3470/G3470,2)</f>
        <v>80657.64</v>
      </c>
      <c r="I3470" s="352" t="e">
        <f>I3456 / G3470</f>
        <v>#REF!</v>
      </c>
      <c r="J3470" s="333" t="e">
        <f>H3470 * I3456</f>
        <v>#REF!</v>
      </c>
    </row>
    <row r="3471" spans="1:10">
      <c r="A3471" s="40">
        <v>200007</v>
      </c>
      <c r="B3471" s="31" t="s">
        <v>1268</v>
      </c>
      <c r="C3471" s="360" t="s">
        <v>1274</v>
      </c>
      <c r="D3471" s="361">
        <v>109195</v>
      </c>
      <c r="E3471" s="362">
        <f>$O$1</f>
        <v>1.68</v>
      </c>
      <c r="F3471" s="363">
        <f>IF(D3471&lt;&gt;"",TRUNC(D3471*E3471,0),"")</f>
        <v>183447</v>
      </c>
      <c r="G3471" s="364">
        <v>10.3711</v>
      </c>
      <c r="H3471" s="365">
        <f>TRUNC(F3471/G3471,2)</f>
        <v>17688.28</v>
      </c>
      <c r="I3471" s="352" t="e">
        <f>I3456 / G3471</f>
        <v>#REF!</v>
      </c>
      <c r="J3471" s="333" t="e">
        <f>H3471 * I3456</f>
        <v>#REF!</v>
      </c>
    </row>
    <row r="3472" spans="1:10">
      <c r="A3472" s="54" t="s">
        <v>1276</v>
      </c>
      <c r="B3472" s="31"/>
      <c r="C3472" s="41"/>
      <c r="D3472" s="18"/>
      <c r="E3472" s="42"/>
      <c r="F3472" s="60"/>
      <c r="G3472" s="43" t="s">
        <v>1277</v>
      </c>
      <c r="H3472" s="48">
        <f>SUM(H3469:H3471)</f>
        <v>98345.919999999998</v>
      </c>
      <c r="I3472" s="45"/>
      <c r="J3472" s="49" t="e">
        <f>SUM(J3469:J3471)</f>
        <v>#REF!</v>
      </c>
    </row>
    <row r="3473" spans="1:10">
      <c r="A3473" s="40" t="s">
        <v>1278</v>
      </c>
      <c r="B3473" s="31"/>
      <c r="C3473" s="53" t="s">
        <v>1279</v>
      </c>
      <c r="D3473" s="18"/>
      <c r="E3473" s="42"/>
      <c r="F3473" s="60"/>
      <c r="G3473" s="43"/>
      <c r="H3473" s="44"/>
      <c r="I3473" s="45"/>
      <c r="J3473" s="46"/>
    </row>
    <row r="3474" spans="1:10">
      <c r="A3474" s="40">
        <v>300040</v>
      </c>
      <c r="B3474" s="31" t="s">
        <v>1279</v>
      </c>
      <c r="C3474" s="360" t="s">
        <v>1442</v>
      </c>
      <c r="D3474" s="354" t="s">
        <v>629</v>
      </c>
      <c r="E3474" s="355">
        <v>0.2</v>
      </c>
      <c r="F3474" s="356"/>
      <c r="G3474" s="357">
        <v>26000</v>
      </c>
      <c r="H3474" s="365">
        <f>TRUNC(E3474* (1 + F3474 / 100) * G3474,2)</f>
        <v>5200</v>
      </c>
      <c r="I3474" s="352" t="e">
        <f>I3456 * (E3474 * (1+F3474/100))</f>
        <v>#REF!</v>
      </c>
      <c r="J3474" s="333" t="e">
        <f>H3474 * I3456</f>
        <v>#REF!</v>
      </c>
    </row>
    <row r="3475" spans="1:10">
      <c r="A3475" s="40">
        <v>300026</v>
      </c>
      <c r="B3475" s="31" t="s">
        <v>1279</v>
      </c>
      <c r="C3475" s="360" t="s">
        <v>1281</v>
      </c>
      <c r="D3475" s="354" t="s">
        <v>1282</v>
      </c>
      <c r="E3475" s="367">
        <f>$O$2</f>
        <v>0.05</v>
      </c>
      <c r="F3475" s="356"/>
      <c r="G3475" s="357">
        <f>H3472</f>
        <v>98345.919999999998</v>
      </c>
      <c r="H3475" s="365">
        <f>TRUNC(E3475* (1 + F3475 / 100) * G3475,2)</f>
        <v>4917.29</v>
      </c>
      <c r="I3475" s="352" t="e">
        <f>I3456 * H3475</f>
        <v>#REF!</v>
      </c>
      <c r="J3475" s="333" t="e">
        <f>H3475 * I3456</f>
        <v>#REF!</v>
      </c>
    </row>
    <row r="3476" spans="1:10">
      <c r="A3476" s="54" t="s">
        <v>1283</v>
      </c>
      <c r="B3476" s="31"/>
      <c r="C3476" s="41"/>
      <c r="D3476" s="18"/>
      <c r="E3476" s="42"/>
      <c r="F3476" s="60"/>
      <c r="G3476" s="43" t="s">
        <v>1284</v>
      </c>
      <c r="H3476" s="48">
        <f>SUM(H3473:H3475)</f>
        <v>10117.290000000001</v>
      </c>
      <c r="I3476" s="45"/>
      <c r="J3476" s="49" t="e">
        <f>SUM(J3473:J3475)</f>
        <v>#REF!</v>
      </c>
    </row>
    <row r="3477" spans="1:10">
      <c r="A3477" s="18" t="s">
        <v>1285</v>
      </c>
      <c r="B3477" s="61"/>
      <c r="C3477" s="47" t="s">
        <v>1286</v>
      </c>
      <c r="D3477" s="18"/>
      <c r="E3477" s="42"/>
      <c r="F3477" s="60"/>
      <c r="G3477" s="43"/>
      <c r="H3477" s="44"/>
      <c r="I3477" s="45"/>
      <c r="J3477" s="46"/>
    </row>
    <row r="3478" spans="1:10">
      <c r="A3478" s="40"/>
      <c r="B3478" s="31"/>
      <c r="C3478" s="360"/>
      <c r="D3478" s="354"/>
      <c r="E3478" s="355"/>
      <c r="F3478" s="356"/>
      <c r="G3478" s="357"/>
      <c r="H3478" s="365"/>
      <c r="I3478" s="352"/>
      <c r="J3478" s="333"/>
    </row>
    <row r="3479" spans="1:10">
      <c r="A3479" s="54" t="s">
        <v>1287</v>
      </c>
      <c r="B3479" s="61"/>
      <c r="C3479" s="41"/>
      <c r="D3479" s="18"/>
      <c r="E3479" s="42"/>
      <c r="F3479" s="60"/>
      <c r="G3479" s="43" t="s">
        <v>1288</v>
      </c>
      <c r="H3479" s="365">
        <f>SUM(H3477:H3478)</f>
        <v>0</v>
      </c>
      <c r="I3479" s="45"/>
      <c r="J3479" s="333">
        <f>SUM(J3477:J3478)</f>
        <v>0</v>
      </c>
    </row>
    <row r="3480" spans="1:10">
      <c r="A3480" s="18"/>
      <c r="B3480" s="55"/>
      <c r="C3480" s="41"/>
      <c r="D3480" s="18"/>
      <c r="E3480" s="42"/>
      <c r="F3480" s="60"/>
      <c r="G3480" s="43"/>
      <c r="H3480" s="44"/>
      <c r="I3480" s="45"/>
      <c r="J3480" s="46"/>
    </row>
    <row r="3481" spans="1:10" ht="16" thickBot="1">
      <c r="A3481" s="18" t="s">
        <v>1289</v>
      </c>
      <c r="B3481" s="55"/>
      <c r="C3481" s="56"/>
      <c r="D3481" s="119"/>
      <c r="E3481" s="120"/>
      <c r="F3481" s="121" t="s">
        <v>1290</v>
      </c>
      <c r="G3481" s="122">
        <f>SUM(H3457:H3480)/2</f>
        <v>151079.84999999998</v>
      </c>
      <c r="H3481" s="123" t="e">
        <f>IF($A$2="CD",IF($A$3=1,ROUND(SUM(H3457:H3480)/2,0),IF($A$3=3,ROUND(SUM(H3457:H3480)/2,-1),SUM(H3457:H3480)/2)),SUM(H3457:H3480)/2)</f>
        <v>#REF!</v>
      </c>
      <c r="I3481" s="57" t="e">
        <f>SUM(J3457:J3480)/2</f>
        <v>#REF!</v>
      </c>
      <c r="J3481" s="124" t="e">
        <f>IF($A$2="CD",IF($A$3=1,ROUND(SUM(J3457:J3480)/2,0),IF($A$3=3,ROUND(SUM(J3457:J3480)/2,-1),SUM(J3457:J3480)/2)),SUM(J3457:J3480)/2)</f>
        <v>#REF!</v>
      </c>
    </row>
    <row r="3482" spans="1:10" ht="16" thickTop="1">
      <c r="A3482" s="18" t="s">
        <v>1340</v>
      </c>
      <c r="B3482" s="55"/>
      <c r="C3482" s="65" t="s">
        <v>1341</v>
      </c>
      <c r="D3482" s="66"/>
      <c r="E3482" s="67"/>
      <c r="F3482" s="112"/>
      <c r="G3482" s="68"/>
      <c r="H3482" s="69"/>
      <c r="I3482" s="45"/>
      <c r="J3482" s="70"/>
    </row>
    <row r="3483" spans="1:10">
      <c r="A3483" s="40" t="s">
        <v>1342</v>
      </c>
      <c r="B3483" s="55"/>
      <c r="C3483" s="335" t="s">
        <v>1343</v>
      </c>
      <c r="D3483" s="336"/>
      <c r="E3483" s="337"/>
      <c r="F3483" s="368">
        <f>$F$3</f>
        <v>0</v>
      </c>
      <c r="G3483" s="338"/>
      <c r="H3483" s="339" t="e">
        <f>ROUND(H3481*F3483,2)</f>
        <v>#REF!</v>
      </c>
      <c r="I3483" s="45"/>
      <c r="J3483" s="333" t="e">
        <f>ROUND(J3481*F3483,2)</f>
        <v>#REF!</v>
      </c>
    </row>
    <row r="3484" spans="1:10">
      <c r="A3484" s="40" t="s">
        <v>1344</v>
      </c>
      <c r="B3484" s="55"/>
      <c r="C3484" s="335" t="s">
        <v>1345</v>
      </c>
      <c r="D3484" s="336"/>
      <c r="E3484" s="337"/>
      <c r="F3484" s="368">
        <f>$G$3</f>
        <v>0</v>
      </c>
      <c r="G3484" s="338"/>
      <c r="H3484" s="339" t="e">
        <f>ROUND(H3481*F3484,2)</f>
        <v>#REF!</v>
      </c>
      <c r="I3484" s="45"/>
      <c r="J3484" s="333" t="e">
        <f>ROUND(J3481*F3484,2)</f>
        <v>#REF!</v>
      </c>
    </row>
    <row r="3485" spans="1:10">
      <c r="A3485" s="40" t="s">
        <v>1346</v>
      </c>
      <c r="B3485" s="55"/>
      <c r="C3485" s="335" t="s">
        <v>1347</v>
      </c>
      <c r="D3485" s="336"/>
      <c r="E3485" s="337"/>
      <c r="F3485" s="368">
        <f>$H$3</f>
        <v>0</v>
      </c>
      <c r="G3485" s="338"/>
      <c r="H3485" s="339" t="e">
        <f>ROUND(H3481*F3485,2)</f>
        <v>#REF!</v>
      </c>
      <c r="I3485" s="45"/>
      <c r="J3485" s="333" t="e">
        <f>ROUND(J3481*F3485,2)</f>
        <v>#REF!</v>
      </c>
    </row>
    <row r="3486" spans="1:10">
      <c r="A3486" s="40" t="s">
        <v>1348</v>
      </c>
      <c r="B3486" s="55"/>
      <c r="C3486" s="335" t="s">
        <v>1349</v>
      </c>
      <c r="D3486" s="336"/>
      <c r="E3486" s="337"/>
      <c r="F3486" s="368" t="e">
        <f>$I$3</f>
        <v>#REF!</v>
      </c>
      <c r="G3486" s="338"/>
      <c r="H3486" s="339" t="e">
        <f>ROUND(H3485*F3486,2)</f>
        <v>#REF!</v>
      </c>
      <c r="I3486" s="45"/>
      <c r="J3486" s="333" t="e">
        <f>ROUND(J3485*F3486,2)</f>
        <v>#REF!</v>
      </c>
    </row>
    <row r="3487" spans="1:10">
      <c r="A3487" s="18" t="s">
        <v>1350</v>
      </c>
      <c r="B3487" s="55"/>
      <c r="C3487" s="47" t="s">
        <v>1351</v>
      </c>
      <c r="D3487" s="18"/>
      <c r="E3487" s="42"/>
      <c r="F3487" s="60"/>
      <c r="G3487" s="71"/>
      <c r="H3487" s="72" t="e">
        <f>SUM(H3483:H3486)</f>
        <v>#REF!</v>
      </c>
      <c r="I3487" s="62"/>
      <c r="J3487" s="73" t="e">
        <f>SUM(J3483:J3486)</f>
        <v>#REF!</v>
      </c>
    </row>
    <row r="3488" spans="1:10" ht="16" thickBot="1">
      <c r="A3488" s="18" t="s">
        <v>1352</v>
      </c>
      <c r="B3488" s="55"/>
      <c r="C3488" s="125"/>
      <c r="D3488" s="126"/>
      <c r="E3488" s="120"/>
      <c r="F3488" s="121" t="s">
        <v>1353</v>
      </c>
      <c r="G3488" s="127" t="e">
        <f>H3487+H3481</f>
        <v>#REF!</v>
      </c>
      <c r="H3488" s="123" t="e">
        <f>IF($A$3=2,ROUND((H3481+H3487),2),IF($A$3=3,ROUND((H3481+H3487),-1),ROUND((H3481+H3487),0)))</f>
        <v>#REF!</v>
      </c>
      <c r="I3488" s="57"/>
      <c r="J3488" s="124" t="e">
        <f>IF($A$3=2,ROUND((J3481+J3487),2),IF($A$3=3,ROUND((J3481+J3487),-1),ROUND((J3481+J3487),0)))</f>
        <v>#REF!</v>
      </c>
    </row>
    <row r="3489" spans="1:10" ht="16" thickTop="1">
      <c r="C3489" s="1"/>
      <c r="D3489" s="2"/>
      <c r="E3489" s="1"/>
      <c r="F3489" s="1"/>
      <c r="G3489" s="1"/>
      <c r="H3489" s="1"/>
      <c r="I3489" s="29"/>
      <c r="J3489" s="30"/>
    </row>
    <row r="3490" spans="1:10">
      <c r="C3490" s="1"/>
      <c r="D3490" s="2"/>
      <c r="E3490" s="1"/>
      <c r="F3490" s="1"/>
      <c r="G3490" s="1"/>
      <c r="H3490" s="1"/>
      <c r="I3490" s="29"/>
      <c r="J3490" s="30"/>
    </row>
    <row r="3491" spans="1:10" ht="16" thickBot="1">
      <c r="C3491" s="1"/>
      <c r="D3491" s="2"/>
      <c r="E3491" s="1"/>
      <c r="F3491" s="1"/>
      <c r="G3491" s="1"/>
      <c r="H3491" s="1"/>
      <c r="I3491" s="29"/>
      <c r="J3491" s="30"/>
    </row>
    <row r="3492" spans="1:10" ht="16" thickTop="1">
      <c r="A3492" s="95" t="s">
        <v>1790</v>
      </c>
      <c r="C3492" s="824" t="s">
        <v>1791</v>
      </c>
      <c r="D3492" s="825"/>
      <c r="E3492" s="825"/>
      <c r="F3492" s="825"/>
      <c r="G3492" s="32"/>
      <c r="H3492" s="33" t="s">
        <v>1373</v>
      </c>
      <c r="I3492" s="75" t="s">
        <v>1411</v>
      </c>
      <c r="J3492" s="30"/>
    </row>
    <row r="3493" spans="1:10">
      <c r="A3493" s="95"/>
      <c r="C3493" s="826"/>
      <c r="D3493" s="827"/>
      <c r="E3493" s="827"/>
      <c r="F3493" s="827"/>
      <c r="G3493" s="36"/>
      <c r="H3493" s="37" t="e">
        <f>"ITEM:   "&amp;#REF!</f>
        <v>#REF!</v>
      </c>
      <c r="I3493" s="64" t="e">
        <f>#REF!</f>
        <v>#REF!</v>
      </c>
      <c r="J3493" s="30"/>
    </row>
    <row r="3494" spans="1:10">
      <c r="A3494" s="40" t="s">
        <v>1253</v>
      </c>
      <c r="C3494" s="360" t="s">
        <v>1</v>
      </c>
      <c r="D3494" s="354" t="s">
        <v>2</v>
      </c>
      <c r="E3494" s="354" t="s">
        <v>3</v>
      </c>
      <c r="F3494" s="354" t="s">
        <v>1254</v>
      </c>
      <c r="G3494" s="378" t="s">
        <v>1255</v>
      </c>
      <c r="H3494" s="379" t="s">
        <v>1256</v>
      </c>
      <c r="I3494" s="380"/>
      <c r="J3494" s="30"/>
    </row>
    <row r="3495" spans="1:10">
      <c r="A3495" s="40"/>
      <c r="C3495" s="41"/>
      <c r="D3495" s="18"/>
      <c r="E3495" s="42"/>
      <c r="F3495" s="42"/>
      <c r="G3495" s="96"/>
      <c r="H3495" s="97"/>
      <c r="I3495" s="133"/>
      <c r="J3495" s="30"/>
    </row>
    <row r="3496" spans="1:10">
      <c r="A3496" s="40" t="s">
        <v>1257</v>
      </c>
      <c r="C3496" s="47" t="s">
        <v>1258</v>
      </c>
      <c r="D3496" s="18"/>
      <c r="E3496" s="42"/>
      <c r="F3496" s="42"/>
      <c r="G3496" s="96"/>
      <c r="H3496" s="97"/>
      <c r="I3496" s="84"/>
      <c r="J3496" s="30"/>
    </row>
    <row r="3497" spans="1:10">
      <c r="A3497" s="40">
        <v>119426</v>
      </c>
      <c r="B3497" t="s">
        <v>1369</v>
      </c>
      <c r="C3497" s="360" t="s">
        <v>1792</v>
      </c>
      <c r="D3497" s="354" t="s">
        <v>17</v>
      </c>
      <c r="E3497" s="355">
        <v>1</v>
      </c>
      <c r="F3497" s="355">
        <v>0</v>
      </c>
      <c r="G3497" s="381">
        <v>583296</v>
      </c>
      <c r="H3497" s="365">
        <f>TRUNC(E3497* (1 + F3497 / 100) * G3497,2)</f>
        <v>583296</v>
      </c>
      <c r="I3497" s="380" t="e">
        <f>I3493 * (E3497 * (1+F3497/100))</f>
        <v>#REF!</v>
      </c>
      <c r="J3497" s="30" t="e">
        <f>H3497 * I3493</f>
        <v>#REF!</v>
      </c>
    </row>
    <row r="3498" spans="1:10">
      <c r="A3498" s="40"/>
      <c r="B3498" s="31"/>
      <c r="C3498" s="389"/>
      <c r="D3498" s="373"/>
      <c r="E3498" s="385"/>
      <c r="F3498" s="374"/>
      <c r="G3498" s="357"/>
      <c r="H3498" s="365"/>
      <c r="I3498" s="352"/>
      <c r="J3498" s="30"/>
    </row>
    <row r="3499" spans="1:10">
      <c r="A3499" s="54" t="s">
        <v>1265</v>
      </c>
      <c r="C3499" s="41"/>
      <c r="D3499" s="18"/>
      <c r="E3499" s="42"/>
      <c r="F3499" s="42"/>
      <c r="G3499" s="96" t="s">
        <v>1266</v>
      </c>
      <c r="H3499" s="383">
        <f>SUM(H3496:H3498)</f>
        <v>583296</v>
      </c>
      <c r="I3499" s="84"/>
      <c r="J3499" s="383" t="e">
        <f>SUM(J3496:J3498)</f>
        <v>#REF!</v>
      </c>
    </row>
    <row r="3500" spans="1:10">
      <c r="A3500" s="40" t="s">
        <v>1267</v>
      </c>
      <c r="C3500" s="50" t="s">
        <v>1268</v>
      </c>
      <c r="D3500" s="18" t="s">
        <v>1269</v>
      </c>
      <c r="E3500" s="18" t="s">
        <v>1270</v>
      </c>
      <c r="F3500" s="18" t="s">
        <v>1271</v>
      </c>
      <c r="G3500" s="98" t="s">
        <v>1472</v>
      </c>
      <c r="H3500" s="99" t="s">
        <v>1273</v>
      </c>
      <c r="I3500" s="84"/>
      <c r="J3500" s="30"/>
    </row>
    <row r="3501" spans="1:10">
      <c r="A3501" s="40"/>
      <c r="B3501" s="31"/>
      <c r="C3501" s="389"/>
      <c r="D3501" s="373"/>
      <c r="E3501" s="385"/>
      <c r="F3501" s="374"/>
      <c r="G3501" s="357"/>
      <c r="H3501" s="365"/>
      <c r="I3501" s="352"/>
      <c r="J3501" s="30"/>
    </row>
    <row r="3502" spans="1:10">
      <c r="A3502" s="54" t="s">
        <v>1276</v>
      </c>
      <c r="C3502" s="41"/>
      <c r="D3502" s="18"/>
      <c r="E3502" s="42"/>
      <c r="F3502" s="42"/>
      <c r="G3502" s="96" t="s">
        <v>1473</v>
      </c>
      <c r="H3502" s="383">
        <f>SUM(H3500:H3501)</f>
        <v>0</v>
      </c>
      <c r="I3502" s="84"/>
      <c r="J3502" s="383">
        <f>SUM(J3500:J3501)</f>
        <v>0</v>
      </c>
    </row>
    <row r="3503" spans="1:10">
      <c r="A3503" s="40" t="s">
        <v>1278</v>
      </c>
      <c r="C3503" s="47" t="s">
        <v>1279</v>
      </c>
      <c r="D3503" s="18"/>
      <c r="E3503" s="42"/>
      <c r="F3503" s="42"/>
      <c r="G3503" s="96"/>
      <c r="H3503" s="97"/>
      <c r="I3503" s="84"/>
      <c r="J3503" s="30"/>
    </row>
    <row r="3504" spans="1:10">
      <c r="A3504" s="40"/>
      <c r="B3504" s="31"/>
      <c r="C3504" s="389"/>
      <c r="D3504" s="373"/>
      <c r="E3504" s="385"/>
      <c r="F3504" s="374"/>
      <c r="G3504" s="357"/>
      <c r="H3504" s="365"/>
      <c r="I3504" s="352"/>
      <c r="J3504" s="30"/>
    </row>
    <row r="3505" spans="1:10">
      <c r="A3505" s="18" t="s">
        <v>1283</v>
      </c>
      <c r="C3505" s="41"/>
      <c r="D3505" s="18"/>
      <c r="E3505" s="42"/>
      <c r="F3505" s="42"/>
      <c r="G3505" s="96" t="s">
        <v>1476</v>
      </c>
      <c r="H3505" s="383">
        <f>SUM(H3503:H3504)</f>
        <v>0</v>
      </c>
      <c r="I3505" s="84"/>
      <c r="J3505" s="383">
        <f>SUM(J3503:J3504)</f>
        <v>0</v>
      </c>
    </row>
    <row r="3506" spans="1:10">
      <c r="A3506" s="40" t="s">
        <v>1285</v>
      </c>
      <c r="C3506" s="47" t="s">
        <v>1286</v>
      </c>
      <c r="D3506" s="18"/>
      <c r="E3506" s="42"/>
      <c r="F3506" s="42"/>
      <c r="G3506" s="96"/>
      <c r="H3506" s="97"/>
      <c r="I3506" s="84"/>
      <c r="J3506" s="30"/>
    </row>
    <row r="3507" spans="1:10">
      <c r="A3507" s="40"/>
      <c r="B3507" s="31"/>
      <c r="C3507" s="389"/>
      <c r="D3507" s="373"/>
      <c r="E3507" s="385"/>
      <c r="F3507" s="374"/>
      <c r="G3507" s="357"/>
      <c r="H3507" s="365"/>
      <c r="I3507" s="352"/>
      <c r="J3507" s="30"/>
    </row>
    <row r="3508" spans="1:10">
      <c r="A3508" s="18" t="s">
        <v>1287</v>
      </c>
      <c r="C3508" s="41"/>
      <c r="D3508" s="18"/>
      <c r="E3508" s="42"/>
      <c r="F3508" s="42"/>
      <c r="G3508" s="96" t="str">
        <f>"SUBTOTAL " &amp;C3506</f>
        <v>SUBTOTAL OTROS</v>
      </c>
      <c r="H3508" s="383">
        <f>SUM(H3506:H3507)</f>
        <v>0</v>
      </c>
      <c r="I3508" s="84"/>
      <c r="J3508" s="30">
        <f>SUM(J3506:J3507)</f>
        <v>0</v>
      </c>
    </row>
    <row r="3509" spans="1:10">
      <c r="A3509" s="18"/>
      <c r="C3509" s="41"/>
      <c r="D3509" s="18"/>
      <c r="E3509" s="42"/>
      <c r="F3509" s="42"/>
      <c r="G3509" s="96"/>
      <c r="H3509" s="97"/>
      <c r="I3509" s="84"/>
      <c r="J3509" s="30"/>
    </row>
    <row r="3510" spans="1:10" ht="16" thickBot="1">
      <c r="A3510" s="18" t="s">
        <v>1289</v>
      </c>
      <c r="C3510" s="89"/>
      <c r="D3510" s="128"/>
      <c r="E3510" s="129"/>
      <c r="F3510" s="130"/>
      <c r="G3510" s="134" t="s">
        <v>1290</v>
      </c>
      <c r="H3510" s="123" t="e">
        <f>IF($A$2="CD",IF($A$3=1,ROUND(SUM(H3495:H3509)/2,0),SUM(H3495:H3509)/2),SUM(H3495:H3509)/2)</f>
        <v>#REF!</v>
      </c>
      <c r="I3510" s="135" t="e">
        <f>SUM(J3494:J3509)/2</f>
        <v>#REF!</v>
      </c>
      <c r="J3510" s="30"/>
    </row>
    <row r="3511" spans="1:10" ht="16" thickTop="1">
      <c r="A3511" s="18" t="s">
        <v>1340</v>
      </c>
      <c r="C3511" s="100" t="s">
        <v>1341</v>
      </c>
      <c r="D3511" s="101"/>
      <c r="E3511" s="102"/>
      <c r="F3511" s="102"/>
      <c r="G3511" s="103"/>
      <c r="H3511" s="104"/>
      <c r="I3511" s="84"/>
      <c r="J3511" s="30"/>
    </row>
    <row r="3512" spans="1:10">
      <c r="A3512" s="40" t="s">
        <v>1342</v>
      </c>
      <c r="C3512" s="335" t="s">
        <v>1343</v>
      </c>
      <c r="D3512" s="336"/>
      <c r="E3512" s="390"/>
      <c r="F3512" s="391">
        <f>$F$3</f>
        <v>0</v>
      </c>
      <c r="G3512" s="392"/>
      <c r="H3512" s="393" t="e">
        <f>ROUND(H3510*F3512,2)</f>
        <v>#REF!</v>
      </c>
      <c r="I3512" s="84"/>
      <c r="J3512" s="30"/>
    </row>
    <row r="3513" spans="1:10">
      <c r="A3513" s="40" t="s">
        <v>1344</v>
      </c>
      <c r="C3513" s="335" t="s">
        <v>1345</v>
      </c>
      <c r="D3513" s="336"/>
      <c r="E3513" s="390"/>
      <c r="F3513" s="391">
        <f>$G$3</f>
        <v>0</v>
      </c>
      <c r="G3513" s="392"/>
      <c r="H3513" s="393" t="e">
        <f>ROUND(H3510*F3513,2)</f>
        <v>#REF!</v>
      </c>
      <c r="I3513" s="84"/>
      <c r="J3513" s="30"/>
    </row>
    <row r="3514" spans="1:10">
      <c r="A3514" s="40" t="s">
        <v>1346</v>
      </c>
      <c r="C3514" s="335" t="s">
        <v>1347</v>
      </c>
      <c r="D3514" s="336"/>
      <c r="E3514" s="390"/>
      <c r="F3514" s="391">
        <f>$H$3</f>
        <v>0</v>
      </c>
      <c r="G3514" s="392"/>
      <c r="H3514" s="393" t="e">
        <f>ROUND(H3510*F3514,2)</f>
        <v>#REF!</v>
      </c>
      <c r="I3514" s="84"/>
      <c r="J3514" s="30"/>
    </row>
    <row r="3515" spans="1:10">
      <c r="A3515" s="40" t="s">
        <v>1348</v>
      </c>
      <c r="C3515" s="335" t="s">
        <v>1349</v>
      </c>
      <c r="D3515" s="336"/>
      <c r="E3515" s="390"/>
      <c r="F3515" s="391" t="e">
        <f>$I$3</f>
        <v>#REF!</v>
      </c>
      <c r="G3515" s="392"/>
      <c r="H3515" s="393" t="e">
        <f>ROUND(H3514*F3515,2)</f>
        <v>#REF!</v>
      </c>
      <c r="I3515" s="84"/>
      <c r="J3515" s="30"/>
    </row>
    <row r="3516" spans="1:10">
      <c r="A3516" s="18" t="s">
        <v>1350</v>
      </c>
      <c r="C3516" s="105" t="s">
        <v>1477</v>
      </c>
      <c r="D3516" s="18"/>
      <c r="E3516" s="42"/>
      <c r="F3516" s="42"/>
      <c r="G3516" s="106"/>
      <c r="H3516" s="107" t="e">
        <f>SUM(H3512:H3515)</f>
        <v>#REF!</v>
      </c>
      <c r="I3516" s="84"/>
      <c r="J3516" s="30"/>
    </row>
    <row r="3517" spans="1:10" ht="16" thickBot="1">
      <c r="A3517" s="18" t="s">
        <v>1352</v>
      </c>
      <c r="C3517" s="131"/>
      <c r="D3517" s="132"/>
      <c r="E3517" s="129"/>
      <c r="F3517" s="130"/>
      <c r="G3517" s="136" t="s">
        <v>1353</v>
      </c>
      <c r="H3517" s="123" t="e">
        <f>IF($A$3=2,ROUND((H3510+H3516),2),IF($A$3=3,ROUND((H3510+H3516),-1),ROUND((H3510+H3516),0)))</f>
        <v>#REF!</v>
      </c>
      <c r="I3517" s="57"/>
      <c r="J3517" s="30"/>
    </row>
    <row r="3518" spans="1:10" ht="16" thickTop="1">
      <c r="C3518" s="1"/>
      <c r="D3518" s="2"/>
      <c r="E3518" s="1"/>
      <c r="F3518" s="1"/>
      <c r="G3518" s="1"/>
      <c r="H3518" s="1"/>
      <c r="I3518" s="29"/>
      <c r="J3518" s="30"/>
    </row>
    <row r="3519" spans="1:10">
      <c r="C3519" s="1"/>
      <c r="D3519" s="2"/>
      <c r="E3519" s="1"/>
      <c r="F3519" s="1"/>
      <c r="G3519" s="1"/>
      <c r="H3519" s="1"/>
      <c r="I3519" s="29"/>
      <c r="J3519" s="30"/>
    </row>
    <row r="3520" spans="1:10" ht="16" thickBot="1">
      <c r="C3520" s="1"/>
      <c r="D3520" s="2"/>
      <c r="E3520" s="1"/>
      <c r="F3520" s="1"/>
      <c r="G3520" s="1"/>
      <c r="H3520" s="1"/>
      <c r="I3520" s="29"/>
      <c r="J3520" s="30"/>
    </row>
    <row r="3521" spans="1:10" ht="16" thickTop="1">
      <c r="A3521" s="18" t="s">
        <v>1793</v>
      </c>
      <c r="B3521" s="31"/>
      <c r="C3521" s="812" t="s">
        <v>1794</v>
      </c>
      <c r="D3521" s="813"/>
      <c r="E3521" s="813"/>
      <c r="F3521" s="813"/>
      <c r="G3521" s="32"/>
      <c r="H3521" s="33" t="s">
        <v>1359</v>
      </c>
      <c r="I3521" s="34" t="s">
        <v>1251</v>
      </c>
      <c r="J3521" s="35" t="s">
        <v>4</v>
      </c>
    </row>
    <row r="3522" spans="1:10">
      <c r="A3522" s="18"/>
      <c r="B3522" s="31"/>
      <c r="C3522" s="814"/>
      <c r="D3522" s="815"/>
      <c r="E3522" s="815"/>
      <c r="F3522" s="815"/>
      <c r="G3522" s="36"/>
      <c r="H3522" s="37" t="e">
        <f>"ITEM:   "&amp;#REF!</f>
        <v>#REF!</v>
      </c>
      <c r="I3522" s="64" t="e">
        <f>#REF!</f>
        <v>#REF!</v>
      </c>
      <c r="J3522" s="39"/>
    </row>
    <row r="3523" spans="1:10">
      <c r="A3523" s="40" t="s">
        <v>1253</v>
      </c>
      <c r="B3523" s="31"/>
      <c r="C3523" s="360" t="s">
        <v>1</v>
      </c>
      <c r="D3523" s="354" t="s">
        <v>2</v>
      </c>
      <c r="E3523" s="355" t="s">
        <v>3</v>
      </c>
      <c r="F3523" s="355" t="s">
        <v>1254</v>
      </c>
      <c r="G3523" s="357" t="s">
        <v>1255</v>
      </c>
      <c r="H3523" s="365" t="s">
        <v>1256</v>
      </c>
      <c r="I3523" s="352"/>
      <c r="J3523" s="333" t="s">
        <v>1256</v>
      </c>
    </row>
    <row r="3524" spans="1:10">
      <c r="A3524" s="40"/>
      <c r="B3524" s="31"/>
      <c r="C3524" s="41"/>
      <c r="D3524" s="18"/>
      <c r="E3524" s="42"/>
      <c r="F3524" s="42"/>
      <c r="G3524" s="43"/>
      <c r="H3524" s="44"/>
      <c r="I3524" s="45"/>
      <c r="J3524" s="46"/>
    </row>
    <row r="3525" spans="1:10">
      <c r="A3525" s="40" t="s">
        <v>1257</v>
      </c>
      <c r="B3525" s="31"/>
      <c r="C3525" s="47" t="s">
        <v>1258</v>
      </c>
      <c r="D3525" s="18"/>
      <c r="E3525" s="42"/>
      <c r="F3525" s="42"/>
      <c r="G3525" s="43"/>
      <c r="H3525" s="44"/>
      <c r="I3525" s="45"/>
      <c r="J3525" s="46"/>
    </row>
    <row r="3526" spans="1:10">
      <c r="A3526" s="40">
        <v>100112</v>
      </c>
      <c r="B3526" s="31" t="s">
        <v>1259</v>
      </c>
      <c r="C3526" s="360" t="s">
        <v>1795</v>
      </c>
      <c r="D3526" s="354" t="s">
        <v>1304</v>
      </c>
      <c r="E3526" s="355">
        <v>0.2</v>
      </c>
      <c r="F3526" s="355"/>
      <c r="G3526" s="357">
        <v>16547</v>
      </c>
      <c r="H3526" s="365">
        <f>TRUNC(E3526* (1 + F3526 / 100) * G3526,2)</f>
        <v>3309.4</v>
      </c>
      <c r="I3526" s="352" t="e">
        <f>I3522 * (E3526 * (1+F3526/100))</f>
        <v>#REF!</v>
      </c>
      <c r="J3526" s="333" t="e">
        <f>H3526 * I3522</f>
        <v>#REF!</v>
      </c>
    </row>
    <row r="3527" spans="1:10">
      <c r="A3527" s="40">
        <v>101622</v>
      </c>
      <c r="B3527" s="31" t="s">
        <v>1259</v>
      </c>
      <c r="C3527" s="360" t="s">
        <v>1670</v>
      </c>
      <c r="D3527" s="354" t="s">
        <v>2</v>
      </c>
      <c r="E3527" s="355">
        <v>0.04</v>
      </c>
      <c r="F3527" s="355"/>
      <c r="G3527" s="357">
        <v>29600</v>
      </c>
      <c r="H3527" s="365">
        <f>TRUNC(E3527* (1 + F3527 / 100) * G3527,2)</f>
        <v>1184</v>
      </c>
      <c r="I3527" s="352" t="e">
        <f>I3522 * (E3527 * (1+F3527/100))</f>
        <v>#REF!</v>
      </c>
      <c r="J3527" s="333" t="e">
        <f>H3527 * I3522</f>
        <v>#REF!</v>
      </c>
    </row>
    <row r="3528" spans="1:10">
      <c r="A3528" s="40">
        <v>103094</v>
      </c>
      <c r="B3528" s="31" t="s">
        <v>1263</v>
      </c>
      <c r="C3528" s="360" t="s">
        <v>1796</v>
      </c>
      <c r="D3528" s="354" t="s">
        <v>2</v>
      </c>
      <c r="E3528" s="355">
        <v>0.3</v>
      </c>
      <c r="F3528" s="355"/>
      <c r="G3528" s="357">
        <v>780</v>
      </c>
      <c r="H3528" s="365">
        <f>TRUNC(E3528* (1 + F3528 / 100) * G3528,2)</f>
        <v>234</v>
      </c>
      <c r="I3528" s="352" t="e">
        <f>I3522 * (E3528 * (1+F3528/100))</f>
        <v>#REF!</v>
      </c>
      <c r="J3528" s="333" t="e">
        <f>H3528 * I3522</f>
        <v>#REF!</v>
      </c>
    </row>
    <row r="3529" spans="1:10">
      <c r="A3529" s="40">
        <v>119425</v>
      </c>
      <c r="B3529" s="31" t="s">
        <v>1524</v>
      </c>
      <c r="C3529" s="360" t="s">
        <v>1797</v>
      </c>
      <c r="D3529" s="354" t="s">
        <v>8</v>
      </c>
      <c r="E3529" s="355">
        <v>0.15</v>
      </c>
      <c r="F3529" s="355">
        <v>3</v>
      </c>
      <c r="G3529" s="357">
        <v>377706</v>
      </c>
      <c r="H3529" s="365">
        <f>TRUNC(E3529* (1 + F3529 / 100) * G3529,2)</f>
        <v>58355.57</v>
      </c>
      <c r="I3529" s="352" t="e">
        <f>I3522 * (E3529 * (1+F3529/100))</f>
        <v>#REF!</v>
      </c>
      <c r="J3529" s="333" t="e">
        <f>H3529 * I3522</f>
        <v>#REF!</v>
      </c>
    </row>
    <row r="3530" spans="1:10">
      <c r="A3530" s="18" t="s">
        <v>1265</v>
      </c>
      <c r="B3530" s="31"/>
      <c r="C3530" s="41"/>
      <c r="D3530" s="18"/>
      <c r="E3530" s="42"/>
      <c r="F3530" s="42"/>
      <c r="G3530" s="43" t="s">
        <v>1266</v>
      </c>
      <c r="H3530" s="48">
        <f>SUM(H3525:H3529)</f>
        <v>63082.97</v>
      </c>
      <c r="I3530" s="45"/>
      <c r="J3530" s="49" t="e">
        <f>SUM(J3525:J3529)</f>
        <v>#REF!</v>
      </c>
    </row>
    <row r="3531" spans="1:10">
      <c r="A3531" s="40" t="s">
        <v>1267</v>
      </c>
      <c r="B3531" s="31"/>
      <c r="C3531" s="50" t="s">
        <v>1268</v>
      </c>
      <c r="D3531" s="18" t="s">
        <v>1269</v>
      </c>
      <c r="E3531" s="18" t="s">
        <v>1270</v>
      </c>
      <c r="F3531" s="18" t="s">
        <v>1271</v>
      </c>
      <c r="G3531" s="51" t="s">
        <v>1272</v>
      </c>
      <c r="H3531" s="52" t="s">
        <v>1273</v>
      </c>
      <c r="I3531" s="45"/>
      <c r="J3531" s="46"/>
    </row>
    <row r="3532" spans="1:10">
      <c r="A3532" s="40">
        <v>200006</v>
      </c>
      <c r="B3532" s="31" t="s">
        <v>1268</v>
      </c>
      <c r="C3532" s="360" t="s">
        <v>1339</v>
      </c>
      <c r="D3532" s="361">
        <v>41751</v>
      </c>
      <c r="E3532" s="362">
        <f>$O$1</f>
        <v>1.68</v>
      </c>
      <c r="F3532" s="363">
        <f>IF(D3532&lt;&gt;"",TRUNC(D3532*E3532,0),"")</f>
        <v>70141</v>
      </c>
      <c r="G3532" s="364">
        <v>40.000399999999999</v>
      </c>
      <c r="H3532" s="365">
        <f>TRUNC(F3532/G3532,2)</f>
        <v>1753.5</v>
      </c>
      <c r="I3532" s="345" t="e">
        <f>I3522 / G3532</f>
        <v>#REF!</v>
      </c>
      <c r="J3532" s="333" t="e">
        <f>H3532 * I3522</f>
        <v>#REF!</v>
      </c>
    </row>
    <row r="3533" spans="1:10">
      <c r="A3533" s="40">
        <v>200013</v>
      </c>
      <c r="B3533" s="31" t="s">
        <v>1268</v>
      </c>
      <c r="C3533" s="360" t="s">
        <v>1798</v>
      </c>
      <c r="D3533" s="361">
        <v>254513</v>
      </c>
      <c r="E3533" s="362">
        <f>$O$1</f>
        <v>1.68</v>
      </c>
      <c r="F3533" s="363">
        <f>IF(D3533&lt;&gt;"",TRUNC(D3533*E3533,0),"")</f>
        <v>427581</v>
      </c>
      <c r="G3533" s="364">
        <v>40</v>
      </c>
      <c r="H3533" s="365">
        <f>TRUNC(F3533/G3533,2)</f>
        <v>10689.52</v>
      </c>
      <c r="I3533" s="352" t="e">
        <f>I3522 / G3533</f>
        <v>#REF!</v>
      </c>
      <c r="J3533" s="333" t="e">
        <f>H3533 * I3522</f>
        <v>#REF!</v>
      </c>
    </row>
    <row r="3534" spans="1:10">
      <c r="A3534" s="18" t="s">
        <v>1276</v>
      </c>
      <c r="B3534" s="31"/>
      <c r="C3534" s="41"/>
      <c r="D3534" s="18"/>
      <c r="E3534" s="42"/>
      <c r="F3534" s="42"/>
      <c r="G3534" s="43" t="s">
        <v>1277</v>
      </c>
      <c r="H3534" s="48">
        <f>SUM(H3531:H3533)</f>
        <v>12443.02</v>
      </c>
      <c r="I3534" s="45"/>
      <c r="J3534" s="49" t="e">
        <f>SUM(J3531:J3533)</f>
        <v>#REF!</v>
      </c>
    </row>
    <row r="3535" spans="1:10">
      <c r="A3535" s="40" t="s">
        <v>1278</v>
      </c>
      <c r="B3535" s="31"/>
      <c r="C3535" s="53" t="s">
        <v>1279</v>
      </c>
      <c r="D3535" s="18"/>
      <c r="E3535" s="42"/>
      <c r="F3535" s="42"/>
      <c r="G3535" s="43"/>
      <c r="H3535" s="44"/>
      <c r="I3535" s="45"/>
      <c r="J3535" s="46"/>
    </row>
    <row r="3536" spans="1:10">
      <c r="A3536" s="40">
        <v>300044</v>
      </c>
      <c r="B3536" s="31" t="s">
        <v>1279</v>
      </c>
      <c r="C3536" s="360" t="s">
        <v>1799</v>
      </c>
      <c r="D3536" s="354" t="s">
        <v>629</v>
      </c>
      <c r="E3536" s="355">
        <v>7.0000000000000007E-2</v>
      </c>
      <c r="F3536" s="355"/>
      <c r="G3536" s="357">
        <v>40500</v>
      </c>
      <c r="H3536" s="365">
        <f>TRUNC(E3536* (1 + F3536 / 100) * G3536,2)</f>
        <v>2835</v>
      </c>
      <c r="I3536" s="352" t="e">
        <f>I3522 * (E3536 * (1+F3536/100))</f>
        <v>#REF!</v>
      </c>
      <c r="J3536" s="333" t="e">
        <f>H3536 * I3522</f>
        <v>#REF!</v>
      </c>
    </row>
    <row r="3537" spans="1:10">
      <c r="A3537" s="40">
        <v>300017</v>
      </c>
      <c r="B3537" s="31" t="s">
        <v>1279</v>
      </c>
      <c r="C3537" s="360" t="s">
        <v>1800</v>
      </c>
      <c r="D3537" s="354" t="s">
        <v>57</v>
      </c>
      <c r="E3537" s="355">
        <v>0.25</v>
      </c>
      <c r="F3537" s="355"/>
      <c r="G3537" s="357">
        <v>5355</v>
      </c>
      <c r="H3537" s="365">
        <f>TRUNC(E3537* (1 + F3537 / 100) * G3537,2)</f>
        <v>1338.75</v>
      </c>
      <c r="I3537" s="352" t="e">
        <f>I3522 * (E3537 * (1+F3537/100))</f>
        <v>#REF!</v>
      </c>
      <c r="J3537" s="333" t="e">
        <f>H3537 * I3522</f>
        <v>#REF!</v>
      </c>
    </row>
    <row r="3538" spans="1:10">
      <c r="A3538" s="40">
        <v>301002</v>
      </c>
      <c r="B3538" s="31" t="s">
        <v>1279</v>
      </c>
      <c r="C3538" s="360" t="s">
        <v>1801</v>
      </c>
      <c r="D3538" s="354" t="s">
        <v>629</v>
      </c>
      <c r="E3538" s="355">
        <v>0.01</v>
      </c>
      <c r="F3538" s="355"/>
      <c r="G3538" s="357">
        <v>22500</v>
      </c>
      <c r="H3538" s="365">
        <f>TRUNC(E3538* (1 + F3538 / 100) * G3538,2)</f>
        <v>225</v>
      </c>
      <c r="I3538" s="352" t="e">
        <f>I3522 * (E3538 * (1+F3538/100))</f>
        <v>#REF!</v>
      </c>
      <c r="J3538" s="333" t="e">
        <f>H3538 * I3522</f>
        <v>#REF!</v>
      </c>
    </row>
    <row r="3539" spans="1:10">
      <c r="A3539" s="40">
        <v>300026</v>
      </c>
      <c r="B3539" s="31" t="s">
        <v>1279</v>
      </c>
      <c r="C3539" s="360" t="s">
        <v>1281</v>
      </c>
      <c r="D3539" s="354" t="s">
        <v>1282</v>
      </c>
      <c r="E3539" s="367">
        <f>$O$2</f>
        <v>0.05</v>
      </c>
      <c r="F3539" s="355"/>
      <c r="G3539" s="357">
        <f>H3534</f>
        <v>12443.02</v>
      </c>
      <c r="H3539" s="365">
        <f>TRUNC(E3539* (1 + F3539 / 100) * G3539,2)</f>
        <v>622.15</v>
      </c>
      <c r="I3539" s="352" t="e">
        <f>I3522 * H3539</f>
        <v>#REF!</v>
      </c>
      <c r="J3539" s="333" t="e">
        <f>H3539 * I3522</f>
        <v>#REF!</v>
      </c>
    </row>
    <row r="3540" spans="1:10">
      <c r="A3540" s="40">
        <v>300021</v>
      </c>
      <c r="B3540" s="31" t="s">
        <v>1279</v>
      </c>
      <c r="C3540" s="360" t="s">
        <v>1802</v>
      </c>
      <c r="D3540" s="354" t="s">
        <v>629</v>
      </c>
      <c r="E3540" s="355">
        <v>0.04</v>
      </c>
      <c r="F3540" s="355"/>
      <c r="G3540" s="357">
        <v>2100</v>
      </c>
      <c r="H3540" s="365">
        <f>TRUNC(E3540* (1 + F3540 / 100) * G3540,2)</f>
        <v>84</v>
      </c>
      <c r="I3540" s="352" t="e">
        <f>I3522 * (E3540 * (1+F3540/100))</f>
        <v>#REF!</v>
      </c>
      <c r="J3540" s="333" t="e">
        <f>H3540 * I3522</f>
        <v>#REF!</v>
      </c>
    </row>
    <row r="3541" spans="1:10">
      <c r="A3541" s="18" t="s">
        <v>1283</v>
      </c>
      <c r="B3541" s="31"/>
      <c r="C3541" s="41"/>
      <c r="D3541" s="18"/>
      <c r="E3541" s="42"/>
      <c r="F3541" s="42"/>
      <c r="G3541" s="43" t="s">
        <v>1284</v>
      </c>
      <c r="H3541" s="48">
        <f>SUM(H3535:H3540)</f>
        <v>5104.8999999999996</v>
      </c>
      <c r="I3541" s="45"/>
      <c r="J3541" s="49" t="e">
        <f>SUM(J3535:J3540)</f>
        <v>#REF!</v>
      </c>
    </row>
    <row r="3542" spans="1:10">
      <c r="A3542" s="18" t="s">
        <v>1285</v>
      </c>
      <c r="B3542" s="1"/>
      <c r="C3542" s="47" t="s">
        <v>1286</v>
      </c>
      <c r="D3542" s="18"/>
      <c r="E3542" s="42"/>
      <c r="F3542" s="42"/>
      <c r="G3542" s="43"/>
      <c r="H3542" s="44"/>
      <c r="I3542" s="45"/>
      <c r="J3542" s="46"/>
    </row>
    <row r="3543" spans="1:10">
      <c r="A3543" s="40"/>
      <c r="B3543" s="31"/>
      <c r="C3543" s="360"/>
      <c r="D3543" s="354"/>
      <c r="E3543" s="355"/>
      <c r="F3543" s="355"/>
      <c r="G3543" s="357"/>
      <c r="H3543" s="365"/>
      <c r="I3543" s="352"/>
      <c r="J3543" s="333"/>
    </row>
    <row r="3544" spans="1:10">
      <c r="A3544" s="54" t="s">
        <v>1287</v>
      </c>
      <c r="B3544" s="1"/>
      <c r="C3544" s="41"/>
      <c r="D3544" s="18"/>
      <c r="E3544" s="42"/>
      <c r="F3544" s="42"/>
      <c r="G3544" s="43" t="s">
        <v>1288</v>
      </c>
      <c r="H3544" s="365">
        <f>SUM(H3542:H3543)</f>
        <v>0</v>
      </c>
      <c r="I3544" s="45"/>
      <c r="J3544" s="333">
        <f>SUM(J3542:J3543)</f>
        <v>0</v>
      </c>
    </row>
    <row r="3545" spans="1:10">
      <c r="A3545" s="18"/>
      <c r="B3545" s="55"/>
      <c r="C3545" s="41"/>
      <c r="D3545" s="18"/>
      <c r="E3545" s="42"/>
      <c r="F3545" s="42"/>
      <c r="G3545" s="43"/>
      <c r="H3545" s="44"/>
      <c r="I3545" s="45"/>
      <c r="J3545" s="46"/>
    </row>
    <row r="3546" spans="1:10" ht="16" thickBot="1">
      <c r="A3546" s="18" t="s">
        <v>1289</v>
      </c>
      <c r="B3546" s="55"/>
      <c r="C3546" s="56"/>
      <c r="D3546" s="119"/>
      <c r="E3546" s="120"/>
      <c r="F3546" s="121" t="s">
        <v>1290</v>
      </c>
      <c r="G3546" s="122">
        <f>SUM(H3523:H3545)/2</f>
        <v>80630.889999999985</v>
      </c>
      <c r="H3546" s="123" t="e">
        <f>IF($A$2="CD",IF($A$3=1,ROUND(SUM(H3523:H3545)/2,0),IF($A$3=3,ROUND(SUM(H3523:H3545)/2,-1),SUM(H3523:H3545)/2)),SUM(H3523:H3545)/2)</f>
        <v>#REF!</v>
      </c>
      <c r="I3546" s="57" t="e">
        <f>SUM(J3523:J3545)/2</f>
        <v>#REF!</v>
      </c>
      <c r="J3546" s="124" t="e">
        <f>IF($A$2="CD",IF($A$3=1,ROUND(SUM(J3523:J3545)/2,0),IF($A$3=3,ROUND(SUM(J3523:J3545)/2,-1),SUM(J3523:J3545)/2)),SUM(J3523:J3545)/2)</f>
        <v>#REF!</v>
      </c>
    </row>
    <row r="3547" spans="1:10" ht="16" thickTop="1">
      <c r="A3547" s="18" t="s">
        <v>1340</v>
      </c>
      <c r="B3547" s="55"/>
      <c r="C3547" s="65" t="s">
        <v>1341</v>
      </c>
      <c r="D3547" s="66"/>
      <c r="E3547" s="67"/>
      <c r="F3547" s="67"/>
      <c r="G3547" s="68"/>
      <c r="H3547" s="69"/>
      <c r="I3547" s="45"/>
      <c r="J3547" s="70"/>
    </row>
    <row r="3548" spans="1:10">
      <c r="A3548" s="40" t="s">
        <v>1342</v>
      </c>
      <c r="B3548" s="55"/>
      <c r="C3548" s="335" t="s">
        <v>1343</v>
      </c>
      <c r="D3548" s="336"/>
      <c r="E3548" s="337"/>
      <c r="F3548" s="377">
        <f>$F$3</f>
        <v>0</v>
      </c>
      <c r="G3548" s="338"/>
      <c r="H3548" s="339" t="e">
        <f>ROUND(H3546*F3548,2)</f>
        <v>#REF!</v>
      </c>
      <c r="I3548" s="45"/>
      <c r="J3548" s="333" t="e">
        <f>ROUND(J3546*F3548,2)</f>
        <v>#REF!</v>
      </c>
    </row>
    <row r="3549" spans="1:10">
      <c r="A3549" s="40" t="s">
        <v>1344</v>
      </c>
      <c r="B3549" s="55"/>
      <c r="C3549" s="335" t="s">
        <v>1345</v>
      </c>
      <c r="D3549" s="336"/>
      <c r="E3549" s="337"/>
      <c r="F3549" s="377">
        <f>$G$3</f>
        <v>0</v>
      </c>
      <c r="G3549" s="338"/>
      <c r="H3549" s="339" t="e">
        <f>ROUND(H3546*F3549,2)</f>
        <v>#REF!</v>
      </c>
      <c r="I3549" s="45"/>
      <c r="J3549" s="333" t="e">
        <f>ROUND(J3546*F3549,2)</f>
        <v>#REF!</v>
      </c>
    </row>
    <row r="3550" spans="1:10">
      <c r="A3550" s="40" t="s">
        <v>1346</v>
      </c>
      <c r="B3550" s="55"/>
      <c r="C3550" s="335" t="s">
        <v>1347</v>
      </c>
      <c r="D3550" s="336"/>
      <c r="E3550" s="337"/>
      <c r="F3550" s="377">
        <f>$H$3</f>
        <v>0</v>
      </c>
      <c r="G3550" s="338"/>
      <c r="H3550" s="339" t="e">
        <f>ROUND(H3546*F3550,2)</f>
        <v>#REF!</v>
      </c>
      <c r="I3550" s="45"/>
      <c r="J3550" s="333" t="e">
        <f>ROUND(J3546*F3550,2)</f>
        <v>#REF!</v>
      </c>
    </row>
    <row r="3551" spans="1:10">
      <c r="A3551" s="40" t="s">
        <v>1348</v>
      </c>
      <c r="B3551" s="55"/>
      <c r="C3551" s="335" t="s">
        <v>1349</v>
      </c>
      <c r="D3551" s="336"/>
      <c r="E3551" s="337"/>
      <c r="F3551" s="377" t="e">
        <f>$I$3</f>
        <v>#REF!</v>
      </c>
      <c r="G3551" s="338"/>
      <c r="H3551" s="339" t="e">
        <f>ROUND(H3550*F3551,2)</f>
        <v>#REF!</v>
      </c>
      <c r="I3551" s="45"/>
      <c r="J3551" s="333" t="e">
        <f>ROUND(J3550*F3551,2)</f>
        <v>#REF!</v>
      </c>
    </row>
    <row r="3552" spans="1:10">
      <c r="A3552" s="18" t="s">
        <v>1350</v>
      </c>
      <c r="B3552" s="55"/>
      <c r="C3552" s="47" t="s">
        <v>1351</v>
      </c>
      <c r="D3552" s="18"/>
      <c r="E3552" s="42"/>
      <c r="F3552" s="42"/>
      <c r="G3552" s="71"/>
      <c r="H3552" s="72" t="e">
        <f>SUM(H3548:H3551)</f>
        <v>#REF!</v>
      </c>
      <c r="I3552" s="62"/>
      <c r="J3552" s="73" t="e">
        <f>SUM(J3548:J3551)</f>
        <v>#REF!</v>
      </c>
    </row>
    <row r="3553" spans="1:10" ht="16" thickBot="1">
      <c r="A3553" s="18" t="s">
        <v>1352</v>
      </c>
      <c r="B3553" s="55"/>
      <c r="C3553" s="125"/>
      <c r="D3553" s="126"/>
      <c r="E3553" s="120"/>
      <c r="F3553" s="121" t="s">
        <v>1353</v>
      </c>
      <c r="G3553" s="127" t="e">
        <f>H3552+H3546</f>
        <v>#REF!</v>
      </c>
      <c r="H3553" s="123" t="e">
        <f>IF($A$3=2,ROUND((H3546+H3552),2),IF($A$3=3,ROUND((H3546+H3552),-1),ROUND((H3546+H3552),0)))</f>
        <v>#REF!</v>
      </c>
      <c r="I3553" s="57"/>
      <c r="J3553" s="124" t="e">
        <f>IF($A$3=2,ROUND((J3546+J3552),2),IF($A$3=3,ROUND((J3546+J3552),-1),ROUND((J3546+J3552),0)))</f>
        <v>#REF!</v>
      </c>
    </row>
    <row r="3554" spans="1:10" ht="16" thickTop="1">
      <c r="C3554" s="1"/>
      <c r="D3554" s="2"/>
      <c r="E3554" s="1"/>
      <c r="F3554" s="1"/>
      <c r="G3554" s="1"/>
      <c r="H3554" s="1"/>
      <c r="I3554" s="29"/>
      <c r="J3554" s="30"/>
    </row>
    <row r="3555" spans="1:10">
      <c r="C3555" s="1"/>
      <c r="D3555" s="2"/>
      <c r="E3555" s="1"/>
      <c r="F3555" s="1"/>
      <c r="G3555" s="1"/>
      <c r="H3555" s="1"/>
      <c r="I3555" s="29"/>
      <c r="J3555" s="30"/>
    </row>
    <row r="3556" spans="1:10" ht="16" thickBot="1">
      <c r="C3556" s="1"/>
      <c r="D3556" s="2"/>
      <c r="E3556" s="1"/>
      <c r="F3556" s="1"/>
      <c r="G3556" s="1"/>
      <c r="H3556" s="1"/>
      <c r="I3556" s="29"/>
      <c r="J3556" s="30"/>
    </row>
    <row r="3557" spans="1:10" ht="16" thickTop="1">
      <c r="A3557" s="18" t="s">
        <v>1803</v>
      </c>
      <c r="B3557" s="31"/>
      <c r="C3557" s="812" t="s">
        <v>1804</v>
      </c>
      <c r="D3557" s="813"/>
      <c r="E3557" s="813"/>
      <c r="F3557" s="813"/>
      <c r="G3557" s="58"/>
      <c r="H3557" s="33" t="s">
        <v>1359</v>
      </c>
      <c r="I3557" s="34" t="s">
        <v>1251</v>
      </c>
      <c r="J3557" s="35" t="s">
        <v>4</v>
      </c>
    </row>
    <row r="3558" spans="1:10">
      <c r="A3558" s="18"/>
      <c r="B3558" s="31"/>
      <c r="C3558" s="814"/>
      <c r="D3558" s="815"/>
      <c r="E3558" s="815"/>
      <c r="F3558" s="815"/>
      <c r="G3558" s="59"/>
      <c r="H3558" s="37" t="e">
        <f>"ITEM:   "&amp;#REF!</f>
        <v>#REF!</v>
      </c>
      <c r="I3558" s="64" t="e">
        <f>#REF!</f>
        <v>#REF!</v>
      </c>
      <c r="J3558" s="39"/>
    </row>
    <row r="3559" spans="1:10">
      <c r="A3559" s="40" t="s">
        <v>1253</v>
      </c>
      <c r="B3559" s="31"/>
      <c r="C3559" s="360" t="s">
        <v>1</v>
      </c>
      <c r="D3559" s="354" t="s">
        <v>2</v>
      </c>
      <c r="E3559" s="355" t="s">
        <v>3</v>
      </c>
      <c r="F3559" s="356" t="s">
        <v>1254</v>
      </c>
      <c r="G3559" s="357" t="s">
        <v>1255</v>
      </c>
      <c r="H3559" s="365" t="s">
        <v>1256</v>
      </c>
      <c r="I3559" s="352"/>
      <c r="J3559" s="333" t="s">
        <v>1256</v>
      </c>
    </row>
    <row r="3560" spans="1:10">
      <c r="A3560" s="40"/>
      <c r="B3560" s="31"/>
      <c r="C3560" s="41"/>
      <c r="D3560" s="18"/>
      <c r="E3560" s="42"/>
      <c r="F3560" s="60"/>
      <c r="G3560" s="43"/>
      <c r="H3560" s="44"/>
      <c r="I3560" s="45"/>
      <c r="J3560" s="46"/>
    </row>
    <row r="3561" spans="1:10">
      <c r="A3561" s="40" t="s">
        <v>1257</v>
      </c>
      <c r="B3561" s="31"/>
      <c r="C3561" s="47" t="s">
        <v>1258</v>
      </c>
      <c r="D3561" s="18"/>
      <c r="E3561" s="42"/>
      <c r="F3561" s="60"/>
      <c r="G3561" s="43"/>
      <c r="H3561" s="44"/>
      <c r="I3561" s="45"/>
      <c r="J3561" s="46"/>
    </row>
    <row r="3562" spans="1:10">
      <c r="A3562" s="40">
        <v>101131</v>
      </c>
      <c r="B3562" s="31" t="s">
        <v>1336</v>
      </c>
      <c r="C3562" s="360" t="s">
        <v>1805</v>
      </c>
      <c r="D3562" s="354" t="s">
        <v>2</v>
      </c>
      <c r="E3562" s="355">
        <v>0.33500000000000002</v>
      </c>
      <c r="F3562" s="356"/>
      <c r="G3562" s="357">
        <v>2500</v>
      </c>
      <c r="H3562" s="365">
        <f>TRUNC(E3562* (1 + F3562 / 100) * G3562,2)</f>
        <v>837.5</v>
      </c>
      <c r="I3562" s="352" t="e">
        <f>I3558 * (E3562 * (1+F3562/100))</f>
        <v>#REF!</v>
      </c>
      <c r="J3562" s="333" t="e">
        <f>H3562 * I3558</f>
        <v>#REF!</v>
      </c>
    </row>
    <row r="3563" spans="1:10">
      <c r="A3563" s="40">
        <v>101507</v>
      </c>
      <c r="B3563" s="31" t="s">
        <v>1261</v>
      </c>
      <c r="C3563" s="360" t="s">
        <v>1806</v>
      </c>
      <c r="D3563" s="354" t="s">
        <v>1335</v>
      </c>
      <c r="E3563" s="355">
        <v>0.05</v>
      </c>
      <c r="F3563" s="356"/>
      <c r="G3563" s="357">
        <v>4900</v>
      </c>
      <c r="H3563" s="365">
        <f>TRUNC(E3563* (1 + F3563 / 100) * G3563,2)</f>
        <v>245</v>
      </c>
      <c r="I3563" s="352" t="e">
        <f>I3558 * (E3563 * (1+F3563/100))</f>
        <v>#REF!</v>
      </c>
      <c r="J3563" s="333" t="e">
        <f>H3563 * I3558</f>
        <v>#REF!</v>
      </c>
    </row>
    <row r="3564" spans="1:10">
      <c r="A3564" s="18" t="s">
        <v>1531</v>
      </c>
      <c r="B3564" s="31" t="s">
        <v>1532</v>
      </c>
      <c r="C3564" s="360" t="s">
        <v>1608</v>
      </c>
      <c r="D3564" s="354" t="s">
        <v>8</v>
      </c>
      <c r="E3564" s="355">
        <v>0.1</v>
      </c>
      <c r="F3564" s="356">
        <v>3</v>
      </c>
      <c r="G3564" s="357" t="e">
        <f>H217</f>
        <v>#REF!</v>
      </c>
      <c r="H3564" s="365" t="e">
        <f>TRUNC(E3564* (1 + F3564 / 100) * G3564,2)</f>
        <v>#REF!</v>
      </c>
      <c r="I3564" s="352" t="e">
        <f>I3558 * (E3564 * (1+F3564/100))</f>
        <v>#REF!</v>
      </c>
      <c r="J3564" s="333" t="e">
        <f>H3564 * I3558</f>
        <v>#REF!</v>
      </c>
    </row>
    <row r="3565" spans="1:10">
      <c r="A3565" s="54" t="s">
        <v>1265</v>
      </c>
      <c r="B3565" s="31"/>
      <c r="C3565" s="41"/>
      <c r="D3565" s="18"/>
      <c r="E3565" s="42"/>
      <c r="F3565" s="60"/>
      <c r="G3565" s="43" t="s">
        <v>1266</v>
      </c>
      <c r="H3565" s="48" t="e">
        <f>SUM(H3561:H3564)</f>
        <v>#REF!</v>
      </c>
      <c r="I3565" s="45"/>
      <c r="J3565" s="49" t="e">
        <f>SUM(J3561:J3564)</f>
        <v>#REF!</v>
      </c>
    </row>
    <row r="3566" spans="1:10">
      <c r="A3566" s="40" t="s">
        <v>1267</v>
      </c>
      <c r="B3566" s="31"/>
      <c r="C3566" s="50" t="s">
        <v>1268</v>
      </c>
      <c r="D3566" s="18" t="s">
        <v>1269</v>
      </c>
      <c r="E3566" s="18" t="s">
        <v>1270</v>
      </c>
      <c r="F3566" s="18" t="s">
        <v>1271</v>
      </c>
      <c r="G3566" s="51" t="s">
        <v>1272</v>
      </c>
      <c r="H3566" s="52" t="s">
        <v>1273</v>
      </c>
      <c r="I3566" s="45"/>
      <c r="J3566" s="46"/>
    </row>
    <row r="3567" spans="1:10">
      <c r="A3567" s="40">
        <v>200007</v>
      </c>
      <c r="B3567" s="31" t="s">
        <v>1268</v>
      </c>
      <c r="C3567" s="360" t="s">
        <v>1274</v>
      </c>
      <c r="D3567" s="361">
        <v>109195</v>
      </c>
      <c r="E3567" s="362">
        <f>$O$1</f>
        <v>1.68</v>
      </c>
      <c r="F3567" s="363">
        <f>IF(D3567&lt;&gt;"",TRUNC(D3567*E3567,0),"")</f>
        <v>183447</v>
      </c>
      <c r="G3567" s="364">
        <v>7.9343000000000004</v>
      </c>
      <c r="H3567" s="365">
        <f>TRUNC(F3567/G3567,2)</f>
        <v>23120.75</v>
      </c>
      <c r="I3567" s="352" t="e">
        <f>I3558 / G3567</f>
        <v>#REF!</v>
      </c>
      <c r="J3567" s="333" t="e">
        <f>H3567 * I3558</f>
        <v>#REF!</v>
      </c>
    </row>
    <row r="3568" spans="1:10">
      <c r="A3568" s="54" t="s">
        <v>1276</v>
      </c>
      <c r="B3568" s="31"/>
      <c r="C3568" s="41"/>
      <c r="D3568" s="18"/>
      <c r="E3568" s="42"/>
      <c r="F3568" s="60"/>
      <c r="G3568" s="43" t="s">
        <v>1277</v>
      </c>
      <c r="H3568" s="48">
        <f>SUM(H3566:H3567)</f>
        <v>23120.75</v>
      </c>
      <c r="I3568" s="45"/>
      <c r="J3568" s="49" t="e">
        <f>SUM(J3566:J3567)</f>
        <v>#REF!</v>
      </c>
    </row>
    <row r="3569" spans="1:10">
      <c r="A3569" s="40" t="s">
        <v>1278</v>
      </c>
      <c r="B3569" s="31"/>
      <c r="C3569" s="53" t="s">
        <v>1279</v>
      </c>
      <c r="D3569" s="18"/>
      <c r="E3569" s="42"/>
      <c r="F3569" s="60"/>
      <c r="G3569" s="43"/>
      <c r="H3569" s="44"/>
      <c r="I3569" s="45"/>
      <c r="J3569" s="46"/>
    </row>
    <row r="3570" spans="1:10">
      <c r="A3570" s="40">
        <v>300026</v>
      </c>
      <c r="B3570" s="31" t="s">
        <v>1279</v>
      </c>
      <c r="C3570" s="360" t="s">
        <v>1281</v>
      </c>
      <c r="D3570" s="354" t="s">
        <v>1282</v>
      </c>
      <c r="E3570" s="367">
        <f>$O$2</f>
        <v>0.05</v>
      </c>
      <c r="F3570" s="356"/>
      <c r="G3570" s="357">
        <f>H3568</f>
        <v>23120.75</v>
      </c>
      <c r="H3570" s="365">
        <f>TRUNC(E3570* (1 + F3570 / 100) * G3570,2)</f>
        <v>1156.03</v>
      </c>
      <c r="I3570" s="352" t="e">
        <f>I3558 * H3570</f>
        <v>#REF!</v>
      </c>
      <c r="J3570" s="333" t="e">
        <f>H3570 * I3558</f>
        <v>#REF!</v>
      </c>
    </row>
    <row r="3571" spans="1:10">
      <c r="A3571" s="54" t="s">
        <v>1283</v>
      </c>
      <c r="B3571" s="31"/>
      <c r="C3571" s="41"/>
      <c r="D3571" s="18"/>
      <c r="E3571" s="42"/>
      <c r="F3571" s="60"/>
      <c r="G3571" s="43" t="s">
        <v>1284</v>
      </c>
      <c r="H3571" s="48">
        <f>SUM(H3569:H3570)</f>
        <v>1156.03</v>
      </c>
      <c r="I3571" s="45"/>
      <c r="J3571" s="49" t="e">
        <f>SUM(J3569:J3570)</f>
        <v>#REF!</v>
      </c>
    </row>
    <row r="3572" spans="1:10">
      <c r="A3572" s="18" t="s">
        <v>1285</v>
      </c>
      <c r="B3572" s="61"/>
      <c r="C3572" s="47" t="s">
        <v>1286</v>
      </c>
      <c r="D3572" s="18"/>
      <c r="E3572" s="42"/>
      <c r="F3572" s="60"/>
      <c r="G3572" s="43"/>
      <c r="H3572" s="44"/>
      <c r="I3572" s="45"/>
      <c r="J3572" s="46"/>
    </row>
    <row r="3573" spans="1:10">
      <c r="A3573" s="40"/>
      <c r="B3573" s="31"/>
      <c r="C3573" s="360"/>
      <c r="D3573" s="354"/>
      <c r="E3573" s="355"/>
      <c r="F3573" s="356"/>
      <c r="G3573" s="357"/>
      <c r="H3573" s="365"/>
      <c r="I3573" s="352"/>
      <c r="J3573" s="333"/>
    </row>
    <row r="3574" spans="1:10">
      <c r="A3574" s="54" t="s">
        <v>1287</v>
      </c>
      <c r="B3574" s="61"/>
      <c r="C3574" s="41"/>
      <c r="D3574" s="18"/>
      <c r="E3574" s="42"/>
      <c r="F3574" s="60"/>
      <c r="G3574" s="43" t="s">
        <v>1288</v>
      </c>
      <c r="H3574" s="365">
        <f>SUM(H3572:H3573)</f>
        <v>0</v>
      </c>
      <c r="I3574" s="45"/>
      <c r="J3574" s="333">
        <f>SUM(J3572:J3573)</f>
        <v>0</v>
      </c>
    </row>
    <row r="3575" spans="1:10">
      <c r="A3575" s="18"/>
      <c r="B3575" s="55"/>
      <c r="C3575" s="41"/>
      <c r="D3575" s="18"/>
      <c r="E3575" s="42"/>
      <c r="F3575" s="60"/>
      <c r="G3575" s="43"/>
      <c r="H3575" s="44"/>
      <c r="I3575" s="45"/>
      <c r="J3575" s="46"/>
    </row>
    <row r="3576" spans="1:10" ht="16" thickBot="1">
      <c r="A3576" s="18" t="s">
        <v>1289</v>
      </c>
      <c r="B3576" s="55"/>
      <c r="C3576" s="56"/>
      <c r="D3576" s="119"/>
      <c r="E3576" s="120"/>
      <c r="F3576" s="121" t="s">
        <v>1290</v>
      </c>
      <c r="G3576" s="122" t="e">
        <f>SUM(H3559:H3575)/2</f>
        <v>#REF!</v>
      </c>
      <c r="H3576" s="123" t="e">
        <f>IF($A$2="CD",IF($A$3=1,ROUND(SUM(H3559:H3575)/2,0),IF($A$3=3,ROUND(SUM(H3559:H3575)/2,-1),SUM(H3559:H3575)/2)),SUM(H3559:H3575)/2)</f>
        <v>#REF!</v>
      </c>
      <c r="I3576" s="57" t="e">
        <f>SUM(J3559:J3575)/2</f>
        <v>#REF!</v>
      </c>
      <c r="J3576" s="124" t="e">
        <f>IF($A$2="CD",IF($A$3=1,ROUND(SUM(J3559:J3575)/2,0),IF($A$3=3,ROUND(SUM(J3559:J3575)/2,-1),SUM(J3559:J3575)/2)),SUM(J3559:J3575)/2)</f>
        <v>#REF!</v>
      </c>
    </row>
    <row r="3577" spans="1:10" ht="16" thickTop="1">
      <c r="A3577" s="18" t="s">
        <v>1340</v>
      </c>
      <c r="B3577" s="55"/>
      <c r="C3577" s="65" t="s">
        <v>1341</v>
      </c>
      <c r="D3577" s="66"/>
      <c r="E3577" s="67"/>
      <c r="F3577" s="112"/>
      <c r="G3577" s="68"/>
      <c r="H3577" s="69"/>
      <c r="I3577" s="45"/>
      <c r="J3577" s="70"/>
    </row>
    <row r="3578" spans="1:10">
      <c r="A3578" s="40" t="s">
        <v>1342</v>
      </c>
      <c r="B3578" s="55"/>
      <c r="C3578" s="335" t="s">
        <v>1343</v>
      </c>
      <c r="D3578" s="336"/>
      <c r="E3578" s="337"/>
      <c r="F3578" s="368">
        <f>$F$3</f>
        <v>0</v>
      </c>
      <c r="G3578" s="338"/>
      <c r="H3578" s="339" t="e">
        <f>ROUND(H3576*F3578,2)</f>
        <v>#REF!</v>
      </c>
      <c r="I3578" s="45"/>
      <c r="J3578" s="333" t="e">
        <f>ROUND(J3576*F3578,2)</f>
        <v>#REF!</v>
      </c>
    </row>
    <row r="3579" spans="1:10">
      <c r="A3579" s="40" t="s">
        <v>1344</v>
      </c>
      <c r="B3579" s="55"/>
      <c r="C3579" s="335" t="s">
        <v>1345</v>
      </c>
      <c r="D3579" s="336"/>
      <c r="E3579" s="337"/>
      <c r="F3579" s="368">
        <f>$G$3</f>
        <v>0</v>
      </c>
      <c r="G3579" s="338"/>
      <c r="H3579" s="339" t="e">
        <f>ROUND(H3576*F3579,2)</f>
        <v>#REF!</v>
      </c>
      <c r="I3579" s="45"/>
      <c r="J3579" s="333" t="e">
        <f>ROUND(J3576*F3579,2)</f>
        <v>#REF!</v>
      </c>
    </row>
    <row r="3580" spans="1:10">
      <c r="A3580" s="40" t="s">
        <v>1346</v>
      </c>
      <c r="B3580" s="55"/>
      <c r="C3580" s="335" t="s">
        <v>1347</v>
      </c>
      <c r="D3580" s="336"/>
      <c r="E3580" s="337"/>
      <c r="F3580" s="368">
        <f>$H$3</f>
        <v>0</v>
      </c>
      <c r="G3580" s="338"/>
      <c r="H3580" s="339" t="e">
        <f>ROUND(H3576*F3580,2)</f>
        <v>#REF!</v>
      </c>
      <c r="I3580" s="45"/>
      <c r="J3580" s="333" t="e">
        <f>ROUND(J3576*F3580,2)</f>
        <v>#REF!</v>
      </c>
    </row>
    <row r="3581" spans="1:10">
      <c r="A3581" s="40" t="s">
        <v>1348</v>
      </c>
      <c r="B3581" s="55"/>
      <c r="C3581" s="335" t="s">
        <v>1349</v>
      </c>
      <c r="D3581" s="336"/>
      <c r="E3581" s="337"/>
      <c r="F3581" s="368" t="e">
        <f>$I$3</f>
        <v>#REF!</v>
      </c>
      <c r="G3581" s="338"/>
      <c r="H3581" s="339" t="e">
        <f>ROUND(H3580*F3581,2)</f>
        <v>#REF!</v>
      </c>
      <c r="I3581" s="45"/>
      <c r="J3581" s="333" t="e">
        <f>ROUND(J3580*F3581,2)</f>
        <v>#REF!</v>
      </c>
    </row>
    <row r="3582" spans="1:10">
      <c r="A3582" s="18" t="s">
        <v>1350</v>
      </c>
      <c r="B3582" s="55"/>
      <c r="C3582" s="47" t="s">
        <v>1351</v>
      </c>
      <c r="D3582" s="18"/>
      <c r="E3582" s="42"/>
      <c r="F3582" s="60"/>
      <c r="G3582" s="71"/>
      <c r="H3582" s="72" t="e">
        <f>SUM(H3578:H3581)</f>
        <v>#REF!</v>
      </c>
      <c r="I3582" s="62"/>
      <c r="J3582" s="73" t="e">
        <f>SUM(J3578:J3581)</f>
        <v>#REF!</v>
      </c>
    </row>
    <row r="3583" spans="1:10" ht="16" thickBot="1">
      <c r="A3583" s="18" t="s">
        <v>1352</v>
      </c>
      <c r="B3583" s="55"/>
      <c r="C3583" s="125"/>
      <c r="D3583" s="126"/>
      <c r="E3583" s="120"/>
      <c r="F3583" s="121" t="s">
        <v>1353</v>
      </c>
      <c r="G3583" s="127" t="e">
        <f>H3582+H3576</f>
        <v>#REF!</v>
      </c>
      <c r="H3583" s="123" t="e">
        <f>IF($A$3=2,ROUND((H3576+H3582),2),IF($A$3=3,ROUND((H3576+H3582),-1),ROUND((H3576+H3582),0)))</f>
        <v>#REF!</v>
      </c>
      <c r="I3583" s="57"/>
      <c r="J3583" s="124" t="e">
        <f>IF($A$3=2,ROUND((J3576+J3582),2),IF($A$3=3,ROUND((J3576+J3582),-1),ROUND((J3576+J3582),0)))</f>
        <v>#REF!</v>
      </c>
    </row>
    <row r="3584" spans="1:10" ht="16" thickTop="1">
      <c r="C3584" s="1"/>
      <c r="D3584" s="2"/>
      <c r="E3584" s="1"/>
      <c r="F3584" s="1"/>
      <c r="G3584" s="1"/>
      <c r="H3584" s="1"/>
      <c r="I3584" s="29"/>
      <c r="J3584" s="30"/>
    </row>
    <row r="3585" spans="1:10">
      <c r="C3585" s="1"/>
      <c r="D3585" s="2"/>
      <c r="E3585" s="1"/>
      <c r="F3585" s="1"/>
      <c r="G3585" s="1"/>
      <c r="H3585" s="1"/>
      <c r="I3585" s="29"/>
      <c r="J3585" s="30"/>
    </row>
    <row r="3586" spans="1:10" ht="16" thickBot="1">
      <c r="C3586" s="1"/>
      <c r="D3586" s="2"/>
      <c r="E3586" s="1"/>
      <c r="F3586" s="1"/>
      <c r="G3586" s="1"/>
      <c r="H3586" s="1"/>
      <c r="I3586" s="29"/>
      <c r="J3586" s="30"/>
    </row>
    <row r="3587" spans="1:10" ht="16" thickTop="1">
      <c r="A3587" s="18" t="s">
        <v>1807</v>
      </c>
      <c r="B3587" s="31"/>
      <c r="C3587" s="812" t="s">
        <v>1808</v>
      </c>
      <c r="D3587" s="813"/>
      <c r="E3587" s="813"/>
      <c r="F3587" s="813"/>
      <c r="G3587" s="32"/>
      <c r="H3587" s="33" t="s">
        <v>1514</v>
      </c>
      <c r="I3587" s="34" t="s">
        <v>1251</v>
      </c>
      <c r="J3587" s="35" t="s">
        <v>4</v>
      </c>
    </row>
    <row r="3588" spans="1:10">
      <c r="A3588" s="18"/>
      <c r="B3588" s="31"/>
      <c r="C3588" s="814"/>
      <c r="D3588" s="815"/>
      <c r="E3588" s="815"/>
      <c r="F3588" s="815"/>
      <c r="G3588" s="36"/>
      <c r="H3588" s="37" t="e">
        <f>"ITEM:   "&amp;#REF!</f>
        <v>#REF!</v>
      </c>
      <c r="I3588" s="64" t="e">
        <f>#REF!</f>
        <v>#REF!</v>
      </c>
      <c r="J3588" s="39"/>
    </row>
    <row r="3589" spans="1:10">
      <c r="A3589" s="40" t="s">
        <v>1253</v>
      </c>
      <c r="B3589" s="31"/>
      <c r="C3589" s="360" t="s">
        <v>1</v>
      </c>
      <c r="D3589" s="354" t="s">
        <v>2</v>
      </c>
      <c r="E3589" s="355" t="s">
        <v>3</v>
      </c>
      <c r="F3589" s="355" t="s">
        <v>1254</v>
      </c>
      <c r="G3589" s="357" t="s">
        <v>1255</v>
      </c>
      <c r="H3589" s="365" t="s">
        <v>1256</v>
      </c>
      <c r="I3589" s="352"/>
      <c r="J3589" s="333" t="s">
        <v>1256</v>
      </c>
    </row>
    <row r="3590" spans="1:10">
      <c r="A3590" s="40"/>
      <c r="B3590" s="31"/>
      <c r="C3590" s="41"/>
      <c r="D3590" s="18"/>
      <c r="E3590" s="42"/>
      <c r="F3590" s="42"/>
      <c r="G3590" s="43"/>
      <c r="H3590" s="44"/>
      <c r="I3590" s="45"/>
      <c r="J3590" s="46"/>
    </row>
    <row r="3591" spans="1:10">
      <c r="A3591" s="40" t="s">
        <v>1257</v>
      </c>
      <c r="B3591" s="31"/>
      <c r="C3591" s="47" t="s">
        <v>1258</v>
      </c>
      <c r="D3591" s="18"/>
      <c r="E3591" s="42"/>
      <c r="F3591" s="42"/>
      <c r="G3591" s="43"/>
      <c r="H3591" s="44"/>
      <c r="I3591" s="45"/>
      <c r="J3591" s="46"/>
    </row>
    <row r="3592" spans="1:10">
      <c r="A3592" s="40">
        <v>100076</v>
      </c>
      <c r="B3592" s="31" t="s">
        <v>1261</v>
      </c>
      <c r="C3592" s="360" t="s">
        <v>1516</v>
      </c>
      <c r="D3592" s="354" t="s">
        <v>1304</v>
      </c>
      <c r="E3592" s="355">
        <v>0.03</v>
      </c>
      <c r="F3592" s="355">
        <v>3</v>
      </c>
      <c r="G3592" s="357">
        <v>7153</v>
      </c>
      <c r="H3592" s="365">
        <f>TRUNC(E3592* (1 + F3592 / 100) * G3592,2)</f>
        <v>221.02</v>
      </c>
      <c r="I3592" s="352" t="e">
        <f>I3588 * (E3592 * (1+F3592/100))</f>
        <v>#REF!</v>
      </c>
      <c r="J3592" s="46" t="e">
        <f>H3592 * I3588</f>
        <v>#REF!</v>
      </c>
    </row>
    <row r="3593" spans="1:10">
      <c r="A3593" s="40">
        <v>101165</v>
      </c>
      <c r="B3593" s="31" t="s">
        <v>1261</v>
      </c>
      <c r="C3593" s="360" t="s">
        <v>1809</v>
      </c>
      <c r="D3593" s="354" t="s">
        <v>1304</v>
      </c>
      <c r="E3593" s="355">
        <v>1</v>
      </c>
      <c r="F3593" s="355">
        <v>5</v>
      </c>
      <c r="G3593" s="357">
        <v>6310</v>
      </c>
      <c r="H3593" s="365">
        <f>TRUNC(E3593* (1 + F3593 / 100) * G3593,2)</f>
        <v>6625.5</v>
      </c>
      <c r="I3593" s="352" t="e">
        <f>I3588 * (E3593 * (1+F3593/100))</f>
        <v>#REF!</v>
      </c>
      <c r="J3593" s="333" t="e">
        <f>H3593 * I3588</f>
        <v>#REF!</v>
      </c>
    </row>
    <row r="3594" spans="1:10">
      <c r="A3594" s="18" t="s">
        <v>1265</v>
      </c>
      <c r="B3594" s="31"/>
      <c r="C3594" s="41"/>
      <c r="D3594" s="18"/>
      <c r="E3594" s="42"/>
      <c r="F3594" s="42"/>
      <c r="G3594" s="43" t="s">
        <v>1266</v>
      </c>
      <c r="H3594" s="48">
        <f>SUM(H3591:H3593)</f>
        <v>6846.52</v>
      </c>
      <c r="I3594" s="45"/>
      <c r="J3594" s="48" t="e">
        <f>SUM(J3591:J3593)</f>
        <v>#REF!</v>
      </c>
    </row>
    <row r="3595" spans="1:10">
      <c r="A3595" s="40" t="s">
        <v>1267</v>
      </c>
      <c r="B3595" s="31"/>
      <c r="C3595" s="50" t="s">
        <v>1268</v>
      </c>
      <c r="D3595" s="18" t="s">
        <v>1269</v>
      </c>
      <c r="E3595" s="18" t="s">
        <v>1270</v>
      </c>
      <c r="F3595" s="18" t="s">
        <v>1271</v>
      </c>
      <c r="G3595" s="51" t="s">
        <v>1272</v>
      </c>
      <c r="H3595" s="52" t="s">
        <v>1273</v>
      </c>
      <c r="I3595" s="45"/>
      <c r="J3595" s="46"/>
    </row>
    <row r="3596" spans="1:10">
      <c r="A3596" s="40">
        <v>200009</v>
      </c>
      <c r="B3596" s="31" t="s">
        <v>1268</v>
      </c>
      <c r="C3596" s="360" t="s">
        <v>1378</v>
      </c>
      <c r="D3596" s="361">
        <v>156871</v>
      </c>
      <c r="E3596" s="362">
        <f>$O$1</f>
        <v>1.68</v>
      </c>
      <c r="F3596" s="363">
        <f>IF(D3596&lt;&gt;"",TRUNC(D3596*E3596,0),"")</f>
        <v>263543</v>
      </c>
      <c r="G3596" s="364">
        <v>239.58449999999999</v>
      </c>
      <c r="H3596" s="365">
        <f>TRUNC(F3596/G3596,2)</f>
        <v>1100</v>
      </c>
      <c r="I3596" s="352" t="e">
        <f>I3588 / G3596</f>
        <v>#REF!</v>
      </c>
      <c r="J3596" s="333" t="e">
        <f>H3596 * I3588</f>
        <v>#REF!</v>
      </c>
    </row>
    <row r="3597" spans="1:10">
      <c r="A3597" s="18" t="s">
        <v>1276</v>
      </c>
      <c r="B3597" s="31"/>
      <c r="C3597" s="41"/>
      <c r="D3597" s="18"/>
      <c r="E3597" s="42"/>
      <c r="F3597" s="42"/>
      <c r="G3597" s="43" t="s">
        <v>1277</v>
      </c>
      <c r="H3597" s="48">
        <f>SUM(H3595:H3596)</f>
        <v>1100</v>
      </c>
      <c r="I3597" s="45"/>
      <c r="J3597" s="49" t="e">
        <f>SUM(J3595:J3596)</f>
        <v>#REF!</v>
      </c>
    </row>
    <row r="3598" spans="1:10">
      <c r="A3598" s="40" t="s">
        <v>1278</v>
      </c>
      <c r="B3598" s="31"/>
      <c r="C3598" s="53" t="s">
        <v>1279</v>
      </c>
      <c r="D3598" s="18"/>
      <c r="E3598" s="42"/>
      <c r="F3598" s="42"/>
      <c r="G3598" s="43"/>
      <c r="H3598" s="44"/>
      <c r="I3598" s="45"/>
      <c r="J3598" s="46"/>
    </row>
    <row r="3599" spans="1:10">
      <c r="A3599" s="40">
        <v>300026</v>
      </c>
      <c r="B3599" s="31" t="s">
        <v>1279</v>
      </c>
      <c r="C3599" s="360" t="s">
        <v>1281</v>
      </c>
      <c r="D3599" s="354" t="s">
        <v>1282</v>
      </c>
      <c r="E3599" s="367">
        <f>$O$2</f>
        <v>0.05</v>
      </c>
      <c r="F3599" s="355"/>
      <c r="G3599" s="357">
        <f>H3597</f>
        <v>1100</v>
      </c>
      <c r="H3599" s="365">
        <f>TRUNC(E3599* (1 + F3599 / 100) * G3599,2)</f>
        <v>55</v>
      </c>
      <c r="I3599" s="352" t="e">
        <f>I3588 * H3599</f>
        <v>#REF!</v>
      </c>
      <c r="J3599" s="333" t="e">
        <f>H3599 * I3588</f>
        <v>#REF!</v>
      </c>
    </row>
    <row r="3600" spans="1:10">
      <c r="A3600" s="18" t="s">
        <v>1283</v>
      </c>
      <c r="B3600" s="31"/>
      <c r="C3600" s="41"/>
      <c r="D3600" s="18"/>
      <c r="E3600" s="42"/>
      <c r="F3600" s="42"/>
      <c r="G3600" s="43" t="s">
        <v>1284</v>
      </c>
      <c r="H3600" s="48">
        <f>SUM(H3598:H3599)</f>
        <v>55</v>
      </c>
      <c r="I3600" s="45"/>
      <c r="J3600" s="49" t="e">
        <f>SUM(J3598:J3599)</f>
        <v>#REF!</v>
      </c>
    </row>
    <row r="3601" spans="1:10">
      <c r="A3601" s="18" t="s">
        <v>1285</v>
      </c>
      <c r="B3601" s="1"/>
      <c r="C3601" s="47" t="s">
        <v>1286</v>
      </c>
      <c r="D3601" s="18"/>
      <c r="E3601" s="42"/>
      <c r="F3601" s="42"/>
      <c r="G3601" s="43"/>
      <c r="H3601" s="44"/>
      <c r="I3601" s="45"/>
      <c r="J3601" s="46"/>
    </row>
    <row r="3602" spans="1:10">
      <c r="A3602" s="40"/>
      <c r="B3602" s="31"/>
      <c r="C3602" s="360"/>
      <c r="D3602" s="354"/>
      <c r="E3602" s="355"/>
      <c r="F3602" s="355"/>
      <c r="G3602" s="357"/>
      <c r="H3602" s="365"/>
      <c r="I3602" s="352"/>
      <c r="J3602" s="333"/>
    </row>
    <row r="3603" spans="1:10">
      <c r="A3603" s="54" t="s">
        <v>1287</v>
      </c>
      <c r="B3603" s="1"/>
      <c r="C3603" s="41"/>
      <c r="D3603" s="18"/>
      <c r="E3603" s="42"/>
      <c r="F3603" s="42"/>
      <c r="G3603" s="43" t="s">
        <v>1288</v>
      </c>
      <c r="H3603" s="365">
        <f>SUM(H3601:H3602)</f>
        <v>0</v>
      </c>
      <c r="I3603" s="45"/>
      <c r="J3603" s="333">
        <f>SUM(J3601:J3602)</f>
        <v>0</v>
      </c>
    </row>
    <row r="3604" spans="1:10">
      <c r="A3604" s="18"/>
      <c r="B3604" s="55"/>
      <c r="C3604" s="41"/>
      <c r="D3604" s="18"/>
      <c r="E3604" s="42"/>
      <c r="F3604" s="42"/>
      <c r="G3604" s="43"/>
      <c r="H3604" s="44"/>
      <c r="I3604" s="45"/>
      <c r="J3604" s="46"/>
    </row>
    <row r="3605" spans="1:10" ht="16" thickBot="1">
      <c r="A3605" s="18" t="s">
        <v>1289</v>
      </c>
      <c r="B3605" s="55"/>
      <c r="C3605" s="56"/>
      <c r="D3605" s="119"/>
      <c r="E3605" s="120"/>
      <c r="F3605" s="121" t="s">
        <v>1290</v>
      </c>
      <c r="G3605" s="122">
        <f>SUM(H3589:H3604)/2</f>
        <v>8001.52</v>
      </c>
      <c r="H3605" s="123" t="e">
        <f>IF($A$2="CD",IF($A$3=1,ROUND(SUM(H3589:H3604)/2,0),IF($A$3=3,ROUND(SUM(H3589:H3604)/2,-1),SUM(H3589:H3604)/2)),SUM(H3589:H3604)/2)</f>
        <v>#REF!</v>
      </c>
      <c r="I3605" s="57" t="e">
        <f>SUM(J3589:J3604)/2</f>
        <v>#REF!</v>
      </c>
      <c r="J3605" s="124" t="e">
        <f>IF($A$2="CD",IF($A$3=1,ROUND(SUM(J3589:J3604)/2,0),IF($A$3=3,ROUND(SUM(J3589:J3604)/2,-1),SUM(J3589:J3604)/2)),SUM(J3589:J3604)/2)</f>
        <v>#REF!</v>
      </c>
    </row>
    <row r="3606" spans="1:10" ht="16" thickTop="1">
      <c r="A3606" s="18" t="s">
        <v>1340</v>
      </c>
      <c r="B3606" s="55"/>
      <c r="C3606" s="65" t="s">
        <v>1341</v>
      </c>
      <c r="D3606" s="66"/>
      <c r="E3606" s="67"/>
      <c r="F3606" s="67"/>
      <c r="G3606" s="68"/>
      <c r="H3606" s="69"/>
      <c r="I3606" s="45"/>
      <c r="J3606" s="70"/>
    </row>
    <row r="3607" spans="1:10">
      <c r="A3607" s="40" t="s">
        <v>1342</v>
      </c>
      <c r="B3607" s="55"/>
      <c r="C3607" s="335" t="s">
        <v>1343</v>
      </c>
      <c r="D3607" s="336"/>
      <c r="E3607" s="337"/>
      <c r="F3607" s="377">
        <f>$F$3</f>
        <v>0</v>
      </c>
      <c r="G3607" s="338"/>
      <c r="H3607" s="339" t="e">
        <f>ROUND(H3605*F3607,2)</f>
        <v>#REF!</v>
      </c>
      <c r="I3607" s="45"/>
      <c r="J3607" s="333" t="e">
        <f>ROUND(J3605*F3607,2)</f>
        <v>#REF!</v>
      </c>
    </row>
    <row r="3608" spans="1:10">
      <c r="A3608" s="40" t="s">
        <v>1344</v>
      </c>
      <c r="B3608" s="55"/>
      <c r="C3608" s="335" t="s">
        <v>1345</v>
      </c>
      <c r="D3608" s="336"/>
      <c r="E3608" s="337"/>
      <c r="F3608" s="377">
        <f>$G$3</f>
        <v>0</v>
      </c>
      <c r="G3608" s="338"/>
      <c r="H3608" s="339" t="e">
        <f>ROUND(H3605*F3608,2)</f>
        <v>#REF!</v>
      </c>
      <c r="I3608" s="45"/>
      <c r="J3608" s="333" t="e">
        <f>ROUND(J3605*F3608,2)</f>
        <v>#REF!</v>
      </c>
    </row>
    <row r="3609" spans="1:10">
      <c r="A3609" s="40" t="s">
        <v>1346</v>
      </c>
      <c r="B3609" s="55"/>
      <c r="C3609" s="335" t="s">
        <v>1347</v>
      </c>
      <c r="D3609" s="336"/>
      <c r="E3609" s="337"/>
      <c r="F3609" s="377">
        <f>$H$3</f>
        <v>0</v>
      </c>
      <c r="G3609" s="338"/>
      <c r="H3609" s="339" t="e">
        <f>ROUND(H3605*F3609,2)</f>
        <v>#REF!</v>
      </c>
      <c r="I3609" s="45"/>
      <c r="J3609" s="333" t="e">
        <f>ROUND(J3605*F3609,2)</f>
        <v>#REF!</v>
      </c>
    </row>
    <row r="3610" spans="1:10">
      <c r="A3610" s="40" t="s">
        <v>1348</v>
      </c>
      <c r="B3610" s="55"/>
      <c r="C3610" s="335" t="s">
        <v>1349</v>
      </c>
      <c r="D3610" s="336"/>
      <c r="E3610" s="337"/>
      <c r="F3610" s="377" t="e">
        <f>$I$3</f>
        <v>#REF!</v>
      </c>
      <c r="G3610" s="338"/>
      <c r="H3610" s="339" t="e">
        <f>ROUND(H3609*F3610,2)</f>
        <v>#REF!</v>
      </c>
      <c r="I3610" s="45"/>
      <c r="J3610" s="333" t="e">
        <f>ROUND(J3609*F3610,2)</f>
        <v>#REF!</v>
      </c>
    </row>
    <row r="3611" spans="1:10">
      <c r="A3611" s="18" t="s">
        <v>1350</v>
      </c>
      <c r="B3611" s="55"/>
      <c r="C3611" s="47" t="s">
        <v>1351</v>
      </c>
      <c r="D3611" s="18"/>
      <c r="E3611" s="42"/>
      <c r="F3611" s="42"/>
      <c r="G3611" s="71"/>
      <c r="H3611" s="72" t="e">
        <f>SUM(H3607:H3610)</f>
        <v>#REF!</v>
      </c>
      <c r="I3611" s="62"/>
      <c r="J3611" s="73" t="e">
        <f>SUM(J3607:J3610)</f>
        <v>#REF!</v>
      </c>
    </row>
    <row r="3612" spans="1:10" ht="16" thickBot="1">
      <c r="A3612" s="18" t="s">
        <v>1352</v>
      </c>
      <c r="B3612" s="55"/>
      <c r="C3612" s="125"/>
      <c r="D3612" s="126"/>
      <c r="E3612" s="120"/>
      <c r="F3612" s="121" t="s">
        <v>1353</v>
      </c>
      <c r="G3612" s="127" t="e">
        <f>H3611+H3605</f>
        <v>#REF!</v>
      </c>
      <c r="H3612" s="123" t="e">
        <f>IF($A$3=2,ROUND((H3605+H3611),2),IF($A$3=3,ROUND((H3605+H3611),-1),ROUND((H3605+H3611),0)))</f>
        <v>#REF!</v>
      </c>
      <c r="I3612" s="57"/>
      <c r="J3612" s="124" t="e">
        <f>IF($A$3=2,ROUND((J3605+J3611),2),IF($A$3=3,ROUND((J3605+J3611),-1),ROUND((J3605+J3611),0)))</f>
        <v>#REF!</v>
      </c>
    </row>
    <row r="3613" spans="1:10" ht="16" thickTop="1">
      <c r="C3613" s="1"/>
      <c r="D3613" s="2"/>
      <c r="E3613" s="1"/>
      <c r="F3613" s="1"/>
      <c r="G3613" s="1"/>
      <c r="H3613" s="1"/>
      <c r="I3613" s="29"/>
      <c r="J3613" s="30"/>
    </row>
    <row r="3614" spans="1:10" ht="16" thickBot="1">
      <c r="C3614" s="1"/>
      <c r="D3614" s="2"/>
      <c r="E3614" s="1"/>
      <c r="F3614" s="1"/>
      <c r="G3614" s="1"/>
      <c r="H3614" s="1"/>
      <c r="I3614" s="29"/>
      <c r="J3614" s="30"/>
    </row>
    <row r="3615" spans="1:10" ht="16" thickTop="1">
      <c r="A3615" s="18" t="s">
        <v>1810</v>
      </c>
      <c r="B3615" s="31"/>
      <c r="C3615" s="812" t="s">
        <v>1811</v>
      </c>
      <c r="D3615" s="813"/>
      <c r="E3615" s="813"/>
      <c r="F3615" s="813"/>
      <c r="G3615" s="58"/>
      <c r="H3615" s="33" t="s">
        <v>1373</v>
      </c>
      <c r="I3615" s="34" t="s">
        <v>1251</v>
      </c>
      <c r="J3615" s="35" t="s">
        <v>4</v>
      </c>
    </row>
    <row r="3616" spans="1:10">
      <c r="A3616" s="18"/>
      <c r="B3616" s="31"/>
      <c r="C3616" s="814"/>
      <c r="D3616" s="815"/>
      <c r="E3616" s="815"/>
      <c r="F3616" s="815"/>
      <c r="G3616" s="59"/>
      <c r="H3616" s="37" t="e">
        <f>"ITEM:   "&amp;#REF!</f>
        <v>#REF!</v>
      </c>
      <c r="I3616" s="64" t="e">
        <f>#REF!</f>
        <v>#REF!</v>
      </c>
      <c r="J3616" s="39"/>
    </row>
    <row r="3617" spans="1:10">
      <c r="A3617" s="40" t="s">
        <v>1253</v>
      </c>
      <c r="B3617" s="31"/>
      <c r="C3617" s="360" t="s">
        <v>1</v>
      </c>
      <c r="D3617" s="354" t="s">
        <v>2</v>
      </c>
      <c r="E3617" s="355" t="s">
        <v>3</v>
      </c>
      <c r="F3617" s="356" t="s">
        <v>1254</v>
      </c>
      <c r="G3617" s="357" t="s">
        <v>1255</v>
      </c>
      <c r="H3617" s="365" t="s">
        <v>1256</v>
      </c>
      <c r="I3617" s="352"/>
      <c r="J3617" s="333" t="s">
        <v>1256</v>
      </c>
    </row>
    <row r="3618" spans="1:10">
      <c r="A3618" s="40"/>
      <c r="B3618" s="31"/>
      <c r="C3618" s="41"/>
      <c r="D3618" s="18"/>
      <c r="E3618" s="42"/>
      <c r="F3618" s="60"/>
      <c r="G3618" s="43"/>
      <c r="H3618" s="44"/>
      <c r="I3618" s="45"/>
      <c r="J3618" s="46"/>
    </row>
    <row r="3619" spans="1:10">
      <c r="A3619" s="40" t="s">
        <v>1257</v>
      </c>
      <c r="B3619" s="31"/>
      <c r="C3619" s="47" t="s">
        <v>1258</v>
      </c>
      <c r="D3619" s="18"/>
      <c r="E3619" s="42"/>
      <c r="F3619" s="60"/>
      <c r="G3619" s="43"/>
      <c r="H3619" s="44"/>
      <c r="I3619" s="45"/>
      <c r="J3619" s="46"/>
    </row>
    <row r="3620" spans="1:10">
      <c r="A3620" s="18" t="s">
        <v>1766</v>
      </c>
      <c r="B3620" s="31" t="s">
        <v>1532</v>
      </c>
      <c r="C3620" s="360" t="s">
        <v>1767</v>
      </c>
      <c r="D3620" s="354" t="s">
        <v>8</v>
      </c>
      <c r="E3620" s="355">
        <v>0.05</v>
      </c>
      <c r="F3620" s="356"/>
      <c r="G3620" s="357" t="e">
        <f>H161</f>
        <v>#REF!</v>
      </c>
      <c r="H3620" s="365" t="e">
        <f>TRUNC(E3620* (1 + F3620 / 100) * G3620,2)</f>
        <v>#REF!</v>
      </c>
      <c r="I3620" s="352" t="e">
        <f>I3616 * (E3620 * (1+F3620/100))</f>
        <v>#REF!</v>
      </c>
      <c r="J3620" s="333" t="e">
        <f>H3620 * I3616</f>
        <v>#REF!</v>
      </c>
    </row>
    <row r="3621" spans="1:10">
      <c r="A3621" s="54" t="s">
        <v>1265</v>
      </c>
      <c r="B3621" s="31"/>
      <c r="C3621" s="41"/>
      <c r="D3621" s="18"/>
      <c r="E3621" s="42"/>
      <c r="F3621" s="60"/>
      <c r="G3621" s="43" t="s">
        <v>1266</v>
      </c>
      <c r="H3621" s="48" t="e">
        <f>SUM(H3619:H3620)</f>
        <v>#REF!</v>
      </c>
      <c r="I3621" s="45"/>
      <c r="J3621" s="49" t="e">
        <f>SUM(J3619:J3620)</f>
        <v>#REF!</v>
      </c>
    </row>
    <row r="3622" spans="1:10">
      <c r="A3622" s="40" t="s">
        <v>1267</v>
      </c>
      <c r="B3622" s="31"/>
      <c r="C3622" s="50" t="s">
        <v>1268</v>
      </c>
      <c r="D3622" s="18" t="s">
        <v>1269</v>
      </c>
      <c r="E3622" s="18" t="s">
        <v>1270</v>
      </c>
      <c r="F3622" s="18" t="s">
        <v>1271</v>
      </c>
      <c r="G3622" s="51" t="s">
        <v>1272</v>
      </c>
      <c r="H3622" s="52" t="s">
        <v>1273</v>
      </c>
      <c r="I3622" s="45"/>
      <c r="J3622" s="46"/>
    </row>
    <row r="3623" spans="1:10">
      <c r="A3623" s="40">
        <v>200007</v>
      </c>
      <c r="B3623" s="31" t="s">
        <v>1268</v>
      </c>
      <c r="C3623" s="360" t="s">
        <v>1274</v>
      </c>
      <c r="D3623" s="361">
        <v>109195</v>
      </c>
      <c r="E3623" s="362">
        <f>$O$1</f>
        <v>1.68</v>
      </c>
      <c r="F3623" s="363">
        <f>IF(D3623&lt;&gt;"",TRUNC(D3623*E3623,0),"")</f>
        <v>183447</v>
      </c>
      <c r="G3623" s="364">
        <v>21.741700000000002</v>
      </c>
      <c r="H3623" s="365">
        <f>TRUNC(F3623/G3623,2)</f>
        <v>8437.56</v>
      </c>
      <c r="I3623" s="352" t="e">
        <f>I3616 / G3623</f>
        <v>#REF!</v>
      </c>
      <c r="J3623" s="333" t="e">
        <f>H3623 * I3616</f>
        <v>#REF!</v>
      </c>
    </row>
    <row r="3624" spans="1:10">
      <c r="A3624" s="54" t="s">
        <v>1276</v>
      </c>
      <c r="B3624" s="31"/>
      <c r="C3624" s="41"/>
      <c r="D3624" s="18"/>
      <c r="E3624" s="42"/>
      <c r="F3624" s="60"/>
      <c r="G3624" s="43" t="s">
        <v>1277</v>
      </c>
      <c r="H3624" s="48">
        <f>SUM(H3622:H3623)</f>
        <v>8437.56</v>
      </c>
      <c r="I3624" s="45"/>
      <c r="J3624" s="49" t="e">
        <f>SUM(J3622:J3623)</f>
        <v>#REF!</v>
      </c>
    </row>
    <row r="3625" spans="1:10">
      <c r="A3625" s="40" t="s">
        <v>1278</v>
      </c>
      <c r="B3625" s="31"/>
      <c r="C3625" s="53" t="s">
        <v>1279</v>
      </c>
      <c r="D3625" s="18"/>
      <c r="E3625" s="42"/>
      <c r="F3625" s="60"/>
      <c r="G3625" s="43"/>
      <c r="H3625" s="44"/>
      <c r="I3625" s="45"/>
      <c r="J3625" s="46"/>
    </row>
    <row r="3626" spans="1:10">
      <c r="A3626" s="40">
        <v>300026</v>
      </c>
      <c r="B3626" s="31" t="s">
        <v>1279</v>
      </c>
      <c r="C3626" s="360" t="s">
        <v>1281</v>
      </c>
      <c r="D3626" s="354" t="s">
        <v>1282</v>
      </c>
      <c r="E3626" s="367">
        <f>$O$2</f>
        <v>0.05</v>
      </c>
      <c r="F3626" s="356"/>
      <c r="G3626" s="357">
        <f>H3624</f>
        <v>8437.56</v>
      </c>
      <c r="H3626" s="365">
        <f>TRUNC(E3626* (1 + F3626 / 100) * G3626,2)</f>
        <v>421.87</v>
      </c>
      <c r="I3626" s="352" t="e">
        <f>I3616 * H3626</f>
        <v>#REF!</v>
      </c>
      <c r="J3626" s="333" t="e">
        <f>H3626 * I3616</f>
        <v>#REF!</v>
      </c>
    </row>
    <row r="3627" spans="1:10">
      <c r="A3627" s="54" t="s">
        <v>1283</v>
      </c>
      <c r="B3627" s="31"/>
      <c r="C3627" s="41"/>
      <c r="D3627" s="18"/>
      <c r="E3627" s="42"/>
      <c r="F3627" s="60"/>
      <c r="G3627" s="43" t="s">
        <v>1284</v>
      </c>
      <c r="H3627" s="48">
        <f>SUM(H3625:H3626)</f>
        <v>421.87</v>
      </c>
      <c r="I3627" s="45"/>
      <c r="J3627" s="49" t="e">
        <f>SUM(J3625:J3626)</f>
        <v>#REF!</v>
      </c>
    </row>
    <row r="3628" spans="1:10">
      <c r="A3628" s="18" t="s">
        <v>1285</v>
      </c>
      <c r="B3628" s="61"/>
      <c r="C3628" s="47" t="s">
        <v>1286</v>
      </c>
      <c r="D3628" s="18"/>
      <c r="E3628" s="42"/>
      <c r="F3628" s="60"/>
      <c r="G3628" s="43"/>
      <c r="H3628" s="44"/>
      <c r="I3628" s="45"/>
      <c r="J3628" s="46"/>
    </row>
    <row r="3629" spans="1:10">
      <c r="A3629" s="40"/>
      <c r="B3629" s="31"/>
      <c r="C3629" s="360"/>
      <c r="D3629" s="354"/>
      <c r="E3629" s="355"/>
      <c r="F3629" s="356"/>
      <c r="G3629" s="357"/>
      <c r="H3629" s="365"/>
      <c r="I3629" s="352"/>
      <c r="J3629" s="333"/>
    </row>
    <row r="3630" spans="1:10">
      <c r="A3630" s="54" t="s">
        <v>1287</v>
      </c>
      <c r="B3630" s="61"/>
      <c r="C3630" s="41"/>
      <c r="D3630" s="18"/>
      <c r="E3630" s="42"/>
      <c r="F3630" s="60"/>
      <c r="G3630" s="43" t="s">
        <v>1288</v>
      </c>
      <c r="H3630" s="365">
        <f>SUM(H3628:H3629)</f>
        <v>0</v>
      </c>
      <c r="I3630" s="45"/>
      <c r="J3630" s="333">
        <f>SUM(J3628:J3629)</f>
        <v>0</v>
      </c>
    </row>
    <row r="3631" spans="1:10">
      <c r="A3631" s="18"/>
      <c r="B3631" s="55"/>
      <c r="C3631" s="41"/>
      <c r="D3631" s="18"/>
      <c r="E3631" s="42"/>
      <c r="F3631" s="60"/>
      <c r="G3631" s="43"/>
      <c r="H3631" s="44"/>
      <c r="I3631" s="45"/>
      <c r="J3631" s="46"/>
    </row>
    <row r="3632" spans="1:10" ht="16" thickBot="1">
      <c r="A3632" s="18" t="s">
        <v>1289</v>
      </c>
      <c r="B3632" s="55"/>
      <c r="C3632" s="56"/>
      <c r="D3632" s="119"/>
      <c r="E3632" s="120"/>
      <c r="F3632" s="121" t="s">
        <v>1290</v>
      </c>
      <c r="G3632" s="122" t="e">
        <f>SUM(H3617:H3631)/2</f>
        <v>#REF!</v>
      </c>
      <c r="H3632" s="123" t="e">
        <f>IF($A$2="CD",IF($A$3=1,ROUND(SUM(H3617:H3631)/2,0),IF($A$3=3,ROUND(SUM(H3617:H3631)/2,-1),SUM(H3617:H3631)/2)),SUM(H3617:H3631)/2)</f>
        <v>#REF!</v>
      </c>
      <c r="I3632" s="57" t="e">
        <f>SUM(J3617:J3631)/2</f>
        <v>#REF!</v>
      </c>
      <c r="J3632" s="124" t="e">
        <f>IF($A$2="CD",IF($A$3=1,ROUND(SUM(J3617:J3631)/2,0),IF($A$3=3,ROUND(SUM(J3617:J3631)/2,-1),SUM(J3617:J3631)/2)),SUM(J3617:J3631)/2)</f>
        <v>#REF!</v>
      </c>
    </row>
    <row r="3633" spans="1:10" ht="16" thickTop="1">
      <c r="A3633" s="18" t="s">
        <v>1340</v>
      </c>
      <c r="B3633" s="55"/>
      <c r="C3633" s="65" t="s">
        <v>1341</v>
      </c>
      <c r="D3633" s="66"/>
      <c r="E3633" s="67"/>
      <c r="F3633" s="112"/>
      <c r="G3633" s="68"/>
      <c r="H3633" s="69"/>
      <c r="I3633" s="45"/>
      <c r="J3633" s="70"/>
    </row>
    <row r="3634" spans="1:10">
      <c r="A3634" s="40" t="s">
        <v>1342</v>
      </c>
      <c r="B3634" s="55"/>
      <c r="C3634" s="335" t="s">
        <v>1343</v>
      </c>
      <c r="D3634" s="336"/>
      <c r="E3634" s="337"/>
      <c r="F3634" s="368">
        <f>$F$3</f>
        <v>0</v>
      </c>
      <c r="G3634" s="338"/>
      <c r="H3634" s="339" t="e">
        <f>ROUND(H3632*F3634,2)</f>
        <v>#REF!</v>
      </c>
      <c r="I3634" s="45"/>
      <c r="J3634" s="333" t="e">
        <f>ROUND(J3632*F3634,2)</f>
        <v>#REF!</v>
      </c>
    </row>
    <row r="3635" spans="1:10">
      <c r="A3635" s="40" t="s">
        <v>1344</v>
      </c>
      <c r="B3635" s="55"/>
      <c r="C3635" s="335" t="s">
        <v>1345</v>
      </c>
      <c r="D3635" s="336"/>
      <c r="E3635" s="337"/>
      <c r="F3635" s="368">
        <f>$G$3</f>
        <v>0</v>
      </c>
      <c r="G3635" s="338"/>
      <c r="H3635" s="339" t="e">
        <f>ROUND(H3632*F3635,2)</f>
        <v>#REF!</v>
      </c>
      <c r="I3635" s="45"/>
      <c r="J3635" s="333" t="e">
        <f>ROUND(J3632*F3635,2)</f>
        <v>#REF!</v>
      </c>
    </row>
    <row r="3636" spans="1:10">
      <c r="A3636" s="40" t="s">
        <v>1346</v>
      </c>
      <c r="B3636" s="55"/>
      <c r="C3636" s="335" t="s">
        <v>1347</v>
      </c>
      <c r="D3636" s="336"/>
      <c r="E3636" s="337"/>
      <c r="F3636" s="368">
        <f>$H$3</f>
        <v>0</v>
      </c>
      <c r="G3636" s="338"/>
      <c r="H3636" s="339" t="e">
        <f>ROUND(H3632*F3636,2)</f>
        <v>#REF!</v>
      </c>
      <c r="I3636" s="45"/>
      <c r="J3636" s="333" t="e">
        <f>ROUND(J3632*F3636,2)</f>
        <v>#REF!</v>
      </c>
    </row>
    <row r="3637" spans="1:10">
      <c r="A3637" s="40" t="s">
        <v>1348</v>
      </c>
      <c r="B3637" s="55"/>
      <c r="C3637" s="335" t="s">
        <v>1349</v>
      </c>
      <c r="D3637" s="336"/>
      <c r="E3637" s="337"/>
      <c r="F3637" s="368" t="e">
        <f>$I$3</f>
        <v>#REF!</v>
      </c>
      <c r="G3637" s="338"/>
      <c r="H3637" s="339" t="e">
        <f>ROUND(H3636*F3637,2)</f>
        <v>#REF!</v>
      </c>
      <c r="I3637" s="45"/>
      <c r="J3637" s="333" t="e">
        <f>ROUND(J3636*F3637,2)</f>
        <v>#REF!</v>
      </c>
    </row>
    <row r="3638" spans="1:10">
      <c r="A3638" s="18" t="s">
        <v>1350</v>
      </c>
      <c r="B3638" s="55"/>
      <c r="C3638" s="47" t="s">
        <v>1351</v>
      </c>
      <c r="D3638" s="18"/>
      <c r="E3638" s="42"/>
      <c r="F3638" s="60"/>
      <c r="G3638" s="71"/>
      <c r="H3638" s="72" t="e">
        <f>SUM(H3634:H3637)</f>
        <v>#REF!</v>
      </c>
      <c r="I3638" s="62"/>
      <c r="J3638" s="73" t="e">
        <f>SUM(J3634:J3637)</f>
        <v>#REF!</v>
      </c>
    </row>
    <row r="3639" spans="1:10" ht="16" thickBot="1">
      <c r="A3639" s="18" t="s">
        <v>1352</v>
      </c>
      <c r="B3639" s="55"/>
      <c r="C3639" s="125"/>
      <c r="D3639" s="126"/>
      <c r="E3639" s="120"/>
      <c r="F3639" s="121" t="s">
        <v>1353</v>
      </c>
      <c r="G3639" s="127" t="e">
        <f>H3638+H3632</f>
        <v>#REF!</v>
      </c>
      <c r="H3639" s="123" t="e">
        <f>IF($A$3=2,ROUND((H3632+H3638),2),IF($A$3=3,ROUND((H3632+H3638),-1),ROUND((H3632+H3638),0)))</f>
        <v>#REF!</v>
      </c>
      <c r="I3639" s="57"/>
      <c r="J3639" s="124" t="e">
        <f>IF($A$3=2,ROUND((J3632+J3638),2),IF($A$3=3,ROUND((J3632+J3638),-1),ROUND((J3632+J3638),0)))</f>
        <v>#REF!</v>
      </c>
    </row>
    <row r="3640" spans="1:10" ht="16" thickTop="1">
      <c r="C3640" s="1"/>
      <c r="D3640" s="2"/>
      <c r="E3640" s="1"/>
      <c r="F3640" s="1"/>
      <c r="G3640" s="1"/>
      <c r="H3640" s="1"/>
      <c r="I3640" s="29"/>
      <c r="J3640" s="30"/>
    </row>
    <row r="3641" spans="1:10" ht="16" thickBot="1">
      <c r="C3641" s="1"/>
      <c r="D3641" s="2"/>
      <c r="E3641" s="1"/>
      <c r="F3641" s="1"/>
      <c r="G3641" s="1"/>
      <c r="H3641" s="1"/>
      <c r="I3641" s="29"/>
      <c r="J3641" s="30"/>
    </row>
    <row r="3642" spans="1:10" ht="16" thickTop="1">
      <c r="A3642" s="18" t="s">
        <v>1812</v>
      </c>
      <c r="B3642" s="31"/>
      <c r="C3642" s="812" t="s">
        <v>1813</v>
      </c>
      <c r="D3642" s="813"/>
      <c r="E3642" s="813"/>
      <c r="F3642" s="813"/>
      <c r="G3642" s="32"/>
      <c r="H3642" s="33" t="s">
        <v>1373</v>
      </c>
      <c r="I3642" s="34" t="s">
        <v>1251</v>
      </c>
      <c r="J3642" s="35" t="s">
        <v>4</v>
      </c>
    </row>
    <row r="3643" spans="1:10">
      <c r="A3643" s="18"/>
      <c r="B3643" s="31"/>
      <c r="C3643" s="814"/>
      <c r="D3643" s="815"/>
      <c r="E3643" s="815"/>
      <c r="F3643" s="815"/>
      <c r="G3643" s="36"/>
      <c r="H3643" s="37" t="e">
        <f>"ITEM:   "&amp;#REF!</f>
        <v>#REF!</v>
      </c>
      <c r="I3643" s="64" t="e">
        <f>#REF!</f>
        <v>#REF!</v>
      </c>
      <c r="J3643" s="39"/>
    </row>
    <row r="3644" spans="1:10">
      <c r="A3644" s="40" t="s">
        <v>1253</v>
      </c>
      <c r="B3644" s="31"/>
      <c r="C3644" s="360" t="s">
        <v>1</v>
      </c>
      <c r="D3644" s="354" t="s">
        <v>2</v>
      </c>
      <c r="E3644" s="355" t="s">
        <v>3</v>
      </c>
      <c r="F3644" s="355" t="s">
        <v>1254</v>
      </c>
      <c r="G3644" s="357" t="s">
        <v>1255</v>
      </c>
      <c r="H3644" s="365" t="s">
        <v>1256</v>
      </c>
      <c r="I3644" s="352"/>
      <c r="J3644" s="333" t="s">
        <v>1256</v>
      </c>
    </row>
    <row r="3645" spans="1:10">
      <c r="A3645" s="40"/>
      <c r="B3645" s="31"/>
      <c r="C3645" s="41"/>
      <c r="D3645" s="18"/>
      <c r="E3645" s="42"/>
      <c r="F3645" s="42"/>
      <c r="G3645" s="43"/>
      <c r="H3645" s="44"/>
      <c r="I3645" s="45"/>
      <c r="J3645" s="46"/>
    </row>
    <row r="3646" spans="1:10">
      <c r="A3646" s="40" t="s">
        <v>1257</v>
      </c>
      <c r="B3646" s="31"/>
      <c r="C3646" s="47" t="s">
        <v>1258</v>
      </c>
      <c r="D3646" s="18"/>
      <c r="E3646" s="42"/>
      <c r="F3646" s="42"/>
      <c r="G3646" s="43"/>
      <c r="H3646" s="44"/>
      <c r="I3646" s="45"/>
      <c r="J3646" s="46"/>
    </row>
    <row r="3647" spans="1:10">
      <c r="A3647" s="40">
        <v>109911</v>
      </c>
      <c r="B3647" s="31"/>
      <c r="C3647" s="360" t="s">
        <v>1814</v>
      </c>
      <c r="D3647" s="354" t="s">
        <v>17</v>
      </c>
      <c r="E3647" s="355">
        <v>1</v>
      </c>
      <c r="F3647" s="355">
        <v>3</v>
      </c>
      <c r="G3647" s="357">
        <v>71500</v>
      </c>
      <c r="H3647" s="365">
        <f t="shared" ref="H3647:H3653" si="20">TRUNC(E3647* (1 + F3647 / 100) * G3647,2)</f>
        <v>73645</v>
      </c>
      <c r="I3647" s="352" t="e">
        <f>I3643 * (E3647 * (1+F3647/100))</f>
        <v>#REF!</v>
      </c>
      <c r="J3647" s="333" t="e">
        <f>H3647 * I3643</f>
        <v>#REF!</v>
      </c>
    </row>
    <row r="3648" spans="1:10">
      <c r="A3648" s="40">
        <v>100053</v>
      </c>
      <c r="B3648" s="31" t="s">
        <v>1263</v>
      </c>
      <c r="C3648" s="360" t="s">
        <v>1295</v>
      </c>
      <c r="D3648" s="354" t="s">
        <v>1296</v>
      </c>
      <c r="E3648" s="355">
        <v>1</v>
      </c>
      <c r="F3648" s="355"/>
      <c r="G3648" s="357">
        <v>30</v>
      </c>
      <c r="H3648" s="365">
        <f t="shared" si="20"/>
        <v>30</v>
      </c>
      <c r="I3648" s="352" t="e">
        <f>I3643 * (E3648 * (1+F3648/100))</f>
        <v>#REF!</v>
      </c>
      <c r="J3648" s="333" t="e">
        <f>H3648 * I3643</f>
        <v>#REF!</v>
      </c>
    </row>
    <row r="3649" spans="1:10">
      <c r="A3649" s="40">
        <v>100557</v>
      </c>
      <c r="B3649" s="31" t="s">
        <v>1302</v>
      </c>
      <c r="C3649" s="360" t="s">
        <v>1815</v>
      </c>
      <c r="D3649" s="354" t="s">
        <v>1304</v>
      </c>
      <c r="E3649" s="355">
        <v>2.5</v>
      </c>
      <c r="F3649" s="355"/>
      <c r="G3649" s="357">
        <v>1070</v>
      </c>
      <c r="H3649" s="365">
        <f t="shared" si="20"/>
        <v>2675</v>
      </c>
      <c r="I3649" s="352" t="e">
        <f>I3643 * (E3649 * (1+F3649/100))</f>
        <v>#REF!</v>
      </c>
      <c r="J3649" s="333" t="e">
        <f>H3649 * I3643</f>
        <v>#REF!</v>
      </c>
    </row>
    <row r="3650" spans="1:10">
      <c r="A3650" s="40">
        <v>101195</v>
      </c>
      <c r="B3650" s="31" t="s">
        <v>1297</v>
      </c>
      <c r="C3650" s="360" t="s">
        <v>1782</v>
      </c>
      <c r="D3650" s="354" t="s">
        <v>1758</v>
      </c>
      <c r="E3650" s="355">
        <v>0.01</v>
      </c>
      <c r="F3650" s="355">
        <v>1</v>
      </c>
      <c r="G3650" s="357">
        <v>13345</v>
      </c>
      <c r="H3650" s="365">
        <f t="shared" si="20"/>
        <v>134.78</v>
      </c>
      <c r="I3650" s="352" t="e">
        <f>I3643 * (E3650 * (1+F3650/100))</f>
        <v>#REF!</v>
      </c>
      <c r="J3650" s="333" t="e">
        <f>H3650 * I3643</f>
        <v>#REF!</v>
      </c>
    </row>
    <row r="3651" spans="1:10">
      <c r="A3651" s="40">
        <v>101116</v>
      </c>
      <c r="B3651" s="31" t="s">
        <v>1263</v>
      </c>
      <c r="C3651" s="360" t="s">
        <v>1816</v>
      </c>
      <c r="D3651" s="354" t="s">
        <v>1817</v>
      </c>
      <c r="E3651" s="355">
        <v>0.1</v>
      </c>
      <c r="F3651" s="355"/>
      <c r="G3651" s="357">
        <v>1400</v>
      </c>
      <c r="H3651" s="365">
        <f t="shared" si="20"/>
        <v>140</v>
      </c>
      <c r="I3651" s="352" t="e">
        <f>I3643 * (E3651 * (1+F3651/100))</f>
        <v>#REF!</v>
      </c>
      <c r="J3651" s="333" t="e">
        <f>H3651 * I3643</f>
        <v>#REF!</v>
      </c>
    </row>
    <row r="3652" spans="1:10">
      <c r="A3652" s="40">
        <v>107001</v>
      </c>
      <c r="B3652" s="31" t="s">
        <v>1263</v>
      </c>
      <c r="C3652" s="360" t="s">
        <v>1818</v>
      </c>
      <c r="D3652" s="354" t="s">
        <v>1301</v>
      </c>
      <c r="E3652" s="355">
        <v>0.05</v>
      </c>
      <c r="F3652" s="355"/>
      <c r="G3652" s="357">
        <v>4600</v>
      </c>
      <c r="H3652" s="365">
        <f t="shared" si="20"/>
        <v>230</v>
      </c>
      <c r="I3652" s="352" t="e">
        <f>I3643 * (E3652 * (1+F3652/100))</f>
        <v>#REF!</v>
      </c>
      <c r="J3652" s="333" t="e">
        <f>H3652 * I3643</f>
        <v>#REF!</v>
      </c>
    </row>
    <row r="3653" spans="1:10">
      <c r="A3653" s="18" t="s">
        <v>1766</v>
      </c>
      <c r="B3653" s="31" t="s">
        <v>1532</v>
      </c>
      <c r="C3653" s="360" t="s">
        <v>1767</v>
      </c>
      <c r="D3653" s="354" t="s">
        <v>8</v>
      </c>
      <c r="E3653" s="355">
        <v>0.04</v>
      </c>
      <c r="F3653" s="355"/>
      <c r="G3653" s="357" t="e">
        <f>H161</f>
        <v>#REF!</v>
      </c>
      <c r="H3653" s="365" t="e">
        <f t="shared" si="20"/>
        <v>#REF!</v>
      </c>
      <c r="I3653" s="352" t="e">
        <f>I3643 * (E3653 * (1+F3653/100))</f>
        <v>#REF!</v>
      </c>
      <c r="J3653" s="333" t="e">
        <f>H3653 * I3643</f>
        <v>#REF!</v>
      </c>
    </row>
    <row r="3654" spans="1:10">
      <c r="A3654" s="54" t="s">
        <v>1265</v>
      </c>
      <c r="B3654" s="31"/>
      <c r="C3654" s="41"/>
      <c r="D3654" s="18"/>
      <c r="E3654" s="42"/>
      <c r="F3654" s="42"/>
      <c r="G3654" s="43" t="s">
        <v>1266</v>
      </c>
      <c r="H3654" s="48" t="e">
        <f>SUM(H3646:H3653)</f>
        <v>#REF!</v>
      </c>
      <c r="I3654" s="45"/>
      <c r="J3654" s="49" t="e">
        <f>SUM(J3646:J3653)</f>
        <v>#REF!</v>
      </c>
    </row>
    <row r="3655" spans="1:10">
      <c r="A3655" s="40" t="s">
        <v>1267</v>
      </c>
      <c r="B3655" s="31"/>
      <c r="C3655" s="50" t="s">
        <v>1268</v>
      </c>
      <c r="D3655" s="18" t="s">
        <v>1269</v>
      </c>
      <c r="E3655" s="18" t="s">
        <v>1270</v>
      </c>
      <c r="F3655" s="18" t="s">
        <v>1271</v>
      </c>
      <c r="G3655" s="51" t="s">
        <v>1272</v>
      </c>
      <c r="H3655" s="52" t="s">
        <v>1273</v>
      </c>
      <c r="I3655" s="45"/>
      <c r="J3655" s="46"/>
    </row>
    <row r="3656" spans="1:10">
      <c r="A3656" s="40">
        <v>200004</v>
      </c>
      <c r="B3656" s="31" t="s">
        <v>1268</v>
      </c>
      <c r="C3656" s="360" t="s">
        <v>1395</v>
      </c>
      <c r="D3656" s="361">
        <v>114616</v>
      </c>
      <c r="E3656" s="362">
        <f>$O$1</f>
        <v>1.68</v>
      </c>
      <c r="F3656" s="363">
        <f>IF(D3656&lt;&gt;"",TRUNC(D3656*E3656,0),"")</f>
        <v>192554</v>
      </c>
      <c r="G3656" s="364">
        <v>39.999899999999997</v>
      </c>
      <c r="H3656" s="365">
        <f>TRUNC(F3656/G3656,2)</f>
        <v>4813.8599999999997</v>
      </c>
      <c r="I3656" s="352" t="e">
        <f>I3643 / G3656</f>
        <v>#REF!</v>
      </c>
      <c r="J3656" s="333" t="e">
        <f>H3656 * I3643</f>
        <v>#REF!</v>
      </c>
    </row>
    <row r="3657" spans="1:10">
      <c r="A3657" s="40">
        <v>200007</v>
      </c>
      <c r="B3657" s="31" t="s">
        <v>1268</v>
      </c>
      <c r="C3657" s="360" t="s">
        <v>1274</v>
      </c>
      <c r="D3657" s="361">
        <v>109195</v>
      </c>
      <c r="E3657" s="362">
        <f>$O$1</f>
        <v>1.68</v>
      </c>
      <c r="F3657" s="363">
        <f>IF(D3657&lt;&gt;"",TRUNC(D3657*E3657,0),"")</f>
        <v>183447</v>
      </c>
      <c r="G3657" s="364">
        <v>10</v>
      </c>
      <c r="H3657" s="365">
        <f>TRUNC(F3657/G3657,2)</f>
        <v>18344.7</v>
      </c>
      <c r="I3657" s="352" t="e">
        <f>I3643 / G3657</f>
        <v>#REF!</v>
      </c>
      <c r="J3657" s="333" t="e">
        <f>H3657 * I3643</f>
        <v>#REF!</v>
      </c>
    </row>
    <row r="3658" spans="1:10">
      <c r="A3658" s="54" t="s">
        <v>1276</v>
      </c>
      <c r="B3658" s="31"/>
      <c r="C3658" s="41"/>
      <c r="D3658" s="18"/>
      <c r="E3658" s="42"/>
      <c r="F3658" s="42"/>
      <c r="G3658" s="43" t="s">
        <v>1277</v>
      </c>
      <c r="H3658" s="48">
        <f>SUM(H3655:H3657)</f>
        <v>23158.560000000001</v>
      </c>
      <c r="I3658" s="45"/>
      <c r="J3658" s="49" t="e">
        <f>SUM(J3655:J3657)</f>
        <v>#REF!</v>
      </c>
    </row>
    <row r="3659" spans="1:10">
      <c r="A3659" s="40" t="s">
        <v>1278</v>
      </c>
      <c r="B3659" s="31"/>
      <c r="C3659" s="53" t="s">
        <v>1279</v>
      </c>
      <c r="D3659" s="18"/>
      <c r="E3659" s="42"/>
      <c r="F3659" s="42"/>
      <c r="G3659" s="43"/>
      <c r="H3659" s="44"/>
      <c r="I3659" s="45"/>
      <c r="J3659" s="46"/>
    </row>
    <row r="3660" spans="1:10">
      <c r="A3660" s="40">
        <v>300026</v>
      </c>
      <c r="B3660" s="31" t="s">
        <v>1279</v>
      </c>
      <c r="C3660" s="360" t="s">
        <v>1281</v>
      </c>
      <c r="D3660" s="354" t="s">
        <v>1282</v>
      </c>
      <c r="E3660" s="367">
        <f>$O$2</f>
        <v>0.05</v>
      </c>
      <c r="F3660" s="355"/>
      <c r="G3660" s="357">
        <f>H3658</f>
        <v>23158.560000000001</v>
      </c>
      <c r="H3660" s="365">
        <f>TRUNC(E3660* (1 + F3660 / 100) * G3660,2)</f>
        <v>1157.92</v>
      </c>
      <c r="I3660" s="352" t="e">
        <f>I3643 * H3660</f>
        <v>#REF!</v>
      </c>
      <c r="J3660" s="333" t="e">
        <f>H3660 * I3643</f>
        <v>#REF!</v>
      </c>
    </row>
    <row r="3661" spans="1:10">
      <c r="A3661" s="54" t="s">
        <v>1283</v>
      </c>
      <c r="B3661" s="31"/>
      <c r="C3661" s="41"/>
      <c r="D3661" s="18"/>
      <c r="E3661" s="42"/>
      <c r="F3661" s="42"/>
      <c r="G3661" s="43" t="s">
        <v>1284</v>
      </c>
      <c r="H3661" s="48">
        <f>SUM(H3659:H3660)</f>
        <v>1157.92</v>
      </c>
      <c r="I3661" s="45"/>
      <c r="J3661" s="49" t="e">
        <f>SUM(J3659:J3660)</f>
        <v>#REF!</v>
      </c>
    </row>
    <row r="3662" spans="1:10">
      <c r="A3662" s="18" t="s">
        <v>1285</v>
      </c>
      <c r="B3662" s="1"/>
      <c r="C3662" s="47" t="s">
        <v>1286</v>
      </c>
      <c r="D3662" s="18"/>
      <c r="E3662" s="42"/>
      <c r="F3662" s="42"/>
      <c r="G3662" s="43"/>
      <c r="H3662" s="44"/>
      <c r="I3662" s="45"/>
      <c r="J3662" s="46"/>
    </row>
    <row r="3663" spans="1:10">
      <c r="A3663" s="40"/>
      <c r="B3663" s="31"/>
      <c r="C3663" s="360"/>
      <c r="D3663" s="354"/>
      <c r="E3663" s="355"/>
      <c r="F3663" s="355"/>
      <c r="G3663" s="357"/>
      <c r="H3663" s="365"/>
      <c r="I3663" s="352"/>
      <c r="J3663" s="333"/>
    </row>
    <row r="3664" spans="1:10">
      <c r="A3664" s="54" t="s">
        <v>1287</v>
      </c>
      <c r="B3664" s="1"/>
      <c r="C3664" s="41"/>
      <c r="D3664" s="18"/>
      <c r="E3664" s="42"/>
      <c r="F3664" s="42"/>
      <c r="G3664" s="43" t="s">
        <v>1288</v>
      </c>
      <c r="H3664" s="365">
        <f>SUM(H3662:H3663)</f>
        <v>0</v>
      </c>
      <c r="I3664" s="45"/>
      <c r="J3664" s="333">
        <f>SUM(J3662:J3663)</f>
        <v>0</v>
      </c>
    </row>
    <row r="3665" spans="1:10">
      <c r="A3665" s="18"/>
      <c r="B3665" s="55"/>
      <c r="C3665" s="41"/>
      <c r="D3665" s="18"/>
      <c r="E3665" s="42"/>
      <c r="F3665" s="42"/>
      <c r="G3665" s="43"/>
      <c r="H3665" s="44"/>
      <c r="I3665" s="45"/>
      <c r="J3665" s="46"/>
    </row>
    <row r="3666" spans="1:10" ht="16" thickBot="1">
      <c r="A3666" s="18" t="s">
        <v>1289</v>
      </c>
      <c r="B3666" s="55"/>
      <c r="C3666" s="56"/>
      <c r="D3666" s="119"/>
      <c r="E3666" s="120"/>
      <c r="F3666" s="121" t="s">
        <v>1290</v>
      </c>
      <c r="G3666" s="122" t="e">
        <f>SUM(H3644:H3665)/2</f>
        <v>#REF!</v>
      </c>
      <c r="H3666" s="123" t="e">
        <f>IF($A$2="CD",IF($A$3=1,ROUND(SUM(H3644:H3665)/2,0),IF($A$3=3,ROUND(SUM(H3644:H3665)/2,-1),SUM(H3644:H3665)/2)),SUM(H3644:H3665)/2)</f>
        <v>#REF!</v>
      </c>
      <c r="I3666" s="57" t="e">
        <f>SUM(J3644:J3665)/2</f>
        <v>#REF!</v>
      </c>
      <c r="J3666" s="124" t="e">
        <f>IF($A$2="CD",IF($A$3=1,ROUND(SUM(J3644:J3665)/2,0),IF($A$3=3,ROUND(SUM(J3644:J3665)/2,-1),SUM(J3644:J3665)/2)),SUM(J3644:J3665)/2)</f>
        <v>#REF!</v>
      </c>
    </row>
    <row r="3667" spans="1:10" ht="16" thickTop="1">
      <c r="A3667" s="18" t="s">
        <v>1340</v>
      </c>
      <c r="B3667" s="55"/>
      <c r="C3667" s="65" t="s">
        <v>1341</v>
      </c>
      <c r="D3667" s="66"/>
      <c r="E3667" s="67"/>
      <c r="F3667" s="67"/>
      <c r="G3667" s="68"/>
      <c r="H3667" s="69"/>
      <c r="I3667" s="45"/>
      <c r="J3667" s="70"/>
    </row>
    <row r="3668" spans="1:10">
      <c r="A3668" s="40" t="s">
        <v>1342</v>
      </c>
      <c r="B3668" s="55"/>
      <c r="C3668" s="335" t="s">
        <v>1343</v>
      </c>
      <c r="D3668" s="336"/>
      <c r="E3668" s="337"/>
      <c r="F3668" s="377">
        <f>$F$3</f>
        <v>0</v>
      </c>
      <c r="G3668" s="338"/>
      <c r="H3668" s="339" t="e">
        <f>ROUND(H3666*F3668,2)</f>
        <v>#REF!</v>
      </c>
      <c r="I3668" s="45"/>
      <c r="J3668" s="333" t="e">
        <f>ROUND(J3666*F3668,2)</f>
        <v>#REF!</v>
      </c>
    </row>
    <row r="3669" spans="1:10">
      <c r="A3669" s="40" t="s">
        <v>1344</v>
      </c>
      <c r="B3669" s="55"/>
      <c r="C3669" s="335" t="s">
        <v>1345</v>
      </c>
      <c r="D3669" s="336"/>
      <c r="E3669" s="337"/>
      <c r="F3669" s="377">
        <f>$G$3</f>
        <v>0</v>
      </c>
      <c r="G3669" s="338"/>
      <c r="H3669" s="339" t="e">
        <f>ROUND(H3666*F3669,2)</f>
        <v>#REF!</v>
      </c>
      <c r="I3669" s="45"/>
      <c r="J3669" s="333" t="e">
        <f>ROUND(J3666*F3669,2)</f>
        <v>#REF!</v>
      </c>
    </row>
    <row r="3670" spans="1:10">
      <c r="A3670" s="40" t="s">
        <v>1346</v>
      </c>
      <c r="B3670" s="55"/>
      <c r="C3670" s="335" t="s">
        <v>1347</v>
      </c>
      <c r="D3670" s="336"/>
      <c r="E3670" s="337"/>
      <c r="F3670" s="377">
        <f>$H$3</f>
        <v>0</v>
      </c>
      <c r="G3670" s="338"/>
      <c r="H3670" s="339" t="e">
        <f>ROUND(H3666*F3670,2)</f>
        <v>#REF!</v>
      </c>
      <c r="I3670" s="45"/>
      <c r="J3670" s="333" t="e">
        <f>ROUND(J3666*F3670,2)</f>
        <v>#REF!</v>
      </c>
    </row>
    <row r="3671" spans="1:10">
      <c r="A3671" s="40" t="s">
        <v>1348</v>
      </c>
      <c r="B3671" s="55"/>
      <c r="C3671" s="335" t="s">
        <v>1349</v>
      </c>
      <c r="D3671" s="336"/>
      <c r="E3671" s="337"/>
      <c r="F3671" s="377" t="e">
        <f>$I$3</f>
        <v>#REF!</v>
      </c>
      <c r="G3671" s="338"/>
      <c r="H3671" s="339" t="e">
        <f>ROUND(H3670*F3671,2)</f>
        <v>#REF!</v>
      </c>
      <c r="I3671" s="45"/>
      <c r="J3671" s="333" t="e">
        <f>ROUND(J3670*F3671,2)</f>
        <v>#REF!</v>
      </c>
    </row>
    <row r="3672" spans="1:10">
      <c r="A3672" s="18" t="s">
        <v>1350</v>
      </c>
      <c r="B3672" s="55"/>
      <c r="C3672" s="47" t="s">
        <v>1351</v>
      </c>
      <c r="D3672" s="18"/>
      <c r="E3672" s="42"/>
      <c r="F3672" s="42"/>
      <c r="G3672" s="71"/>
      <c r="H3672" s="72" t="e">
        <f>SUM(H3668:H3671)</f>
        <v>#REF!</v>
      </c>
      <c r="I3672" s="62"/>
      <c r="J3672" s="73" t="e">
        <f>SUM(J3668:J3671)</f>
        <v>#REF!</v>
      </c>
    </row>
    <row r="3673" spans="1:10" ht="16" thickBot="1">
      <c r="A3673" s="18" t="s">
        <v>1352</v>
      </c>
      <c r="B3673" s="55"/>
      <c r="C3673" s="125"/>
      <c r="D3673" s="126"/>
      <c r="E3673" s="120"/>
      <c r="F3673" s="121" t="s">
        <v>1353</v>
      </c>
      <c r="G3673" s="127" t="e">
        <f>H3672+H3666</f>
        <v>#REF!</v>
      </c>
      <c r="H3673" s="123" t="e">
        <f>IF($A$3=2,ROUND((H3666+H3672),2),IF($A$3=3,ROUND((H3666+H3672),-1),ROUND((H3666+H3672),0)))</f>
        <v>#REF!</v>
      </c>
      <c r="I3673" s="57"/>
      <c r="J3673" s="124" t="e">
        <f>IF($A$3=2,ROUND((J3666+J3672),2),IF($A$3=3,ROUND((J3666+J3672),-1),ROUND((J3666+J3672),0)))</f>
        <v>#REF!</v>
      </c>
    </row>
    <row r="3674" spans="1:10" ht="16" thickTop="1">
      <c r="C3674" s="1"/>
      <c r="D3674" s="2"/>
      <c r="E3674" s="1"/>
      <c r="F3674" s="1"/>
      <c r="G3674" s="1"/>
      <c r="H3674" s="1"/>
      <c r="I3674" s="29"/>
      <c r="J3674" s="30"/>
    </row>
    <row r="3675" spans="1:10">
      <c r="C3675" s="1"/>
      <c r="D3675" s="2"/>
      <c r="E3675" s="1"/>
      <c r="F3675" s="1"/>
      <c r="G3675" s="1"/>
      <c r="H3675" s="1"/>
      <c r="I3675" s="29"/>
      <c r="J3675" s="30"/>
    </row>
    <row r="3676" spans="1:10" ht="16" thickBot="1">
      <c r="C3676" s="1"/>
      <c r="D3676" s="2"/>
      <c r="E3676" s="1"/>
      <c r="F3676" s="1"/>
      <c r="G3676" s="1"/>
      <c r="H3676" s="1"/>
      <c r="I3676" s="29"/>
      <c r="J3676" s="30"/>
    </row>
    <row r="3677" spans="1:10" ht="16" thickTop="1">
      <c r="A3677" s="18" t="s">
        <v>1819</v>
      </c>
      <c r="B3677" s="31"/>
      <c r="C3677" s="812" t="s">
        <v>1820</v>
      </c>
      <c r="D3677" s="813"/>
      <c r="E3677" s="813"/>
      <c r="F3677" s="813"/>
      <c r="G3677" s="58"/>
      <c r="H3677" s="33" t="s">
        <v>1373</v>
      </c>
      <c r="I3677" s="34" t="s">
        <v>1251</v>
      </c>
      <c r="J3677" s="35" t="s">
        <v>4</v>
      </c>
    </row>
    <row r="3678" spans="1:10">
      <c r="A3678" s="18"/>
      <c r="B3678" s="31"/>
      <c r="C3678" s="814"/>
      <c r="D3678" s="815"/>
      <c r="E3678" s="815"/>
      <c r="F3678" s="815"/>
      <c r="G3678" s="59"/>
      <c r="H3678" s="37" t="e">
        <f>"ITEM:   "&amp;#REF!</f>
        <v>#REF!</v>
      </c>
      <c r="I3678" s="64" t="e">
        <f>#REF!</f>
        <v>#REF!</v>
      </c>
      <c r="J3678" s="39"/>
    </row>
    <row r="3679" spans="1:10">
      <c r="A3679" s="40" t="s">
        <v>1253</v>
      </c>
      <c r="B3679" s="31"/>
      <c r="C3679" s="360" t="s">
        <v>1</v>
      </c>
      <c r="D3679" s="354" t="s">
        <v>2</v>
      </c>
      <c r="E3679" s="355" t="s">
        <v>3</v>
      </c>
      <c r="F3679" s="356" t="s">
        <v>1254</v>
      </c>
      <c r="G3679" s="357" t="s">
        <v>1255</v>
      </c>
      <c r="H3679" s="365" t="s">
        <v>1256</v>
      </c>
      <c r="I3679" s="352"/>
      <c r="J3679" s="333" t="s">
        <v>1256</v>
      </c>
    </row>
    <row r="3680" spans="1:10">
      <c r="A3680" s="40"/>
      <c r="B3680" s="31"/>
      <c r="C3680" s="41"/>
      <c r="D3680" s="18"/>
      <c r="E3680" s="42"/>
      <c r="F3680" s="60"/>
      <c r="G3680" s="43"/>
      <c r="H3680" s="44"/>
      <c r="I3680" s="45"/>
      <c r="J3680" s="46"/>
    </row>
    <row r="3681" spans="1:10">
      <c r="A3681" s="40" t="s">
        <v>1257</v>
      </c>
      <c r="B3681" s="31"/>
      <c r="C3681" s="47" t="s">
        <v>1258</v>
      </c>
      <c r="D3681" s="18"/>
      <c r="E3681" s="42"/>
      <c r="F3681" s="60"/>
      <c r="G3681" s="43"/>
      <c r="H3681" s="44"/>
      <c r="I3681" s="45"/>
      <c r="J3681" s="46"/>
    </row>
    <row r="3682" spans="1:10">
      <c r="A3682" s="40">
        <v>100053</v>
      </c>
      <c r="B3682" s="31" t="s">
        <v>1263</v>
      </c>
      <c r="C3682" s="360" t="s">
        <v>1295</v>
      </c>
      <c r="D3682" s="354" t="s">
        <v>1296</v>
      </c>
      <c r="E3682" s="355">
        <v>2</v>
      </c>
      <c r="F3682" s="356"/>
      <c r="G3682" s="357">
        <v>30</v>
      </c>
      <c r="H3682" s="365">
        <f>TRUNC(E3682* (1 + F3682 / 100) * G3682,2)</f>
        <v>60</v>
      </c>
      <c r="I3682" s="352" t="e">
        <f>I3678 * (E3682 * (1+F3682/100))</f>
        <v>#REF!</v>
      </c>
      <c r="J3682" s="333" t="e">
        <f>H3682 * I3678</f>
        <v>#REF!</v>
      </c>
    </row>
    <row r="3683" spans="1:10">
      <c r="A3683" s="40">
        <v>100557</v>
      </c>
      <c r="B3683" s="31" t="s">
        <v>1302</v>
      </c>
      <c r="C3683" s="360" t="s">
        <v>1815</v>
      </c>
      <c r="D3683" s="354" t="s">
        <v>1304</v>
      </c>
      <c r="E3683" s="355">
        <v>1.5</v>
      </c>
      <c r="F3683" s="356">
        <v>1</v>
      </c>
      <c r="G3683" s="357">
        <v>1070</v>
      </c>
      <c r="H3683" s="365">
        <f>TRUNC(E3683* (1 + F3683 / 100) * G3683,2)</f>
        <v>1621.05</v>
      </c>
      <c r="I3683" s="352" t="e">
        <f>I3678 * (E3683 * (1+F3683/100))</f>
        <v>#REF!</v>
      </c>
      <c r="J3683" s="333" t="e">
        <f>H3683 * I3678</f>
        <v>#REF!</v>
      </c>
    </row>
    <row r="3684" spans="1:10">
      <c r="A3684" s="40">
        <v>101195</v>
      </c>
      <c r="B3684" s="31" t="s">
        <v>1297</v>
      </c>
      <c r="C3684" s="360" t="s">
        <v>1782</v>
      </c>
      <c r="D3684" s="354" t="s">
        <v>1758</v>
      </c>
      <c r="E3684" s="355">
        <v>0.01</v>
      </c>
      <c r="F3684" s="356">
        <v>1</v>
      </c>
      <c r="G3684" s="357">
        <v>13345</v>
      </c>
      <c r="H3684" s="365">
        <f>TRUNC(E3684* (1 + F3684 / 100) * G3684,2)</f>
        <v>134.78</v>
      </c>
      <c r="I3684" s="352" t="e">
        <f>I3678 * (E3684 * (1+F3684/100))</f>
        <v>#REF!</v>
      </c>
      <c r="J3684" s="333" t="e">
        <f>H3684 * I3678</f>
        <v>#REF!</v>
      </c>
    </row>
    <row r="3685" spans="1:10">
      <c r="A3685" s="40">
        <v>100018</v>
      </c>
      <c r="B3685" s="31" t="s">
        <v>1259</v>
      </c>
      <c r="C3685" s="360" t="s">
        <v>1821</v>
      </c>
      <c r="D3685" s="354" t="s">
        <v>1301</v>
      </c>
      <c r="E3685" s="355">
        <v>0.01</v>
      </c>
      <c r="F3685" s="356">
        <v>1</v>
      </c>
      <c r="G3685" s="357">
        <v>43000</v>
      </c>
      <c r="H3685" s="365">
        <f>TRUNC(E3685* (1 + F3685 / 100) * G3685,2)</f>
        <v>434.3</v>
      </c>
      <c r="I3685" s="352" t="e">
        <f>I3678 * (E3685 * (1+F3685/100))</f>
        <v>#REF!</v>
      </c>
      <c r="J3685" s="333" t="e">
        <f>H3685 * I3678</f>
        <v>#REF!</v>
      </c>
    </row>
    <row r="3686" spans="1:10">
      <c r="A3686" s="40">
        <v>100579</v>
      </c>
      <c r="B3686" s="31" t="s">
        <v>1331</v>
      </c>
      <c r="C3686" s="360" t="s">
        <v>1789</v>
      </c>
      <c r="D3686" s="354" t="s">
        <v>1301</v>
      </c>
      <c r="E3686" s="355">
        <v>2.5000000000000001E-2</v>
      </c>
      <c r="F3686" s="356"/>
      <c r="G3686" s="357">
        <v>44900</v>
      </c>
      <c r="H3686" s="365">
        <f>TRUNC(E3686* (1 + F3686 / 100) * G3686,2)</f>
        <v>1122.5</v>
      </c>
      <c r="I3686" s="352" t="e">
        <f>I3678 * (E3686 * (1+F3686/100))</f>
        <v>#REF!</v>
      </c>
      <c r="J3686" s="333" t="e">
        <f>H3686 * I3678</f>
        <v>#REF!</v>
      </c>
    </row>
    <row r="3687" spans="1:10">
      <c r="A3687" s="54" t="s">
        <v>1265</v>
      </c>
      <c r="B3687" s="31"/>
      <c r="C3687" s="41"/>
      <c r="D3687" s="18"/>
      <c r="E3687" s="42"/>
      <c r="F3687" s="60"/>
      <c r="G3687" s="43" t="s">
        <v>1266</v>
      </c>
      <c r="H3687" s="48">
        <f>SUM(H3681:H3686)</f>
        <v>3372.63</v>
      </c>
      <c r="I3687" s="45"/>
      <c r="J3687" s="49" t="e">
        <f>SUM(J3681:J3686)</f>
        <v>#REF!</v>
      </c>
    </row>
    <row r="3688" spans="1:10">
      <c r="A3688" s="40" t="s">
        <v>1267</v>
      </c>
      <c r="B3688" s="31"/>
      <c r="C3688" s="50" t="s">
        <v>1268</v>
      </c>
      <c r="D3688" s="18" t="s">
        <v>1269</v>
      </c>
      <c r="E3688" s="18" t="s">
        <v>1270</v>
      </c>
      <c r="F3688" s="18" t="s">
        <v>1271</v>
      </c>
      <c r="G3688" s="51" t="s">
        <v>1272</v>
      </c>
      <c r="H3688" s="52" t="s">
        <v>1273</v>
      </c>
      <c r="I3688" s="45"/>
      <c r="J3688" s="46"/>
    </row>
    <row r="3689" spans="1:10">
      <c r="A3689" s="40">
        <v>200007</v>
      </c>
      <c r="B3689" s="31" t="s">
        <v>1268</v>
      </c>
      <c r="C3689" s="360" t="s">
        <v>1274</v>
      </c>
      <c r="D3689" s="361">
        <v>109195</v>
      </c>
      <c r="E3689" s="362">
        <f>$O$1</f>
        <v>1.68</v>
      </c>
      <c r="F3689" s="363">
        <f>IF(D3689&lt;&gt;"",TRUNC(D3689*E3689,0),"")</f>
        <v>183447</v>
      </c>
      <c r="G3689" s="364">
        <v>17.949000000000002</v>
      </c>
      <c r="H3689" s="365">
        <f>TRUNC(F3689/G3689,2)</f>
        <v>10220.450000000001</v>
      </c>
      <c r="I3689" s="352" t="e">
        <f>I3678 / G3689</f>
        <v>#REF!</v>
      </c>
      <c r="J3689" s="333" t="e">
        <f>H3689 * I3678</f>
        <v>#REF!</v>
      </c>
    </row>
    <row r="3690" spans="1:10">
      <c r="A3690" s="54" t="s">
        <v>1276</v>
      </c>
      <c r="B3690" s="31"/>
      <c r="C3690" s="41"/>
      <c r="D3690" s="18"/>
      <c r="E3690" s="42"/>
      <c r="F3690" s="60"/>
      <c r="G3690" s="43" t="s">
        <v>1277</v>
      </c>
      <c r="H3690" s="48">
        <f>SUM(H3688:H3689)</f>
        <v>10220.450000000001</v>
      </c>
      <c r="I3690" s="45"/>
      <c r="J3690" s="49" t="e">
        <f>SUM(J3688:J3689)</f>
        <v>#REF!</v>
      </c>
    </row>
    <row r="3691" spans="1:10">
      <c r="A3691" s="40" t="s">
        <v>1278</v>
      </c>
      <c r="B3691" s="31"/>
      <c r="C3691" s="53" t="s">
        <v>1279</v>
      </c>
      <c r="D3691" s="18"/>
      <c r="E3691" s="42"/>
      <c r="F3691" s="60"/>
      <c r="G3691" s="43"/>
      <c r="H3691" s="44"/>
      <c r="I3691" s="45"/>
      <c r="J3691" s="46"/>
    </row>
    <row r="3692" spans="1:10">
      <c r="A3692" s="40">
        <v>300062</v>
      </c>
      <c r="B3692" s="31" t="s">
        <v>1279</v>
      </c>
      <c r="C3692" s="360" t="s">
        <v>1822</v>
      </c>
      <c r="D3692" s="354" t="s">
        <v>629</v>
      </c>
      <c r="E3692" s="355">
        <v>9.0899999999999995E-2</v>
      </c>
      <c r="F3692" s="356"/>
      <c r="G3692" s="357">
        <v>18000</v>
      </c>
      <c r="H3692" s="365">
        <f>TRUNC(E3692* (1 + F3692 / 100) * G3692,2)</f>
        <v>1636.2</v>
      </c>
      <c r="I3692" s="352" t="e">
        <f>I3678 * (E3692 * (1+F3692/100))</f>
        <v>#REF!</v>
      </c>
      <c r="J3692" s="333" t="e">
        <f>H3692 * I3678</f>
        <v>#REF!</v>
      </c>
    </row>
    <row r="3693" spans="1:10">
      <c r="A3693" s="40">
        <v>300026</v>
      </c>
      <c r="B3693" s="31" t="s">
        <v>1279</v>
      </c>
      <c r="C3693" s="360" t="s">
        <v>1281</v>
      </c>
      <c r="D3693" s="354" t="s">
        <v>1282</v>
      </c>
      <c r="E3693" s="367">
        <f>$O$2</f>
        <v>0.05</v>
      </c>
      <c r="F3693" s="356"/>
      <c r="G3693" s="357">
        <f>H3690</f>
        <v>10220.450000000001</v>
      </c>
      <c r="H3693" s="365">
        <f>TRUNC(E3693* (1 + F3693 / 100) * G3693,2)</f>
        <v>511.02</v>
      </c>
      <c r="I3693" s="352" t="e">
        <f>I3678 * H3693</f>
        <v>#REF!</v>
      </c>
      <c r="J3693" s="333" t="e">
        <f>H3693 * I3678</f>
        <v>#REF!</v>
      </c>
    </row>
    <row r="3694" spans="1:10">
      <c r="A3694" s="54" t="s">
        <v>1283</v>
      </c>
      <c r="B3694" s="31"/>
      <c r="C3694" s="41"/>
      <c r="D3694" s="18"/>
      <c r="E3694" s="42"/>
      <c r="F3694" s="60"/>
      <c r="G3694" s="43" t="s">
        <v>1284</v>
      </c>
      <c r="H3694" s="48">
        <f>SUM(H3691:H3693)</f>
        <v>2147.2200000000003</v>
      </c>
      <c r="I3694" s="45"/>
      <c r="J3694" s="49" t="e">
        <f>SUM(J3691:J3693)</f>
        <v>#REF!</v>
      </c>
    </row>
    <row r="3695" spans="1:10">
      <c r="A3695" s="18" t="s">
        <v>1285</v>
      </c>
      <c r="B3695" s="61"/>
      <c r="C3695" s="47" t="s">
        <v>1286</v>
      </c>
      <c r="D3695" s="18"/>
      <c r="E3695" s="42"/>
      <c r="F3695" s="60"/>
      <c r="G3695" s="43"/>
      <c r="H3695" s="44"/>
      <c r="I3695" s="45"/>
      <c r="J3695" s="46"/>
    </row>
    <row r="3696" spans="1:10">
      <c r="A3696" s="40"/>
      <c r="B3696" s="31"/>
      <c r="C3696" s="360"/>
      <c r="D3696" s="354"/>
      <c r="E3696" s="355"/>
      <c r="F3696" s="356"/>
      <c r="G3696" s="357"/>
      <c r="H3696" s="365"/>
      <c r="I3696" s="352"/>
      <c r="J3696" s="333"/>
    </row>
    <row r="3697" spans="1:10">
      <c r="A3697" s="54" t="s">
        <v>1287</v>
      </c>
      <c r="B3697" s="61"/>
      <c r="C3697" s="41"/>
      <c r="D3697" s="18"/>
      <c r="E3697" s="42"/>
      <c r="F3697" s="60"/>
      <c r="G3697" s="43" t="s">
        <v>1288</v>
      </c>
      <c r="H3697" s="365">
        <f>SUM(H3695:H3696)</f>
        <v>0</v>
      </c>
      <c r="I3697" s="45"/>
      <c r="J3697" s="333">
        <f>SUM(J3695:J3696)</f>
        <v>0</v>
      </c>
    </row>
    <row r="3698" spans="1:10">
      <c r="A3698" s="18"/>
      <c r="B3698" s="55"/>
      <c r="C3698" s="41"/>
      <c r="D3698" s="18"/>
      <c r="E3698" s="42"/>
      <c r="F3698" s="60"/>
      <c r="G3698" s="43"/>
      <c r="H3698" s="44"/>
      <c r="I3698" s="45"/>
      <c r="J3698" s="46"/>
    </row>
    <row r="3699" spans="1:10" ht="16" thickBot="1">
      <c r="A3699" s="18" t="s">
        <v>1289</v>
      </c>
      <c r="B3699" s="55"/>
      <c r="C3699" s="56"/>
      <c r="D3699" s="119"/>
      <c r="E3699" s="120"/>
      <c r="F3699" s="121" t="s">
        <v>1290</v>
      </c>
      <c r="G3699" s="122">
        <f>SUM(H3679:H3698)/2</f>
        <v>15740.300000000001</v>
      </c>
      <c r="H3699" s="123" t="e">
        <f>IF($A$2="CD",IF($A$3=1,ROUND(SUM(H3679:H3698)/2,0),IF($A$3=3,ROUND(SUM(H3679:H3698)/2,-1),SUM(H3679:H3698)/2)),SUM(H3679:H3698)/2)</f>
        <v>#REF!</v>
      </c>
      <c r="I3699" s="57" t="e">
        <f>SUM(J3679:J3698)/2</f>
        <v>#REF!</v>
      </c>
      <c r="J3699" s="124" t="e">
        <f>IF($A$2="CD",IF($A$3=1,ROUND(SUM(J3679:J3698)/2,0),IF($A$3=3,ROUND(SUM(J3679:J3698)/2,-1),SUM(J3679:J3698)/2)),SUM(J3679:J3698)/2)</f>
        <v>#REF!</v>
      </c>
    </row>
    <row r="3700" spans="1:10" ht="16" thickTop="1">
      <c r="A3700" s="18" t="s">
        <v>1340</v>
      </c>
      <c r="B3700" s="55"/>
      <c r="C3700" s="65" t="s">
        <v>1341</v>
      </c>
      <c r="D3700" s="66"/>
      <c r="E3700" s="67"/>
      <c r="F3700" s="112"/>
      <c r="G3700" s="68"/>
      <c r="H3700" s="69"/>
      <c r="I3700" s="45"/>
      <c r="J3700" s="70"/>
    </row>
    <row r="3701" spans="1:10">
      <c r="A3701" s="40" t="s">
        <v>1342</v>
      </c>
      <c r="B3701" s="55"/>
      <c r="C3701" s="335" t="s">
        <v>1343</v>
      </c>
      <c r="D3701" s="336"/>
      <c r="E3701" s="337"/>
      <c r="F3701" s="368">
        <f>$F$3</f>
        <v>0</v>
      </c>
      <c r="G3701" s="338"/>
      <c r="H3701" s="339" t="e">
        <f>ROUND(H3699*F3701,2)</f>
        <v>#REF!</v>
      </c>
      <c r="I3701" s="45"/>
      <c r="J3701" s="333" t="e">
        <f>ROUND(J3699*F3701,2)</f>
        <v>#REF!</v>
      </c>
    </row>
    <row r="3702" spans="1:10">
      <c r="A3702" s="40" t="s">
        <v>1344</v>
      </c>
      <c r="B3702" s="55"/>
      <c r="C3702" s="335" t="s">
        <v>1345</v>
      </c>
      <c r="D3702" s="336"/>
      <c r="E3702" s="337"/>
      <c r="F3702" s="368">
        <f>$G$3</f>
        <v>0</v>
      </c>
      <c r="G3702" s="338"/>
      <c r="H3702" s="339" t="e">
        <f>ROUND(H3699*F3702,2)</f>
        <v>#REF!</v>
      </c>
      <c r="I3702" s="45"/>
      <c r="J3702" s="333" t="e">
        <f>ROUND(J3699*F3702,2)</f>
        <v>#REF!</v>
      </c>
    </row>
    <row r="3703" spans="1:10">
      <c r="A3703" s="40" t="s">
        <v>1346</v>
      </c>
      <c r="B3703" s="55"/>
      <c r="C3703" s="335" t="s">
        <v>1347</v>
      </c>
      <c r="D3703" s="336"/>
      <c r="E3703" s="337"/>
      <c r="F3703" s="368">
        <f>$H$3</f>
        <v>0</v>
      </c>
      <c r="G3703" s="338"/>
      <c r="H3703" s="339" t="e">
        <f>ROUND(H3699*F3703,2)</f>
        <v>#REF!</v>
      </c>
      <c r="I3703" s="45"/>
      <c r="J3703" s="333" t="e">
        <f>ROUND(J3699*F3703,2)</f>
        <v>#REF!</v>
      </c>
    </row>
    <row r="3704" spans="1:10">
      <c r="A3704" s="40" t="s">
        <v>1348</v>
      </c>
      <c r="B3704" s="55"/>
      <c r="C3704" s="335" t="s">
        <v>1349</v>
      </c>
      <c r="D3704" s="336"/>
      <c r="E3704" s="337"/>
      <c r="F3704" s="368" t="e">
        <f>$I$3</f>
        <v>#REF!</v>
      </c>
      <c r="G3704" s="338"/>
      <c r="H3704" s="339" t="e">
        <f>ROUND(H3703*F3704,2)</f>
        <v>#REF!</v>
      </c>
      <c r="I3704" s="45"/>
      <c r="J3704" s="333" t="e">
        <f>ROUND(J3703*F3704,2)</f>
        <v>#REF!</v>
      </c>
    </row>
    <row r="3705" spans="1:10">
      <c r="A3705" s="18" t="s">
        <v>1350</v>
      </c>
      <c r="B3705" s="55"/>
      <c r="C3705" s="47" t="s">
        <v>1351</v>
      </c>
      <c r="D3705" s="18"/>
      <c r="E3705" s="42"/>
      <c r="F3705" s="60"/>
      <c r="G3705" s="71"/>
      <c r="H3705" s="72" t="e">
        <f>SUM(H3701:H3704)</f>
        <v>#REF!</v>
      </c>
      <c r="I3705" s="62"/>
      <c r="J3705" s="73" t="e">
        <f>SUM(J3701:J3704)</f>
        <v>#REF!</v>
      </c>
    </row>
    <row r="3706" spans="1:10" ht="16" thickBot="1">
      <c r="A3706" s="18" t="s">
        <v>1352</v>
      </c>
      <c r="B3706" s="55"/>
      <c r="C3706" s="125"/>
      <c r="D3706" s="126"/>
      <c r="E3706" s="120"/>
      <c r="F3706" s="121" t="s">
        <v>1353</v>
      </c>
      <c r="G3706" s="127" t="e">
        <f>H3705+H3699</f>
        <v>#REF!</v>
      </c>
      <c r="H3706" s="123" t="e">
        <f>IF($A$3=2,ROUND((H3699+H3705),2),IF($A$3=3,ROUND((H3699+H3705),-1),ROUND((H3699+H3705),0)))</f>
        <v>#REF!</v>
      </c>
      <c r="I3706" s="57"/>
      <c r="J3706" s="124" t="e">
        <f>IF($A$3=2,ROUND((J3699+J3705),2),IF($A$3=3,ROUND((J3699+J3705),-1),ROUND((J3699+J3705),0)))</f>
        <v>#REF!</v>
      </c>
    </row>
    <row r="3707" spans="1:10" ht="16" thickTop="1">
      <c r="C3707" s="1"/>
      <c r="D3707" s="2"/>
      <c r="E3707" s="1"/>
      <c r="F3707" s="1"/>
      <c r="G3707" s="1"/>
      <c r="H3707" s="1"/>
      <c r="I3707" s="29"/>
      <c r="J3707" s="30"/>
    </row>
    <row r="3708" spans="1:10" ht="16" thickBot="1">
      <c r="C3708" s="1"/>
      <c r="D3708" s="2"/>
      <c r="E3708" s="1"/>
      <c r="F3708" s="1"/>
      <c r="G3708" s="1"/>
      <c r="H3708" s="1"/>
      <c r="I3708" s="29"/>
      <c r="J3708" s="30"/>
    </row>
    <row r="3709" spans="1:10" ht="16" thickTop="1">
      <c r="A3709" s="18" t="s">
        <v>1823</v>
      </c>
      <c r="B3709" s="31"/>
      <c r="C3709" s="812" t="s">
        <v>1824</v>
      </c>
      <c r="D3709" s="813"/>
      <c r="E3709" s="813"/>
      <c r="F3709" s="813"/>
      <c r="G3709" s="58"/>
      <c r="H3709" s="33" t="s">
        <v>1366</v>
      </c>
      <c r="I3709" s="34" t="s">
        <v>1251</v>
      </c>
      <c r="J3709" s="35" t="s">
        <v>4</v>
      </c>
    </row>
    <row r="3710" spans="1:10">
      <c r="A3710" s="18"/>
      <c r="B3710" s="31"/>
      <c r="C3710" s="814"/>
      <c r="D3710" s="815"/>
      <c r="E3710" s="815"/>
      <c r="F3710" s="815"/>
      <c r="G3710" s="59"/>
      <c r="H3710" s="37" t="e">
        <f>"ITEM:   "&amp;#REF!</f>
        <v>#REF!</v>
      </c>
      <c r="I3710" s="64" t="e">
        <f>#REF!</f>
        <v>#REF!</v>
      </c>
      <c r="J3710" s="39"/>
    </row>
    <row r="3711" spans="1:10">
      <c r="A3711" s="40" t="s">
        <v>1253</v>
      </c>
      <c r="B3711" s="31"/>
      <c r="C3711" s="360" t="s">
        <v>1</v>
      </c>
      <c r="D3711" s="354" t="s">
        <v>2</v>
      </c>
      <c r="E3711" s="355" t="s">
        <v>3</v>
      </c>
      <c r="F3711" s="356" t="s">
        <v>1254</v>
      </c>
      <c r="G3711" s="357" t="s">
        <v>1255</v>
      </c>
      <c r="H3711" s="365" t="s">
        <v>1256</v>
      </c>
      <c r="I3711" s="352"/>
      <c r="J3711" s="333" t="s">
        <v>1256</v>
      </c>
    </row>
    <row r="3712" spans="1:10">
      <c r="A3712" s="40"/>
      <c r="B3712" s="31"/>
      <c r="C3712" s="41"/>
      <c r="D3712" s="18"/>
      <c r="E3712" s="42"/>
      <c r="F3712" s="60"/>
      <c r="G3712" s="43"/>
      <c r="H3712" s="44"/>
      <c r="I3712" s="45"/>
      <c r="J3712" s="46"/>
    </row>
    <row r="3713" spans="1:10">
      <c r="A3713" s="40" t="s">
        <v>1257</v>
      </c>
      <c r="B3713" s="31"/>
      <c r="C3713" s="47" t="s">
        <v>1258</v>
      </c>
      <c r="D3713" s="18"/>
      <c r="E3713" s="42"/>
      <c r="F3713" s="60"/>
      <c r="G3713" s="43"/>
      <c r="H3713" s="44"/>
      <c r="I3713" s="45"/>
      <c r="J3713" s="46"/>
    </row>
    <row r="3714" spans="1:10">
      <c r="A3714" s="40">
        <v>100053</v>
      </c>
      <c r="B3714" s="31" t="s">
        <v>1263</v>
      </c>
      <c r="C3714" s="360" t="s">
        <v>1295</v>
      </c>
      <c r="D3714" s="354" t="s">
        <v>1296</v>
      </c>
      <c r="E3714" s="355">
        <v>0.03</v>
      </c>
      <c r="F3714" s="356"/>
      <c r="G3714" s="357">
        <v>30</v>
      </c>
      <c r="H3714" s="365">
        <f t="shared" ref="H3714:H3720" si="21">TRUNC(E3714* (1 + F3714 / 100) * G3714,2)</f>
        <v>0.9</v>
      </c>
      <c r="I3714" s="352" t="e">
        <f>I3710 * (E3714 * (1+F3714/100))</f>
        <v>#REF!</v>
      </c>
      <c r="J3714" s="333" t="e">
        <f>H3714 * I3710</f>
        <v>#REF!</v>
      </c>
    </row>
    <row r="3715" spans="1:10">
      <c r="A3715" s="40">
        <v>100557</v>
      </c>
      <c r="B3715" s="31" t="s">
        <v>1302</v>
      </c>
      <c r="C3715" s="360" t="s">
        <v>1815</v>
      </c>
      <c r="D3715" s="354" t="s">
        <v>1304</v>
      </c>
      <c r="E3715" s="355">
        <v>3</v>
      </c>
      <c r="F3715" s="356">
        <v>1</v>
      </c>
      <c r="G3715" s="357">
        <v>1070</v>
      </c>
      <c r="H3715" s="365">
        <f t="shared" si="21"/>
        <v>3242.1</v>
      </c>
      <c r="I3715" s="352" t="e">
        <f>I3710 * (E3715 * (1+F3715/100))</f>
        <v>#REF!</v>
      </c>
      <c r="J3715" s="333" t="e">
        <f>H3715 * I3710</f>
        <v>#REF!</v>
      </c>
    </row>
    <row r="3716" spans="1:10">
      <c r="A3716" s="40">
        <v>100238</v>
      </c>
      <c r="B3716" s="31" t="s">
        <v>1336</v>
      </c>
      <c r="C3716" s="360" t="s">
        <v>1825</v>
      </c>
      <c r="D3716" s="354" t="s">
        <v>2</v>
      </c>
      <c r="E3716" s="355">
        <v>0.33500000000000002</v>
      </c>
      <c r="F3716" s="356"/>
      <c r="G3716" s="357">
        <v>3725</v>
      </c>
      <c r="H3716" s="365">
        <f t="shared" si="21"/>
        <v>1247.8699999999999</v>
      </c>
      <c r="I3716" s="352" t="e">
        <f>I3710 * (E3716 * (1+F3716/100))</f>
        <v>#REF!</v>
      </c>
      <c r="J3716" s="333" t="e">
        <f>H3716 * I3710</f>
        <v>#REF!</v>
      </c>
    </row>
    <row r="3717" spans="1:10">
      <c r="A3717" s="40">
        <v>101195</v>
      </c>
      <c r="B3717" s="31" t="s">
        <v>1297</v>
      </c>
      <c r="C3717" s="360" t="s">
        <v>1782</v>
      </c>
      <c r="D3717" s="354" t="s">
        <v>1758</v>
      </c>
      <c r="E3717" s="355">
        <v>0.1</v>
      </c>
      <c r="F3717" s="356">
        <v>1</v>
      </c>
      <c r="G3717" s="357">
        <v>13345</v>
      </c>
      <c r="H3717" s="365">
        <f t="shared" si="21"/>
        <v>1347.84</v>
      </c>
      <c r="I3717" s="352" t="e">
        <f>I3710 * (E3717 * (1+F3717/100))</f>
        <v>#REF!</v>
      </c>
      <c r="J3717" s="333" t="e">
        <f>H3717 * I3710</f>
        <v>#REF!</v>
      </c>
    </row>
    <row r="3718" spans="1:10">
      <c r="A3718" s="40">
        <v>101510</v>
      </c>
      <c r="B3718" s="31" t="s">
        <v>1261</v>
      </c>
      <c r="C3718" s="360" t="s">
        <v>1826</v>
      </c>
      <c r="D3718" s="354" t="s">
        <v>1335</v>
      </c>
      <c r="E3718" s="355">
        <v>0.01</v>
      </c>
      <c r="F3718" s="356"/>
      <c r="G3718" s="357">
        <v>4900</v>
      </c>
      <c r="H3718" s="365">
        <f t="shared" si="21"/>
        <v>49</v>
      </c>
      <c r="I3718" s="352" t="e">
        <f>I3710 * (E3718 * (1+F3718/100))</f>
        <v>#REF!</v>
      </c>
      <c r="J3718" s="333" t="e">
        <f>H3718 * I3710</f>
        <v>#REF!</v>
      </c>
    </row>
    <row r="3719" spans="1:10">
      <c r="A3719" s="40">
        <v>100955</v>
      </c>
      <c r="B3719" s="31" t="s">
        <v>1777</v>
      </c>
      <c r="C3719" s="360" t="s">
        <v>1827</v>
      </c>
      <c r="D3719" s="354" t="s">
        <v>1758</v>
      </c>
      <c r="E3719" s="355">
        <v>0.15</v>
      </c>
      <c r="F3719" s="356">
        <v>1</v>
      </c>
      <c r="G3719" s="357">
        <v>4300</v>
      </c>
      <c r="H3719" s="365">
        <f t="shared" si="21"/>
        <v>651.45000000000005</v>
      </c>
      <c r="I3719" s="352" t="e">
        <f>I3710 * (E3719 * (1+F3719/100))</f>
        <v>#REF!</v>
      </c>
      <c r="J3719" s="333" t="e">
        <f>H3719 * I3710</f>
        <v>#REF!</v>
      </c>
    </row>
    <row r="3720" spans="1:10">
      <c r="A3720" s="40">
        <v>100848</v>
      </c>
      <c r="B3720" s="31" t="s">
        <v>1331</v>
      </c>
      <c r="C3720" s="360" t="s">
        <v>1828</v>
      </c>
      <c r="D3720" s="354" t="s">
        <v>2</v>
      </c>
      <c r="E3720" s="355">
        <v>0.33</v>
      </c>
      <c r="F3720" s="356">
        <v>1</v>
      </c>
      <c r="G3720" s="357">
        <v>2200</v>
      </c>
      <c r="H3720" s="365">
        <f t="shared" si="21"/>
        <v>733.26</v>
      </c>
      <c r="I3720" s="352" t="e">
        <f>I3710 * (E3720 * (1+F3720/100))</f>
        <v>#REF!</v>
      </c>
      <c r="J3720" s="333" t="e">
        <f>H3720 * I3710</f>
        <v>#REF!</v>
      </c>
    </row>
    <row r="3721" spans="1:10">
      <c r="A3721" s="54" t="s">
        <v>1265</v>
      </c>
      <c r="B3721" s="31"/>
      <c r="C3721" s="41"/>
      <c r="D3721" s="18"/>
      <c r="E3721" s="42"/>
      <c r="F3721" s="60"/>
      <c r="G3721" s="43" t="s">
        <v>1266</v>
      </c>
      <c r="H3721" s="48">
        <f>SUM(H3713:H3720)</f>
        <v>7272.42</v>
      </c>
      <c r="I3721" s="45"/>
      <c r="J3721" s="49" t="e">
        <f>SUM(J3713:J3720)</f>
        <v>#REF!</v>
      </c>
    </row>
    <row r="3722" spans="1:10">
      <c r="A3722" s="40" t="s">
        <v>1267</v>
      </c>
      <c r="B3722" s="31"/>
      <c r="C3722" s="50" t="s">
        <v>1268</v>
      </c>
      <c r="D3722" s="18" t="s">
        <v>1269</v>
      </c>
      <c r="E3722" s="18" t="s">
        <v>1270</v>
      </c>
      <c r="F3722" s="18" t="s">
        <v>1271</v>
      </c>
      <c r="G3722" s="51" t="s">
        <v>1272</v>
      </c>
      <c r="H3722" s="52" t="s">
        <v>1273</v>
      </c>
      <c r="I3722" s="45"/>
      <c r="J3722" s="46"/>
    </row>
    <row r="3723" spans="1:10">
      <c r="A3723" s="40">
        <v>200007</v>
      </c>
      <c r="B3723" s="31" t="s">
        <v>1268</v>
      </c>
      <c r="C3723" s="360" t="s">
        <v>1274</v>
      </c>
      <c r="D3723" s="361">
        <v>109195</v>
      </c>
      <c r="E3723" s="362">
        <f>$O$1</f>
        <v>1.68</v>
      </c>
      <c r="F3723" s="363">
        <f>IF(D3723&lt;&gt;"",TRUNC(D3723*E3723,0),"")</f>
        <v>183447</v>
      </c>
      <c r="G3723" s="364">
        <v>8.1731999999999996</v>
      </c>
      <c r="H3723" s="365">
        <f>TRUNC(F3723/G3723,2)</f>
        <v>22444.94</v>
      </c>
      <c r="I3723" s="352" t="e">
        <f>I3710 / G3723</f>
        <v>#REF!</v>
      </c>
      <c r="J3723" s="333" t="e">
        <f>H3723 * I3710</f>
        <v>#REF!</v>
      </c>
    </row>
    <row r="3724" spans="1:10">
      <c r="A3724" s="54" t="s">
        <v>1276</v>
      </c>
      <c r="B3724" s="31"/>
      <c r="C3724" s="41"/>
      <c r="D3724" s="18"/>
      <c r="E3724" s="42"/>
      <c r="F3724" s="60"/>
      <c r="G3724" s="43" t="s">
        <v>1277</v>
      </c>
      <c r="H3724" s="48">
        <f>SUM(H3722:H3723)</f>
        <v>22444.94</v>
      </c>
      <c r="I3724" s="45"/>
      <c r="J3724" s="49" t="e">
        <f>SUM(J3722:J3723)</f>
        <v>#REF!</v>
      </c>
    </row>
    <row r="3725" spans="1:10">
      <c r="A3725" s="40" t="s">
        <v>1278</v>
      </c>
      <c r="B3725" s="31"/>
      <c r="C3725" s="53" t="s">
        <v>1279</v>
      </c>
      <c r="D3725" s="18"/>
      <c r="E3725" s="42"/>
      <c r="F3725" s="60"/>
      <c r="G3725" s="43"/>
      <c r="H3725" s="44"/>
      <c r="I3725" s="45"/>
      <c r="J3725" s="46"/>
    </row>
    <row r="3726" spans="1:10">
      <c r="A3726" s="40">
        <v>300040</v>
      </c>
      <c r="B3726" s="31" t="s">
        <v>1279</v>
      </c>
      <c r="C3726" s="360" t="s">
        <v>1442</v>
      </c>
      <c r="D3726" s="354" t="s">
        <v>629</v>
      </c>
      <c r="E3726" s="355">
        <v>0.2</v>
      </c>
      <c r="F3726" s="356"/>
      <c r="G3726" s="357">
        <v>26000</v>
      </c>
      <c r="H3726" s="365">
        <f>TRUNC(E3726* (1 + F3726 / 100) * G3726,2)</f>
        <v>5200</v>
      </c>
      <c r="I3726" s="352" t="e">
        <f>I3710 * (E3726 * (1+F3726/100))</f>
        <v>#REF!</v>
      </c>
      <c r="J3726" s="333" t="e">
        <f>H3726 * I3710</f>
        <v>#REF!</v>
      </c>
    </row>
    <row r="3727" spans="1:10">
      <c r="A3727" s="40">
        <v>300026</v>
      </c>
      <c r="B3727" s="31" t="s">
        <v>1279</v>
      </c>
      <c r="C3727" s="360" t="s">
        <v>1281</v>
      </c>
      <c r="D3727" s="354" t="s">
        <v>1282</v>
      </c>
      <c r="E3727" s="367">
        <f>$O$2</f>
        <v>0.05</v>
      </c>
      <c r="F3727" s="356"/>
      <c r="G3727" s="357">
        <f>H3724</f>
        <v>22444.94</v>
      </c>
      <c r="H3727" s="365">
        <f>TRUNC(E3727* (1 + F3727 / 100) * G3727,2)</f>
        <v>1122.24</v>
      </c>
      <c r="I3727" s="352" t="e">
        <f>I3710 * H3727</f>
        <v>#REF!</v>
      </c>
      <c r="J3727" s="333" t="e">
        <f>H3727 * I3710</f>
        <v>#REF!</v>
      </c>
    </row>
    <row r="3728" spans="1:10">
      <c r="A3728" s="54" t="s">
        <v>1283</v>
      </c>
      <c r="B3728" s="31"/>
      <c r="C3728" s="41"/>
      <c r="D3728" s="18"/>
      <c r="E3728" s="42"/>
      <c r="F3728" s="60"/>
      <c r="G3728" s="43" t="s">
        <v>1284</v>
      </c>
      <c r="H3728" s="48">
        <f>SUM(H3725:H3727)</f>
        <v>6322.24</v>
      </c>
      <c r="I3728" s="45"/>
      <c r="J3728" s="49" t="e">
        <f>SUM(J3725:J3727)</f>
        <v>#REF!</v>
      </c>
    </row>
    <row r="3729" spans="1:10">
      <c r="A3729" s="18" t="s">
        <v>1285</v>
      </c>
      <c r="B3729" s="61"/>
      <c r="C3729" s="47" t="s">
        <v>1286</v>
      </c>
      <c r="D3729" s="18"/>
      <c r="E3729" s="42"/>
      <c r="F3729" s="60"/>
      <c r="G3729" s="43"/>
      <c r="H3729" s="44"/>
      <c r="I3729" s="45"/>
      <c r="J3729" s="46"/>
    </row>
    <row r="3730" spans="1:10">
      <c r="A3730" s="40"/>
      <c r="B3730" s="31"/>
      <c r="C3730" s="360"/>
      <c r="D3730" s="354"/>
      <c r="E3730" s="355"/>
      <c r="F3730" s="356"/>
      <c r="G3730" s="357"/>
      <c r="H3730" s="365"/>
      <c r="I3730" s="352"/>
      <c r="J3730" s="333"/>
    </row>
    <row r="3731" spans="1:10">
      <c r="A3731" s="54" t="s">
        <v>1287</v>
      </c>
      <c r="B3731" s="61"/>
      <c r="C3731" s="41"/>
      <c r="D3731" s="18"/>
      <c r="E3731" s="42"/>
      <c r="F3731" s="60"/>
      <c r="G3731" s="43" t="s">
        <v>1288</v>
      </c>
      <c r="H3731" s="365">
        <f>SUM(H3729:H3730)</f>
        <v>0</v>
      </c>
      <c r="I3731" s="45"/>
      <c r="J3731" s="333">
        <f>SUM(J3729:J3730)</f>
        <v>0</v>
      </c>
    </row>
    <row r="3732" spans="1:10">
      <c r="A3732" s="18"/>
      <c r="B3732" s="55"/>
      <c r="C3732" s="41"/>
      <c r="D3732" s="18"/>
      <c r="E3732" s="42"/>
      <c r="F3732" s="60"/>
      <c r="G3732" s="43"/>
      <c r="H3732" s="44"/>
      <c r="I3732" s="45"/>
      <c r="J3732" s="46"/>
    </row>
    <row r="3733" spans="1:10" ht="16" thickBot="1">
      <c r="A3733" s="18" t="s">
        <v>1289</v>
      </c>
      <c r="B3733" s="55"/>
      <c r="C3733" s="56"/>
      <c r="D3733" s="119"/>
      <c r="E3733" s="120"/>
      <c r="F3733" s="121" t="s">
        <v>1290</v>
      </c>
      <c r="G3733" s="122">
        <f>SUM(H3711:H3732)/2</f>
        <v>36039.600000000006</v>
      </c>
      <c r="H3733" s="123" t="e">
        <f>IF($A$2="CD",IF($A$3=1,ROUND(SUM(H3711:H3732)/2,0),IF($A$3=3,ROUND(SUM(H3711:H3732)/2,-1),SUM(H3711:H3732)/2)),SUM(H3711:H3732)/2)</f>
        <v>#REF!</v>
      </c>
      <c r="I3733" s="57" t="e">
        <f>SUM(J3711:J3732)/2</f>
        <v>#REF!</v>
      </c>
      <c r="J3733" s="124" t="e">
        <f>IF($A$2="CD",IF($A$3=1,ROUND(SUM(J3711:J3732)/2,0),IF($A$3=3,ROUND(SUM(J3711:J3732)/2,-1),SUM(J3711:J3732)/2)),SUM(J3711:J3732)/2)</f>
        <v>#REF!</v>
      </c>
    </row>
    <row r="3734" spans="1:10" ht="16" thickTop="1">
      <c r="A3734" s="18" t="s">
        <v>1340</v>
      </c>
      <c r="B3734" s="55"/>
      <c r="C3734" s="65" t="s">
        <v>1341</v>
      </c>
      <c r="D3734" s="66"/>
      <c r="E3734" s="67"/>
      <c r="F3734" s="112"/>
      <c r="G3734" s="68"/>
      <c r="H3734" s="69"/>
      <c r="I3734" s="45"/>
      <c r="J3734" s="70"/>
    </row>
    <row r="3735" spans="1:10">
      <c r="A3735" s="40" t="s">
        <v>1342</v>
      </c>
      <c r="B3735" s="55"/>
      <c r="C3735" s="335" t="s">
        <v>1343</v>
      </c>
      <c r="D3735" s="336"/>
      <c r="E3735" s="337"/>
      <c r="F3735" s="368">
        <f>$F$3</f>
        <v>0</v>
      </c>
      <c r="G3735" s="338"/>
      <c r="H3735" s="339" t="e">
        <f>ROUND(H3733*F3735,2)</f>
        <v>#REF!</v>
      </c>
      <c r="I3735" s="45"/>
      <c r="J3735" s="333" t="e">
        <f>ROUND(J3733*F3735,2)</f>
        <v>#REF!</v>
      </c>
    </row>
    <row r="3736" spans="1:10">
      <c r="A3736" s="40" t="s">
        <v>1344</v>
      </c>
      <c r="B3736" s="55"/>
      <c r="C3736" s="335" t="s">
        <v>1345</v>
      </c>
      <c r="D3736" s="336"/>
      <c r="E3736" s="337"/>
      <c r="F3736" s="368">
        <f>$G$3</f>
        <v>0</v>
      </c>
      <c r="G3736" s="338"/>
      <c r="H3736" s="339" t="e">
        <f>ROUND(H3733*F3736,2)</f>
        <v>#REF!</v>
      </c>
      <c r="I3736" s="45"/>
      <c r="J3736" s="333" t="e">
        <f>ROUND(J3733*F3736,2)</f>
        <v>#REF!</v>
      </c>
    </row>
    <row r="3737" spans="1:10">
      <c r="A3737" s="40" t="s">
        <v>1346</v>
      </c>
      <c r="B3737" s="55"/>
      <c r="C3737" s="335" t="s">
        <v>1347</v>
      </c>
      <c r="D3737" s="336"/>
      <c r="E3737" s="337"/>
      <c r="F3737" s="368">
        <f>$H$3</f>
        <v>0</v>
      </c>
      <c r="G3737" s="338"/>
      <c r="H3737" s="339" t="e">
        <f>ROUND(H3733*F3737,2)</f>
        <v>#REF!</v>
      </c>
      <c r="I3737" s="45"/>
      <c r="J3737" s="333" t="e">
        <f>ROUND(J3733*F3737,2)</f>
        <v>#REF!</v>
      </c>
    </row>
    <row r="3738" spans="1:10">
      <c r="A3738" s="40" t="s">
        <v>1348</v>
      </c>
      <c r="B3738" s="55"/>
      <c r="C3738" s="335" t="s">
        <v>1349</v>
      </c>
      <c r="D3738" s="336"/>
      <c r="E3738" s="337"/>
      <c r="F3738" s="368" t="e">
        <f>$I$3</f>
        <v>#REF!</v>
      </c>
      <c r="G3738" s="338"/>
      <c r="H3738" s="339" t="e">
        <f>ROUND(H3737*F3738,2)</f>
        <v>#REF!</v>
      </c>
      <c r="I3738" s="45"/>
      <c r="J3738" s="333" t="e">
        <f>ROUND(J3737*F3738,2)</f>
        <v>#REF!</v>
      </c>
    </row>
    <row r="3739" spans="1:10">
      <c r="A3739" s="18" t="s">
        <v>1350</v>
      </c>
      <c r="B3739" s="55"/>
      <c r="C3739" s="47" t="s">
        <v>1351</v>
      </c>
      <c r="D3739" s="18"/>
      <c r="E3739" s="42"/>
      <c r="F3739" s="60"/>
      <c r="G3739" s="71"/>
      <c r="H3739" s="72" t="e">
        <f>SUM(H3735:H3738)</f>
        <v>#REF!</v>
      </c>
      <c r="I3739" s="62"/>
      <c r="J3739" s="73" t="e">
        <f>SUM(J3735:J3738)</f>
        <v>#REF!</v>
      </c>
    </row>
    <row r="3740" spans="1:10" ht="16" thickBot="1">
      <c r="A3740" s="18" t="s">
        <v>1352</v>
      </c>
      <c r="B3740" s="55"/>
      <c r="C3740" s="125"/>
      <c r="D3740" s="126"/>
      <c r="E3740" s="120"/>
      <c r="F3740" s="121" t="s">
        <v>1353</v>
      </c>
      <c r="G3740" s="127" t="e">
        <f>H3739+H3733</f>
        <v>#REF!</v>
      </c>
      <c r="H3740" s="123" t="e">
        <f>IF($A$3=2,ROUND((H3733+H3739),2),IF($A$3=3,ROUND((H3733+H3739),-1),ROUND((H3733+H3739),0)))</f>
        <v>#REF!</v>
      </c>
      <c r="I3740" s="57"/>
      <c r="J3740" s="124" t="e">
        <f>IF($A$3=2,ROUND((J3733+J3739),2),IF($A$3=3,ROUND((J3733+J3739),-1),ROUND((J3733+J3739),0)))</f>
        <v>#REF!</v>
      </c>
    </row>
    <row r="3741" spans="1:10" ht="16" thickTop="1">
      <c r="C3741" s="1"/>
      <c r="D3741" s="2"/>
      <c r="E3741" s="1"/>
      <c r="F3741" s="1"/>
      <c r="G3741" s="1"/>
      <c r="H3741" s="1"/>
      <c r="I3741" s="29"/>
      <c r="J3741" s="30"/>
    </row>
    <row r="3742" spans="1:10" ht="16" thickBot="1">
      <c r="C3742" s="1"/>
      <c r="D3742" s="2"/>
      <c r="E3742" s="1"/>
      <c r="F3742" s="1"/>
      <c r="G3742" s="1"/>
      <c r="H3742" s="1"/>
      <c r="I3742" s="29"/>
      <c r="J3742" s="30"/>
    </row>
    <row r="3743" spans="1:10" ht="16" thickTop="1">
      <c r="A3743" s="18" t="s">
        <v>1829</v>
      </c>
      <c r="B3743" s="29"/>
      <c r="C3743" s="824" t="s">
        <v>1830</v>
      </c>
      <c r="D3743" s="825"/>
      <c r="E3743" s="825"/>
      <c r="F3743" s="825"/>
      <c r="G3743" s="32"/>
      <c r="H3743" s="74" t="s">
        <v>1831</v>
      </c>
      <c r="I3743" s="75" t="s">
        <v>1411</v>
      </c>
      <c r="J3743" s="33" t="s">
        <v>1412</v>
      </c>
    </row>
    <row r="3744" spans="1:10">
      <c r="A3744" s="18"/>
      <c r="B3744" s="29"/>
      <c r="C3744" s="826"/>
      <c r="D3744" s="827"/>
      <c r="E3744" s="827"/>
      <c r="F3744" s="827"/>
      <c r="G3744" s="36"/>
      <c r="H3744" s="76"/>
      <c r="I3744" s="77">
        <v>0</v>
      </c>
      <c r="J3744" s="37"/>
    </row>
    <row r="3745" spans="1:10">
      <c r="A3745" s="78" t="s">
        <v>1253</v>
      </c>
      <c r="B3745" s="79"/>
      <c r="C3745" s="394" t="s">
        <v>1</v>
      </c>
      <c r="D3745" s="395" t="s">
        <v>2</v>
      </c>
      <c r="E3745" s="396" t="s">
        <v>3</v>
      </c>
      <c r="F3745" s="397" t="s">
        <v>1254</v>
      </c>
      <c r="G3745" s="398" t="s">
        <v>1255</v>
      </c>
      <c r="H3745" s="365" t="s">
        <v>1256</v>
      </c>
      <c r="I3745" s="80"/>
      <c r="J3745" s="365" t="s">
        <v>1256</v>
      </c>
    </row>
    <row r="3746" spans="1:10">
      <c r="A3746" s="40"/>
      <c r="B3746" s="29"/>
      <c r="C3746" s="81"/>
      <c r="D3746" s="82"/>
      <c r="E3746" s="29"/>
      <c r="F3746" s="30"/>
      <c r="G3746" s="43"/>
      <c r="H3746" s="44"/>
      <c r="I3746" s="133"/>
      <c r="J3746" s="44"/>
    </row>
    <row r="3747" spans="1:10">
      <c r="A3747" s="40" t="s">
        <v>1257</v>
      </c>
      <c r="B3747" s="29"/>
      <c r="C3747" s="87" t="s">
        <v>1258</v>
      </c>
      <c r="D3747" s="82"/>
      <c r="E3747" s="29"/>
      <c r="F3747" s="30"/>
      <c r="G3747" s="43"/>
      <c r="H3747" s="44"/>
      <c r="I3747" s="84"/>
      <c r="J3747" s="44"/>
    </row>
    <row r="3748" spans="1:10">
      <c r="A3748" s="40">
        <v>119192</v>
      </c>
      <c r="B3748" s="31"/>
      <c r="C3748" s="372" t="s">
        <v>1832</v>
      </c>
      <c r="D3748" s="373" t="s">
        <v>17</v>
      </c>
      <c r="E3748" s="374">
        <v>1</v>
      </c>
      <c r="F3748" s="375"/>
      <c r="G3748" s="357">
        <v>83500</v>
      </c>
      <c r="H3748" s="365">
        <f>TRUNC(E3748* (1 + F3748 / 100) * G3748,2)</f>
        <v>83500</v>
      </c>
      <c r="I3748" s="352">
        <f>I3744 * (E3748 * (1+F3748/100))</f>
        <v>0</v>
      </c>
      <c r="J3748" s="333">
        <f>H3748 * I3744</f>
        <v>0</v>
      </c>
    </row>
    <row r="3749" spans="1:10">
      <c r="A3749" s="40">
        <v>101289</v>
      </c>
      <c r="B3749" s="31"/>
      <c r="C3749" s="372" t="s">
        <v>1833</v>
      </c>
      <c r="D3749" s="373" t="s">
        <v>1301</v>
      </c>
      <c r="E3749" s="374">
        <v>0.09</v>
      </c>
      <c r="F3749" s="375">
        <v>5</v>
      </c>
      <c r="G3749" s="357">
        <v>49955</v>
      </c>
      <c r="H3749" s="365">
        <f>TRUNC(E3749* (1 + F3749 / 100) * G3749,2)</f>
        <v>4720.74</v>
      </c>
      <c r="I3749" s="352">
        <f>I3744 * (E3749 * (1+F3749/100))</f>
        <v>0</v>
      </c>
      <c r="J3749" s="333">
        <f>H3749 * I3744</f>
        <v>0</v>
      </c>
    </row>
    <row r="3750" spans="1:10">
      <c r="A3750" s="54" t="s">
        <v>1265</v>
      </c>
      <c r="B3750" s="29"/>
      <c r="C3750" s="81"/>
      <c r="D3750" s="82"/>
      <c r="E3750" s="29"/>
      <c r="F3750" s="30"/>
      <c r="G3750" s="43" t="s">
        <v>1266</v>
      </c>
      <c r="H3750" s="399">
        <f>SUM(H3747:H3749)</f>
        <v>88220.74</v>
      </c>
      <c r="I3750" s="85"/>
      <c r="J3750" s="399">
        <f>SUM(J3747:J3749)</f>
        <v>0</v>
      </c>
    </row>
    <row r="3751" spans="1:10">
      <c r="A3751" s="40" t="s">
        <v>1267</v>
      </c>
      <c r="B3751" s="29"/>
      <c r="C3751" s="83" t="s">
        <v>1268</v>
      </c>
      <c r="D3751" s="82" t="s">
        <v>1269</v>
      </c>
      <c r="E3751" s="82" t="s">
        <v>1270</v>
      </c>
      <c r="F3751" s="82" t="s">
        <v>1271</v>
      </c>
      <c r="G3751" s="51" t="s">
        <v>1272</v>
      </c>
      <c r="H3751" s="52" t="s">
        <v>1273</v>
      </c>
      <c r="I3751" s="84"/>
      <c r="J3751" s="44"/>
    </row>
    <row r="3752" spans="1:10">
      <c r="A3752" s="40">
        <v>200004</v>
      </c>
      <c r="B3752" s="31"/>
      <c r="C3752" s="372" t="s">
        <v>1395</v>
      </c>
      <c r="D3752" s="361">
        <v>114616</v>
      </c>
      <c r="E3752" s="362">
        <f>$O$1</f>
        <v>1.68</v>
      </c>
      <c r="F3752" s="363">
        <f>IF(D3752&lt;&gt;"",TRUNC(D3752*E3752,0),"")</f>
        <v>192554</v>
      </c>
      <c r="G3752" s="364">
        <v>10.743499999999999</v>
      </c>
      <c r="H3752" s="365">
        <f>TRUNC(F3752/G3752,2)</f>
        <v>17922.830000000002</v>
      </c>
      <c r="I3752" s="352">
        <f>I3744 / G3752</f>
        <v>0</v>
      </c>
      <c r="J3752" s="333">
        <f>H3752 * I3744</f>
        <v>0</v>
      </c>
    </row>
    <row r="3753" spans="1:10">
      <c r="A3753" s="54" t="s">
        <v>1276</v>
      </c>
      <c r="B3753" s="29"/>
      <c r="C3753" s="81"/>
      <c r="D3753" s="82"/>
      <c r="E3753" s="29"/>
      <c r="F3753" s="30"/>
      <c r="G3753" s="43" t="s">
        <v>1415</v>
      </c>
      <c r="H3753" s="399">
        <f>SUM(H3751:H3752)</f>
        <v>17922.830000000002</v>
      </c>
      <c r="I3753" s="85"/>
      <c r="J3753" s="399">
        <f>SUM(J3751:J3752)</f>
        <v>0</v>
      </c>
    </row>
    <row r="3754" spans="1:10">
      <c r="A3754" s="40" t="s">
        <v>1278</v>
      </c>
      <c r="B3754" s="29"/>
      <c r="C3754" s="86" t="s">
        <v>1279</v>
      </c>
      <c r="D3754" s="82"/>
      <c r="E3754" s="29"/>
      <c r="F3754" s="30"/>
      <c r="G3754" s="43"/>
      <c r="H3754" s="44"/>
      <c r="I3754" s="84"/>
      <c r="J3754" s="44"/>
    </row>
    <row r="3755" spans="1:10">
      <c r="A3755" s="40">
        <v>300026</v>
      </c>
      <c r="B3755" s="31"/>
      <c r="C3755" s="372" t="s">
        <v>1281</v>
      </c>
      <c r="D3755" s="373" t="s">
        <v>1282</v>
      </c>
      <c r="E3755" s="385">
        <f>$O$2</f>
        <v>0.05</v>
      </c>
      <c r="F3755" s="375"/>
      <c r="G3755" s="357">
        <f>H3753</f>
        <v>17922.830000000002</v>
      </c>
      <c r="H3755" s="365">
        <f>TRUNC(E3755* (1 + F3755 / 100) * G3755,2)</f>
        <v>896.14</v>
      </c>
      <c r="I3755" s="352">
        <f>I3744 * H3755</f>
        <v>0</v>
      </c>
      <c r="J3755" s="333">
        <f>H3755 * I3744</f>
        <v>0</v>
      </c>
    </row>
    <row r="3756" spans="1:10">
      <c r="A3756" s="54" t="s">
        <v>1283</v>
      </c>
      <c r="B3756" s="29"/>
      <c r="C3756" s="81"/>
      <c r="D3756" s="82"/>
      <c r="E3756" s="29"/>
      <c r="F3756" s="30"/>
      <c r="G3756" s="43" t="s">
        <v>1284</v>
      </c>
      <c r="H3756" s="399">
        <f>SUM(H3754:H3755)</f>
        <v>896.14</v>
      </c>
      <c r="I3756" s="85"/>
      <c r="J3756" s="399">
        <f>SUM(J3754:J3755)</f>
        <v>0</v>
      </c>
    </row>
    <row r="3757" spans="1:10">
      <c r="A3757" s="18" t="s">
        <v>1285</v>
      </c>
      <c r="B3757" s="1"/>
      <c r="C3757" s="87" t="s">
        <v>1286</v>
      </c>
      <c r="D3757" s="82"/>
      <c r="E3757" s="29"/>
      <c r="F3757" s="30"/>
      <c r="G3757" s="43"/>
      <c r="H3757" s="44"/>
      <c r="I3757" s="85"/>
      <c r="J3757" s="44"/>
    </row>
    <row r="3758" spans="1:10">
      <c r="A3758" s="40"/>
      <c r="B3758" s="31"/>
      <c r="C3758" s="372"/>
      <c r="D3758" s="373"/>
      <c r="E3758" s="374"/>
      <c r="F3758" s="375"/>
      <c r="G3758" s="357"/>
      <c r="H3758" s="365"/>
      <c r="I3758" s="352"/>
      <c r="J3758" s="365"/>
    </row>
    <row r="3759" spans="1:10">
      <c r="A3759" s="54" t="s">
        <v>1287</v>
      </c>
      <c r="B3759" s="1"/>
      <c r="C3759" s="81"/>
      <c r="D3759" s="82"/>
      <c r="E3759" s="29"/>
      <c r="F3759" s="30"/>
      <c r="G3759" s="43" t="s">
        <v>1420</v>
      </c>
      <c r="H3759" s="365">
        <f>SUM(H3757:H3758)</f>
        <v>0</v>
      </c>
      <c r="I3759" s="85"/>
      <c r="J3759" s="365">
        <f>SUM(J3757:J3758)</f>
        <v>0</v>
      </c>
    </row>
    <row r="3760" spans="1:10">
      <c r="A3760" s="18"/>
      <c r="B3760" s="88"/>
      <c r="C3760" s="81"/>
      <c r="D3760" s="82"/>
      <c r="E3760" s="29"/>
      <c r="F3760" s="30"/>
      <c r="G3760" s="43"/>
      <c r="H3760" s="44"/>
      <c r="I3760" s="84"/>
      <c r="J3760" s="44"/>
    </row>
    <row r="3761" spans="1:10" ht="16" thickBot="1">
      <c r="A3761" s="18" t="s">
        <v>1289</v>
      </c>
      <c r="B3761" s="88"/>
      <c r="C3761" s="89"/>
      <c r="D3761" s="128"/>
      <c r="E3761" s="129"/>
      <c r="F3761" s="130" t="s">
        <v>1290</v>
      </c>
      <c r="G3761" s="122">
        <f>SUM(H3745:H3760)/2</f>
        <v>107039.71000000002</v>
      </c>
      <c r="H3761" s="123" t="e">
        <f>IF($A$2="CD",IF($A$3=1,ROUND(SUM(H3745:H3760)/2,0),IF($A$3=3,ROUND(SUM(H3745:H3760)/2,-1),SUM(H3745:H3760)/2)),SUM(H3745:H3760)/2)</f>
        <v>#REF!</v>
      </c>
      <c r="I3761" s="57"/>
      <c r="J3761" s="123" t="e">
        <f>IF($A$2="CD",IF($A$3=1,ROUND(SUM(J3745:J3760)/2,0),IF($A$3=3,ROUND(SUM(J3745:J3760)/2,-1),SUM(J3745:J3760)/2)),SUM(J3745:J3760)/2)</f>
        <v>#REF!</v>
      </c>
    </row>
    <row r="3762" spans="1:10" ht="16" thickTop="1">
      <c r="A3762" s="18" t="s">
        <v>1340</v>
      </c>
      <c r="B3762" s="88"/>
      <c r="C3762" s="90" t="s">
        <v>1341</v>
      </c>
      <c r="D3762" s="91"/>
      <c r="E3762" s="92"/>
      <c r="F3762" s="93"/>
      <c r="G3762" s="68"/>
      <c r="H3762" s="69"/>
      <c r="I3762" s="45"/>
      <c r="J3762" s="69"/>
    </row>
    <row r="3763" spans="1:10">
      <c r="A3763" s="40" t="s">
        <v>1342</v>
      </c>
      <c r="B3763" s="88"/>
      <c r="C3763" s="400" t="s">
        <v>1343</v>
      </c>
      <c r="D3763" s="401"/>
      <c r="E3763" s="402"/>
      <c r="F3763" s="403">
        <f>$F$3</f>
        <v>0</v>
      </c>
      <c r="G3763" s="338"/>
      <c r="H3763" s="339" t="e">
        <f>ROUND(H3761*F3763,2)</f>
        <v>#REF!</v>
      </c>
      <c r="I3763" s="45"/>
      <c r="J3763" s="339" t="e">
        <f>ROUND(J3761*H3763,2)</f>
        <v>#REF!</v>
      </c>
    </row>
    <row r="3764" spans="1:10">
      <c r="A3764" s="40" t="s">
        <v>1344</v>
      </c>
      <c r="B3764" s="88"/>
      <c r="C3764" s="400" t="s">
        <v>1345</v>
      </c>
      <c r="D3764" s="401"/>
      <c r="E3764" s="402"/>
      <c r="F3764" s="403">
        <f>$G$3</f>
        <v>0</v>
      </c>
      <c r="G3764" s="338"/>
      <c r="H3764" s="339" t="e">
        <f>ROUND(H3761*F3764,2)</f>
        <v>#REF!</v>
      </c>
      <c r="I3764" s="45"/>
      <c r="J3764" s="339" t="e">
        <f>ROUND(J3761*H3764,2)</f>
        <v>#REF!</v>
      </c>
    </row>
    <row r="3765" spans="1:10">
      <c r="A3765" s="40" t="s">
        <v>1346</v>
      </c>
      <c r="B3765" s="88"/>
      <c r="C3765" s="400" t="s">
        <v>1347</v>
      </c>
      <c r="D3765" s="401"/>
      <c r="E3765" s="402"/>
      <c r="F3765" s="403">
        <f>$H$3</f>
        <v>0</v>
      </c>
      <c r="G3765" s="338"/>
      <c r="H3765" s="339" t="e">
        <f>ROUND(H3761*F3765,2)</f>
        <v>#REF!</v>
      </c>
      <c r="I3765" s="45"/>
      <c r="J3765" s="339" t="e">
        <f>ROUND(J3761*H3765,2)</f>
        <v>#REF!</v>
      </c>
    </row>
    <row r="3766" spans="1:10">
      <c r="A3766" s="40" t="s">
        <v>1348</v>
      </c>
      <c r="B3766" s="88"/>
      <c r="C3766" s="400" t="s">
        <v>1349</v>
      </c>
      <c r="D3766" s="401"/>
      <c r="E3766" s="402"/>
      <c r="F3766" s="403" t="e">
        <f>$I$3</f>
        <v>#REF!</v>
      </c>
      <c r="G3766" s="338"/>
      <c r="H3766" s="339" t="e">
        <f>ROUND(H3765*F3766,2)</f>
        <v>#REF!</v>
      </c>
      <c r="I3766" s="45"/>
      <c r="J3766" s="339" t="e">
        <f>ROUND(J3765*H3766,2)</f>
        <v>#REF!</v>
      </c>
    </row>
    <row r="3767" spans="1:10">
      <c r="A3767" s="18" t="s">
        <v>1350</v>
      </c>
      <c r="B3767" s="88"/>
      <c r="C3767" s="87" t="s">
        <v>1351</v>
      </c>
      <c r="D3767" s="82"/>
      <c r="E3767" s="29"/>
      <c r="F3767" s="30"/>
      <c r="G3767" s="71"/>
      <c r="H3767" s="72" t="e">
        <f>SUM(H3763:H3766)</f>
        <v>#REF!</v>
      </c>
      <c r="I3767" s="62"/>
      <c r="J3767" s="72" t="e">
        <f>SUM(J3763:J3766)</f>
        <v>#REF!</v>
      </c>
    </row>
    <row r="3768" spans="1:10" ht="16" thickBot="1">
      <c r="A3768" s="18" t="s">
        <v>1352</v>
      </c>
      <c r="B3768" s="88"/>
      <c r="C3768" s="131"/>
      <c r="D3768" s="132"/>
      <c r="E3768" s="129"/>
      <c r="F3768" s="130" t="s">
        <v>1353</v>
      </c>
      <c r="G3768" s="127" t="e">
        <f>H3767+H3761</f>
        <v>#REF!</v>
      </c>
      <c r="H3768" s="123" t="e">
        <f>IF($A$3=2,ROUND((H3761+H3767),2),IF($A$3=3,ROUND((H3761+H3767),-1),ROUND((H3761+H3767),0)))</f>
        <v>#REF!</v>
      </c>
      <c r="I3768" s="57"/>
      <c r="J3768" s="123" t="e">
        <f>IF($A$3=2,ROUND((J3761+J3767),2),IF($A$3=3,ROUND((J3761+J3767),-1),ROUND((J3761+J3767),0)))</f>
        <v>#REF!</v>
      </c>
    </row>
    <row r="3769" spans="1:10" ht="16" thickTop="1">
      <c r="C3769" s="1"/>
      <c r="D3769" s="2"/>
      <c r="E3769" s="1"/>
      <c r="F3769" s="1"/>
      <c r="G3769" s="1"/>
      <c r="H3769" s="1"/>
      <c r="I3769" s="29"/>
      <c r="J3769" s="30"/>
    </row>
    <row r="3770" spans="1:10">
      <c r="C3770" s="1"/>
      <c r="D3770" s="2"/>
      <c r="E3770" s="1"/>
      <c r="F3770" s="1"/>
      <c r="G3770" s="1"/>
      <c r="H3770" s="1"/>
      <c r="I3770" s="29"/>
      <c r="J3770" s="30"/>
    </row>
    <row r="3771" spans="1:10" ht="16" thickBot="1">
      <c r="C3771" s="1"/>
      <c r="D3771" s="2"/>
      <c r="E3771" s="1"/>
      <c r="F3771" s="1"/>
      <c r="G3771" s="1"/>
      <c r="H3771" s="1"/>
      <c r="I3771" s="29"/>
      <c r="J3771" s="30"/>
    </row>
    <row r="3772" spans="1:10" ht="16" thickTop="1">
      <c r="A3772" s="18" t="s">
        <v>1834</v>
      </c>
      <c r="B3772" s="31"/>
      <c r="C3772" s="812" t="s">
        <v>1835</v>
      </c>
      <c r="D3772" s="813"/>
      <c r="E3772" s="813"/>
      <c r="F3772" s="813"/>
      <c r="G3772" s="58"/>
      <c r="H3772" s="33" t="s">
        <v>1359</v>
      </c>
      <c r="I3772" s="34" t="s">
        <v>1251</v>
      </c>
      <c r="J3772" s="35" t="s">
        <v>4</v>
      </c>
    </row>
    <row r="3773" spans="1:10">
      <c r="A3773" s="18"/>
      <c r="B3773" s="31"/>
      <c r="C3773" s="814"/>
      <c r="D3773" s="815"/>
      <c r="E3773" s="815"/>
      <c r="F3773" s="815"/>
      <c r="G3773" s="59"/>
      <c r="H3773" s="37" t="e">
        <f>"ITEM:   "&amp;#REF!</f>
        <v>#REF!</v>
      </c>
      <c r="I3773" s="64" t="e">
        <f>#REF!</f>
        <v>#REF!</v>
      </c>
      <c r="J3773" s="39"/>
    </row>
    <row r="3774" spans="1:10">
      <c r="A3774" s="40" t="s">
        <v>1253</v>
      </c>
      <c r="B3774" s="31"/>
      <c r="C3774" s="360" t="s">
        <v>1</v>
      </c>
      <c r="D3774" s="354" t="s">
        <v>2</v>
      </c>
      <c r="E3774" s="355" t="s">
        <v>3</v>
      </c>
      <c r="F3774" s="356" t="s">
        <v>1254</v>
      </c>
      <c r="G3774" s="357" t="s">
        <v>1255</v>
      </c>
      <c r="H3774" s="365" t="s">
        <v>1256</v>
      </c>
      <c r="I3774" s="352"/>
      <c r="J3774" s="333" t="s">
        <v>1256</v>
      </c>
    </row>
    <row r="3775" spans="1:10">
      <c r="A3775" s="40"/>
      <c r="B3775" s="31"/>
      <c r="C3775" s="41"/>
      <c r="D3775" s="18"/>
      <c r="E3775" s="42"/>
      <c r="F3775" s="60"/>
      <c r="G3775" s="43"/>
      <c r="H3775" s="44"/>
      <c r="I3775" s="45"/>
      <c r="J3775" s="46"/>
    </row>
    <row r="3776" spans="1:10">
      <c r="A3776" s="40" t="s">
        <v>1257</v>
      </c>
      <c r="B3776" s="31"/>
      <c r="C3776" s="47" t="s">
        <v>1258</v>
      </c>
      <c r="D3776" s="18"/>
      <c r="E3776" s="42"/>
      <c r="F3776" s="60"/>
      <c r="G3776" s="43"/>
      <c r="H3776" s="44"/>
      <c r="I3776" s="45"/>
      <c r="J3776" s="46"/>
    </row>
    <row r="3777" spans="1:10">
      <c r="A3777" s="40">
        <v>101372</v>
      </c>
      <c r="B3777" s="31" t="s">
        <v>703</v>
      </c>
      <c r="C3777" s="360" t="s">
        <v>1836</v>
      </c>
      <c r="D3777" s="354" t="s">
        <v>17</v>
      </c>
      <c r="E3777" s="355">
        <v>1</v>
      </c>
      <c r="F3777" s="356">
        <v>2</v>
      </c>
      <c r="G3777" s="357">
        <v>127900</v>
      </c>
      <c r="H3777" s="365">
        <f>TRUNC(E3777* (1 + F3777 / 100) * G3777,2)</f>
        <v>130458</v>
      </c>
      <c r="I3777" s="352" t="e">
        <f>I3773 * (E3777 * (1+F3777/100))</f>
        <v>#REF!</v>
      </c>
      <c r="J3777" s="333" t="e">
        <f>H3777 * I3773</f>
        <v>#REF!</v>
      </c>
    </row>
    <row r="3778" spans="1:10">
      <c r="A3778" s="40">
        <v>100042</v>
      </c>
      <c r="B3778" s="31" t="s">
        <v>1259</v>
      </c>
      <c r="C3778" s="360" t="s">
        <v>1837</v>
      </c>
      <c r="D3778" s="354" t="s">
        <v>1838</v>
      </c>
      <c r="E3778" s="355">
        <v>8.6999999999999994E-2</v>
      </c>
      <c r="F3778" s="356"/>
      <c r="G3778" s="357">
        <v>37900</v>
      </c>
      <c r="H3778" s="365">
        <f>TRUNC(E3778* (1 + F3778 / 100) * G3778,2)</f>
        <v>3297.3</v>
      </c>
      <c r="I3778" s="352" t="e">
        <f>I3773 * (E3778 * (1+F3778/100))</f>
        <v>#REF!</v>
      </c>
      <c r="J3778" s="333" t="e">
        <f>H3778 * I3773</f>
        <v>#REF!</v>
      </c>
    </row>
    <row r="3779" spans="1:10">
      <c r="A3779" s="54" t="s">
        <v>1265</v>
      </c>
      <c r="B3779" s="31"/>
      <c r="C3779" s="41"/>
      <c r="D3779" s="18"/>
      <c r="E3779" s="42"/>
      <c r="F3779" s="60"/>
      <c r="G3779" s="43" t="s">
        <v>1266</v>
      </c>
      <c r="H3779" s="48">
        <f>SUM(H3776:H3778)</f>
        <v>133755.29999999999</v>
      </c>
      <c r="I3779" s="45"/>
      <c r="J3779" s="49" t="e">
        <f>SUM(J3776:J3778)</f>
        <v>#REF!</v>
      </c>
    </row>
    <row r="3780" spans="1:10">
      <c r="A3780" s="40" t="s">
        <v>1267</v>
      </c>
      <c r="B3780" s="31"/>
      <c r="C3780" s="50" t="s">
        <v>1268</v>
      </c>
      <c r="D3780" s="18" t="s">
        <v>1269</v>
      </c>
      <c r="E3780" s="18" t="s">
        <v>1270</v>
      </c>
      <c r="F3780" s="18" t="s">
        <v>1271</v>
      </c>
      <c r="G3780" s="51" t="s">
        <v>1272</v>
      </c>
      <c r="H3780" s="52" t="s">
        <v>1273</v>
      </c>
      <c r="I3780" s="45"/>
      <c r="J3780" s="46"/>
    </row>
    <row r="3781" spans="1:10">
      <c r="A3781" s="40">
        <v>200007</v>
      </c>
      <c r="B3781" s="31" t="s">
        <v>1268</v>
      </c>
      <c r="C3781" s="360" t="s">
        <v>1274</v>
      </c>
      <c r="D3781" s="361">
        <v>109195</v>
      </c>
      <c r="E3781" s="362">
        <f>$O$1</f>
        <v>1.68</v>
      </c>
      <c r="F3781" s="363">
        <f>IF(D3781&lt;&gt;"",TRUNC(D3781*E3781,0),"")</f>
        <v>183447</v>
      </c>
      <c r="G3781" s="364">
        <v>10.496</v>
      </c>
      <c r="H3781" s="365">
        <f>TRUNC(F3781/G3781,2)</f>
        <v>17477.8</v>
      </c>
      <c r="I3781" s="352" t="e">
        <f>I3773 / G3781</f>
        <v>#REF!</v>
      </c>
      <c r="J3781" s="333" t="e">
        <f>H3781 * I3773</f>
        <v>#REF!</v>
      </c>
    </row>
    <row r="3782" spans="1:10">
      <c r="A3782" s="54" t="s">
        <v>1276</v>
      </c>
      <c r="B3782" s="31"/>
      <c r="C3782" s="41"/>
      <c r="D3782" s="18"/>
      <c r="E3782" s="42"/>
      <c r="F3782" s="60"/>
      <c r="G3782" s="43" t="s">
        <v>1277</v>
      </c>
      <c r="H3782" s="48">
        <f>SUM(H3780:H3781)</f>
        <v>17477.8</v>
      </c>
      <c r="I3782" s="45"/>
      <c r="J3782" s="49" t="e">
        <f>SUM(J3780:J3781)</f>
        <v>#REF!</v>
      </c>
    </row>
    <row r="3783" spans="1:10">
      <c r="A3783" s="40" t="s">
        <v>1278</v>
      </c>
      <c r="B3783" s="31"/>
      <c r="C3783" s="53" t="s">
        <v>1279</v>
      </c>
      <c r="D3783" s="18"/>
      <c r="E3783" s="42"/>
      <c r="F3783" s="60"/>
      <c r="G3783" s="43"/>
      <c r="H3783" s="44"/>
      <c r="I3783" s="45"/>
      <c r="J3783" s="46"/>
    </row>
    <row r="3784" spans="1:10">
      <c r="A3784" s="40">
        <v>300026</v>
      </c>
      <c r="B3784" s="31" t="s">
        <v>1279</v>
      </c>
      <c r="C3784" s="360" t="s">
        <v>1281</v>
      </c>
      <c r="D3784" s="354" t="s">
        <v>1282</v>
      </c>
      <c r="E3784" s="367">
        <f>$O$2</f>
        <v>0.05</v>
      </c>
      <c r="F3784" s="356"/>
      <c r="G3784" s="357">
        <f>H3782</f>
        <v>17477.8</v>
      </c>
      <c r="H3784" s="365">
        <f>TRUNC(E3784* (1 + F3784 / 100) * G3784,2)</f>
        <v>873.89</v>
      </c>
      <c r="I3784" s="352" t="e">
        <f>I3773 * H3784</f>
        <v>#REF!</v>
      </c>
      <c r="J3784" s="333" t="e">
        <f>H3784 * I3773</f>
        <v>#REF!</v>
      </c>
    </row>
    <row r="3785" spans="1:10">
      <c r="A3785" s="54" t="s">
        <v>1283</v>
      </c>
      <c r="B3785" s="31"/>
      <c r="C3785" s="41"/>
      <c r="D3785" s="18"/>
      <c r="E3785" s="42"/>
      <c r="F3785" s="60"/>
      <c r="G3785" s="43" t="s">
        <v>1284</v>
      </c>
      <c r="H3785" s="48">
        <f>SUM(H3783:H3784)</f>
        <v>873.89</v>
      </c>
      <c r="I3785" s="45"/>
      <c r="J3785" s="49" t="e">
        <f>SUM(J3783:J3784)</f>
        <v>#REF!</v>
      </c>
    </row>
    <row r="3786" spans="1:10">
      <c r="A3786" s="18" t="s">
        <v>1285</v>
      </c>
      <c r="B3786" s="61"/>
      <c r="C3786" s="47" t="s">
        <v>1286</v>
      </c>
      <c r="D3786" s="18"/>
      <c r="E3786" s="42"/>
      <c r="F3786" s="60"/>
      <c r="G3786" s="43"/>
      <c r="H3786" s="44"/>
      <c r="I3786" s="45"/>
      <c r="J3786" s="46"/>
    </row>
    <row r="3787" spans="1:10">
      <c r="A3787" s="40"/>
      <c r="B3787" s="31"/>
      <c r="C3787" s="360"/>
      <c r="D3787" s="354"/>
      <c r="E3787" s="355"/>
      <c r="F3787" s="356"/>
      <c r="G3787" s="357"/>
      <c r="H3787" s="365"/>
      <c r="I3787" s="352"/>
      <c r="J3787" s="333"/>
    </row>
    <row r="3788" spans="1:10">
      <c r="A3788" s="54" t="s">
        <v>1287</v>
      </c>
      <c r="B3788" s="61"/>
      <c r="C3788" s="41"/>
      <c r="D3788" s="18"/>
      <c r="E3788" s="42"/>
      <c r="F3788" s="60"/>
      <c r="G3788" s="43" t="s">
        <v>1288</v>
      </c>
      <c r="H3788" s="365">
        <f>SUM(H3786:H3787)</f>
        <v>0</v>
      </c>
      <c r="I3788" s="45"/>
      <c r="J3788" s="333">
        <f>SUM(J3786:J3787)</f>
        <v>0</v>
      </c>
    </row>
    <row r="3789" spans="1:10">
      <c r="A3789" s="18"/>
      <c r="B3789" s="55"/>
      <c r="C3789" s="41"/>
      <c r="D3789" s="18"/>
      <c r="E3789" s="42"/>
      <c r="F3789" s="60"/>
      <c r="G3789" s="43"/>
      <c r="H3789" s="44"/>
      <c r="I3789" s="45"/>
      <c r="J3789" s="46"/>
    </row>
    <row r="3790" spans="1:10" ht="16" thickBot="1">
      <c r="A3790" s="18" t="s">
        <v>1289</v>
      </c>
      <c r="B3790" s="55"/>
      <c r="C3790" s="56"/>
      <c r="D3790" s="119"/>
      <c r="E3790" s="120"/>
      <c r="F3790" s="121" t="s">
        <v>1290</v>
      </c>
      <c r="G3790" s="122">
        <f>SUM(H3774:H3789)/2</f>
        <v>152106.99</v>
      </c>
      <c r="H3790" s="123" t="e">
        <f>IF($A$2="CD",IF($A$3=1,ROUND(SUM(H3774:H3789)/2,0),IF($A$3=3,ROUND(SUM(H3774:H3789)/2,-1),SUM(H3774:H3789)/2)),SUM(H3774:H3789)/2)</f>
        <v>#REF!</v>
      </c>
      <c r="I3790" s="57" t="e">
        <f>SUM(J3774:J3789)/2</f>
        <v>#REF!</v>
      </c>
      <c r="J3790" s="124" t="e">
        <f>IF($A$2="CD",IF($A$3=1,ROUND(SUM(J3774:J3789)/2,0),IF($A$3=3,ROUND(SUM(J3774:J3789)/2,-1),SUM(J3774:J3789)/2)),SUM(J3774:J3789)/2)</f>
        <v>#REF!</v>
      </c>
    </row>
    <row r="3791" spans="1:10" ht="16" thickTop="1">
      <c r="A3791" s="18" t="s">
        <v>1340</v>
      </c>
      <c r="B3791" s="55"/>
      <c r="C3791" s="65" t="s">
        <v>1341</v>
      </c>
      <c r="D3791" s="66"/>
      <c r="E3791" s="67"/>
      <c r="F3791" s="112"/>
      <c r="G3791" s="68"/>
      <c r="H3791" s="69"/>
      <c r="I3791" s="45"/>
      <c r="J3791" s="70"/>
    </row>
    <row r="3792" spans="1:10">
      <c r="A3792" s="40" t="s">
        <v>1342</v>
      </c>
      <c r="B3792" s="55"/>
      <c r="C3792" s="335" t="s">
        <v>1343</v>
      </c>
      <c r="D3792" s="336"/>
      <c r="E3792" s="337"/>
      <c r="F3792" s="368">
        <f>$F$3</f>
        <v>0</v>
      </c>
      <c r="G3792" s="338"/>
      <c r="H3792" s="339" t="e">
        <f>ROUND(H3790*F3792,2)</f>
        <v>#REF!</v>
      </c>
      <c r="I3792" s="45"/>
      <c r="J3792" s="333" t="e">
        <f>ROUND(J3790*F3792,2)</f>
        <v>#REF!</v>
      </c>
    </row>
    <row r="3793" spans="1:10">
      <c r="A3793" s="40" t="s">
        <v>1344</v>
      </c>
      <c r="B3793" s="55"/>
      <c r="C3793" s="335" t="s">
        <v>1345</v>
      </c>
      <c r="D3793" s="336"/>
      <c r="E3793" s="337"/>
      <c r="F3793" s="368">
        <f>$G$3</f>
        <v>0</v>
      </c>
      <c r="G3793" s="338"/>
      <c r="H3793" s="339" t="e">
        <f>ROUND(H3790*F3793,2)</f>
        <v>#REF!</v>
      </c>
      <c r="I3793" s="45"/>
      <c r="J3793" s="333" t="e">
        <f>ROUND(J3790*F3793,2)</f>
        <v>#REF!</v>
      </c>
    </row>
    <row r="3794" spans="1:10">
      <c r="A3794" s="40" t="s">
        <v>1346</v>
      </c>
      <c r="B3794" s="55"/>
      <c r="C3794" s="335" t="s">
        <v>1347</v>
      </c>
      <c r="D3794" s="336"/>
      <c r="E3794" s="337"/>
      <c r="F3794" s="368">
        <f>$H$3</f>
        <v>0</v>
      </c>
      <c r="G3794" s="338"/>
      <c r="H3794" s="339" t="e">
        <f>ROUND(H3790*F3794,2)</f>
        <v>#REF!</v>
      </c>
      <c r="I3794" s="45"/>
      <c r="J3794" s="333" t="e">
        <f>ROUND(J3790*F3794,2)</f>
        <v>#REF!</v>
      </c>
    </row>
    <row r="3795" spans="1:10">
      <c r="A3795" s="40" t="s">
        <v>1348</v>
      </c>
      <c r="B3795" s="55"/>
      <c r="C3795" s="335" t="s">
        <v>1349</v>
      </c>
      <c r="D3795" s="336"/>
      <c r="E3795" s="337"/>
      <c r="F3795" s="368" t="e">
        <f>$I$3</f>
        <v>#REF!</v>
      </c>
      <c r="G3795" s="338"/>
      <c r="H3795" s="339" t="e">
        <f>ROUND(H3794*F3795,2)</f>
        <v>#REF!</v>
      </c>
      <c r="I3795" s="45"/>
      <c r="J3795" s="333" t="e">
        <f>ROUND(J3794*F3795,2)</f>
        <v>#REF!</v>
      </c>
    </row>
    <row r="3796" spans="1:10">
      <c r="A3796" s="18" t="s">
        <v>1350</v>
      </c>
      <c r="B3796" s="55"/>
      <c r="C3796" s="47" t="s">
        <v>1351</v>
      </c>
      <c r="D3796" s="18"/>
      <c r="E3796" s="42"/>
      <c r="F3796" s="60"/>
      <c r="G3796" s="71"/>
      <c r="H3796" s="72" t="e">
        <f>SUM(H3792:H3795)</f>
        <v>#REF!</v>
      </c>
      <c r="I3796" s="62"/>
      <c r="J3796" s="73" t="e">
        <f>SUM(J3792:J3795)</f>
        <v>#REF!</v>
      </c>
    </row>
    <row r="3797" spans="1:10" ht="16" thickBot="1">
      <c r="A3797" s="18" t="s">
        <v>1352</v>
      </c>
      <c r="B3797" s="55"/>
      <c r="C3797" s="125"/>
      <c r="D3797" s="126"/>
      <c r="E3797" s="120"/>
      <c r="F3797" s="121" t="s">
        <v>1353</v>
      </c>
      <c r="G3797" s="127" t="e">
        <f>H3796+H3790</f>
        <v>#REF!</v>
      </c>
      <c r="H3797" s="123" t="e">
        <f>IF($A$3=2,ROUND((H3790+H3796),2),IF($A$3=3,ROUND((H3790+H3796),-1),ROUND((H3790+H3796),0)))</f>
        <v>#REF!</v>
      </c>
      <c r="I3797" s="57"/>
      <c r="J3797" s="124" t="e">
        <f>IF($A$3=2,ROUND((J3790+J3796),2),IF($A$3=3,ROUND((J3790+J3796),-1),ROUND((J3790+J3796),0)))</f>
        <v>#REF!</v>
      </c>
    </row>
    <row r="3798" spans="1:10" ht="16" thickTop="1">
      <c r="C3798" s="1"/>
      <c r="D3798" s="2"/>
      <c r="E3798" s="1"/>
      <c r="F3798" s="1"/>
      <c r="G3798" s="1"/>
      <c r="H3798" s="1"/>
      <c r="I3798" s="29"/>
      <c r="J3798" s="30"/>
    </row>
    <row r="3799" spans="1:10">
      <c r="C3799" s="1"/>
      <c r="D3799" s="2"/>
      <c r="E3799" s="1"/>
      <c r="F3799" s="1"/>
      <c r="G3799" s="1"/>
      <c r="H3799" s="1"/>
      <c r="I3799" s="29"/>
      <c r="J3799" s="30"/>
    </row>
    <row r="3800" spans="1:10" ht="16" thickBot="1">
      <c r="C3800" s="1"/>
      <c r="D3800" s="2"/>
      <c r="E3800" s="1"/>
      <c r="F3800" s="1"/>
      <c r="G3800" s="1"/>
      <c r="H3800" s="1"/>
      <c r="I3800" s="29"/>
      <c r="J3800" s="30"/>
    </row>
    <row r="3801" spans="1:10" ht="16" thickTop="1">
      <c r="A3801" s="18" t="s">
        <v>1839</v>
      </c>
      <c r="B3801" s="31"/>
      <c r="C3801" s="812" t="s">
        <v>1840</v>
      </c>
      <c r="D3801" s="813"/>
      <c r="E3801" s="813"/>
      <c r="F3801" s="813"/>
      <c r="G3801" s="58"/>
      <c r="H3801" s="33" t="s">
        <v>1359</v>
      </c>
      <c r="I3801" s="34" t="s">
        <v>1251</v>
      </c>
      <c r="J3801" s="35" t="s">
        <v>4</v>
      </c>
    </row>
    <row r="3802" spans="1:10">
      <c r="A3802" s="18"/>
      <c r="B3802" s="31"/>
      <c r="C3802" s="814"/>
      <c r="D3802" s="815"/>
      <c r="E3802" s="815"/>
      <c r="F3802" s="815"/>
      <c r="G3802" s="59"/>
      <c r="H3802" s="37" t="e">
        <f>"ITEM:   "&amp;#REF!</f>
        <v>#REF!</v>
      </c>
      <c r="I3802" s="64" t="e">
        <f>#REF!</f>
        <v>#REF!</v>
      </c>
      <c r="J3802" s="39"/>
    </row>
    <row r="3803" spans="1:10">
      <c r="A3803" s="40" t="s">
        <v>1253</v>
      </c>
      <c r="B3803" s="31"/>
      <c r="C3803" s="360" t="s">
        <v>1</v>
      </c>
      <c r="D3803" s="354" t="s">
        <v>2</v>
      </c>
      <c r="E3803" s="355" t="s">
        <v>3</v>
      </c>
      <c r="F3803" s="356" t="s">
        <v>1254</v>
      </c>
      <c r="G3803" s="357" t="s">
        <v>1255</v>
      </c>
      <c r="H3803" s="365" t="s">
        <v>1256</v>
      </c>
      <c r="I3803" s="352"/>
      <c r="J3803" s="333" t="s">
        <v>1256</v>
      </c>
    </row>
    <row r="3804" spans="1:10">
      <c r="A3804" s="40"/>
      <c r="B3804" s="31"/>
      <c r="C3804" s="41"/>
      <c r="D3804" s="18"/>
      <c r="E3804" s="42"/>
      <c r="F3804" s="60"/>
      <c r="G3804" s="43"/>
      <c r="H3804" s="44"/>
      <c r="I3804" s="45"/>
      <c r="J3804" s="46"/>
    </row>
    <row r="3805" spans="1:10">
      <c r="A3805" s="40" t="s">
        <v>1257</v>
      </c>
      <c r="B3805" s="31"/>
      <c r="C3805" s="47" t="s">
        <v>1258</v>
      </c>
      <c r="D3805" s="18"/>
      <c r="E3805" s="42"/>
      <c r="F3805" s="60"/>
      <c r="G3805" s="43"/>
      <c r="H3805" s="44"/>
      <c r="I3805" s="45"/>
      <c r="J3805" s="46"/>
    </row>
    <row r="3806" spans="1:10">
      <c r="A3806" s="40">
        <v>105142</v>
      </c>
      <c r="B3806" s="31" t="s">
        <v>1259</v>
      </c>
      <c r="C3806" s="360" t="s">
        <v>1841</v>
      </c>
      <c r="D3806" s="354" t="s">
        <v>1304</v>
      </c>
      <c r="E3806" s="355">
        <v>1.8</v>
      </c>
      <c r="F3806" s="356"/>
      <c r="G3806" s="357">
        <v>34742</v>
      </c>
      <c r="H3806" s="365">
        <f>TRUNC(E3806* (1 + F3806 / 100) * G3806,2)</f>
        <v>62535.6</v>
      </c>
      <c r="I3806" s="352" t="e">
        <f>I3802 * (E3806 * (1+F3806/100))</f>
        <v>#REF!</v>
      </c>
      <c r="J3806" s="333" t="e">
        <f>H3806 * I3802</f>
        <v>#REF!</v>
      </c>
    </row>
    <row r="3807" spans="1:10">
      <c r="A3807" s="40">
        <v>105140</v>
      </c>
      <c r="B3807" s="31" t="s">
        <v>1259</v>
      </c>
      <c r="C3807" s="360" t="s">
        <v>1842</v>
      </c>
      <c r="D3807" s="354" t="s">
        <v>1304</v>
      </c>
      <c r="E3807" s="355">
        <v>9</v>
      </c>
      <c r="F3807" s="356"/>
      <c r="G3807" s="357">
        <v>1370</v>
      </c>
      <c r="H3807" s="365">
        <f>TRUNC(E3807* (1 + F3807 / 100) * G3807,2)</f>
        <v>12330</v>
      </c>
      <c r="I3807" s="352" t="e">
        <f>I3802 * (E3807 * (1+F3807/100))</f>
        <v>#REF!</v>
      </c>
      <c r="J3807" s="333" t="e">
        <f>H3807 * I3802</f>
        <v>#REF!</v>
      </c>
    </row>
    <row r="3808" spans="1:10">
      <c r="A3808" s="40">
        <v>105061</v>
      </c>
      <c r="B3808" s="31" t="s">
        <v>1259</v>
      </c>
      <c r="C3808" s="360" t="s">
        <v>1843</v>
      </c>
      <c r="D3808" s="354" t="s">
        <v>1304</v>
      </c>
      <c r="E3808" s="355">
        <v>0.01</v>
      </c>
      <c r="F3808" s="356"/>
      <c r="G3808" s="357">
        <v>150800</v>
      </c>
      <c r="H3808" s="365">
        <f>TRUNC(E3808* (1 + F3808 / 100) * G3808,2)</f>
        <v>1508</v>
      </c>
      <c r="I3808" s="352" t="e">
        <f>I3802 * (E3808 * (1+F3808/100))</f>
        <v>#REF!</v>
      </c>
      <c r="J3808" s="333" t="e">
        <f>H3808 * I3802</f>
        <v>#REF!</v>
      </c>
    </row>
    <row r="3809" spans="1:10">
      <c r="A3809" s="40">
        <v>101904</v>
      </c>
      <c r="B3809" s="31" t="s">
        <v>1263</v>
      </c>
      <c r="C3809" s="360" t="s">
        <v>1638</v>
      </c>
      <c r="D3809" s="354" t="s">
        <v>1301</v>
      </c>
      <c r="E3809" s="355">
        <v>0.1</v>
      </c>
      <c r="F3809" s="356"/>
      <c r="G3809" s="357">
        <v>45000</v>
      </c>
      <c r="H3809" s="365">
        <f>TRUNC(E3809* (1 + F3809 / 100) * G3809,2)</f>
        <v>4500</v>
      </c>
      <c r="I3809" s="352" t="e">
        <f>I3802 * (E3809 * (1+F3809/100))</f>
        <v>#REF!</v>
      </c>
      <c r="J3809" s="333" t="e">
        <f>H3809 * I3802</f>
        <v>#REF!</v>
      </c>
    </row>
    <row r="3810" spans="1:10">
      <c r="A3810" s="54" t="s">
        <v>1265</v>
      </c>
      <c r="B3810" s="31"/>
      <c r="C3810" s="41"/>
      <c r="D3810" s="18"/>
      <c r="E3810" s="42"/>
      <c r="F3810" s="60"/>
      <c r="G3810" s="43" t="s">
        <v>1266</v>
      </c>
      <c r="H3810" s="48">
        <f>SUM(H3805:H3809)</f>
        <v>80873.600000000006</v>
      </c>
      <c r="I3810" s="45"/>
      <c r="J3810" s="49" t="e">
        <f>SUM(J3805:J3809)</f>
        <v>#REF!</v>
      </c>
    </row>
    <row r="3811" spans="1:10">
      <c r="A3811" s="40" t="s">
        <v>1267</v>
      </c>
      <c r="B3811" s="31"/>
      <c r="C3811" s="50" t="s">
        <v>1268</v>
      </c>
      <c r="D3811" s="18" t="s">
        <v>1269</v>
      </c>
      <c r="E3811" s="18" t="s">
        <v>1270</v>
      </c>
      <c r="F3811" s="18" t="s">
        <v>1271</v>
      </c>
      <c r="G3811" s="51" t="s">
        <v>1272</v>
      </c>
      <c r="H3811" s="52" t="s">
        <v>1273</v>
      </c>
      <c r="I3811" s="45"/>
      <c r="J3811" s="46"/>
    </row>
    <row r="3812" spans="1:10">
      <c r="A3812" s="40">
        <v>200004</v>
      </c>
      <c r="B3812" s="31" t="s">
        <v>1268</v>
      </c>
      <c r="C3812" s="360" t="s">
        <v>1395</v>
      </c>
      <c r="D3812" s="361">
        <v>114616</v>
      </c>
      <c r="E3812" s="362">
        <f>$O$1</f>
        <v>1.68</v>
      </c>
      <c r="F3812" s="363">
        <f>IF(D3812&lt;&gt;"",TRUNC(D3812*E3812,0),"")</f>
        <v>192554</v>
      </c>
      <c r="G3812" s="364">
        <v>6.0987999999999998</v>
      </c>
      <c r="H3812" s="365">
        <f>TRUNC(F3812/G3812,2)</f>
        <v>31572.44</v>
      </c>
      <c r="I3812" s="352" t="e">
        <f>I3802 / G3812</f>
        <v>#REF!</v>
      </c>
      <c r="J3812" s="333" t="e">
        <f>H3812 * I3802</f>
        <v>#REF!</v>
      </c>
    </row>
    <row r="3813" spans="1:10">
      <c r="A3813" s="54" t="s">
        <v>1276</v>
      </c>
      <c r="B3813" s="31"/>
      <c r="C3813" s="41"/>
      <c r="D3813" s="18"/>
      <c r="E3813" s="42"/>
      <c r="F3813" s="60"/>
      <c r="G3813" s="43" t="s">
        <v>1277</v>
      </c>
      <c r="H3813" s="48">
        <f>SUM(H3811:H3812)</f>
        <v>31572.44</v>
      </c>
      <c r="I3813" s="45"/>
      <c r="J3813" s="49" t="e">
        <f>SUM(J3811:J3812)</f>
        <v>#REF!</v>
      </c>
    </row>
    <row r="3814" spans="1:10">
      <c r="A3814" s="40" t="s">
        <v>1278</v>
      </c>
      <c r="B3814" s="31"/>
      <c r="C3814" s="53" t="s">
        <v>1279</v>
      </c>
      <c r="D3814" s="18"/>
      <c r="E3814" s="42"/>
      <c r="F3814" s="60"/>
      <c r="G3814" s="43"/>
      <c r="H3814" s="44"/>
      <c r="I3814" s="45"/>
      <c r="J3814" s="46"/>
    </row>
    <row r="3815" spans="1:10">
      <c r="A3815" s="40">
        <v>300040</v>
      </c>
      <c r="B3815" s="31" t="s">
        <v>1279</v>
      </c>
      <c r="C3815" s="360" t="s">
        <v>1442</v>
      </c>
      <c r="D3815" s="354" t="s">
        <v>629</v>
      </c>
      <c r="E3815" s="355">
        <v>3.5000000000000003E-2</v>
      </c>
      <c r="F3815" s="356"/>
      <c r="G3815" s="357">
        <v>26000</v>
      </c>
      <c r="H3815" s="365">
        <f>TRUNC(E3815* (1 + F3815 / 100) * G3815,2)</f>
        <v>910</v>
      </c>
      <c r="I3815" s="352" t="e">
        <f>I3802 * (E3815 * (1+F3815/100))</f>
        <v>#REF!</v>
      </c>
      <c r="J3815" s="333" t="e">
        <f>H3815 * I3802</f>
        <v>#REF!</v>
      </c>
    </row>
    <row r="3816" spans="1:10">
      <c r="A3816" s="40">
        <v>301005</v>
      </c>
      <c r="B3816" s="31" t="s">
        <v>1279</v>
      </c>
      <c r="C3816" s="360" t="s">
        <v>1844</v>
      </c>
      <c r="D3816" s="354" t="s">
        <v>629</v>
      </c>
      <c r="E3816" s="355">
        <v>0.05</v>
      </c>
      <c r="F3816" s="356"/>
      <c r="G3816" s="357">
        <v>28890</v>
      </c>
      <c r="H3816" s="365">
        <f>TRUNC(E3816* (1 + F3816 / 100) * G3816,2)</f>
        <v>1444.5</v>
      </c>
      <c r="I3816" s="352" t="e">
        <f>I3802 * (E3816 * (1+F3816/100))</f>
        <v>#REF!</v>
      </c>
      <c r="J3816" s="333" t="e">
        <f>H3816 * I3802</f>
        <v>#REF!</v>
      </c>
    </row>
    <row r="3817" spans="1:10">
      <c r="A3817" s="40">
        <v>301006</v>
      </c>
      <c r="B3817" s="31" t="s">
        <v>1279</v>
      </c>
      <c r="C3817" s="360" t="s">
        <v>1845</v>
      </c>
      <c r="D3817" s="354" t="s">
        <v>629</v>
      </c>
      <c r="E3817" s="355">
        <v>0.12</v>
      </c>
      <c r="F3817" s="356"/>
      <c r="G3817" s="357">
        <v>48000</v>
      </c>
      <c r="H3817" s="365">
        <f>TRUNC(E3817* (1 + F3817 / 100) * G3817,2)</f>
        <v>5760</v>
      </c>
      <c r="I3817" s="352" t="e">
        <f>I3802 * (E3817 * (1+F3817/100))</f>
        <v>#REF!</v>
      </c>
      <c r="J3817" s="333" t="e">
        <f>H3817 * I3802</f>
        <v>#REF!</v>
      </c>
    </row>
    <row r="3818" spans="1:10">
      <c r="A3818" s="40">
        <v>300026</v>
      </c>
      <c r="B3818" s="31" t="s">
        <v>1279</v>
      </c>
      <c r="C3818" s="360" t="s">
        <v>1281</v>
      </c>
      <c r="D3818" s="354" t="s">
        <v>1282</v>
      </c>
      <c r="E3818" s="367">
        <f>$O$2</f>
        <v>0.05</v>
      </c>
      <c r="F3818" s="356"/>
      <c r="G3818" s="357">
        <f>H3813</f>
        <v>31572.44</v>
      </c>
      <c r="H3818" s="365">
        <f>TRUNC(E3818* (1 + F3818 / 100) * G3818,2)</f>
        <v>1578.62</v>
      </c>
      <c r="I3818" s="352" t="e">
        <f>I3802 * H3818</f>
        <v>#REF!</v>
      </c>
      <c r="J3818" s="333" t="e">
        <f>H3818 * I3802</f>
        <v>#REF!</v>
      </c>
    </row>
    <row r="3819" spans="1:10">
      <c r="A3819" s="54" t="s">
        <v>1283</v>
      </c>
      <c r="B3819" s="31"/>
      <c r="C3819" s="41"/>
      <c r="D3819" s="18"/>
      <c r="E3819" s="42"/>
      <c r="F3819" s="60"/>
      <c r="G3819" s="43" t="s">
        <v>1284</v>
      </c>
      <c r="H3819" s="48">
        <f>SUM(H3814:H3818)</f>
        <v>9693.119999999999</v>
      </c>
      <c r="I3819" s="45"/>
      <c r="J3819" s="49" t="e">
        <f>SUM(J3814:J3818)</f>
        <v>#REF!</v>
      </c>
    </row>
    <row r="3820" spans="1:10">
      <c r="A3820" s="18" t="s">
        <v>1285</v>
      </c>
      <c r="B3820" s="61"/>
      <c r="C3820" s="47" t="s">
        <v>1286</v>
      </c>
      <c r="D3820" s="18"/>
      <c r="E3820" s="42"/>
      <c r="F3820" s="60"/>
      <c r="G3820" s="43"/>
      <c r="H3820" s="44"/>
      <c r="I3820" s="45"/>
      <c r="J3820" s="46"/>
    </row>
    <row r="3821" spans="1:10">
      <c r="A3821" s="40"/>
      <c r="B3821" s="31"/>
      <c r="C3821" s="360"/>
      <c r="D3821" s="354"/>
      <c r="E3821" s="355"/>
      <c r="F3821" s="356"/>
      <c r="G3821" s="357"/>
      <c r="H3821" s="365"/>
      <c r="I3821" s="352"/>
      <c r="J3821" s="333"/>
    </row>
    <row r="3822" spans="1:10">
      <c r="A3822" s="54" t="s">
        <v>1287</v>
      </c>
      <c r="B3822" s="61"/>
      <c r="C3822" s="41"/>
      <c r="D3822" s="18"/>
      <c r="E3822" s="42"/>
      <c r="F3822" s="60"/>
      <c r="G3822" s="43" t="s">
        <v>1288</v>
      </c>
      <c r="H3822" s="365">
        <f>SUM(H3820:H3821)</f>
        <v>0</v>
      </c>
      <c r="I3822" s="45"/>
      <c r="J3822" s="333">
        <f>SUM(J3820:J3821)</f>
        <v>0</v>
      </c>
    </row>
    <row r="3823" spans="1:10">
      <c r="A3823" s="18"/>
      <c r="B3823" s="55"/>
      <c r="C3823" s="41"/>
      <c r="D3823" s="18"/>
      <c r="E3823" s="42"/>
      <c r="F3823" s="60"/>
      <c r="G3823" s="43"/>
      <c r="H3823" s="44"/>
      <c r="I3823" s="45"/>
      <c r="J3823" s="46"/>
    </row>
    <row r="3824" spans="1:10" ht="16" thickBot="1">
      <c r="A3824" s="18" t="s">
        <v>1289</v>
      </c>
      <c r="B3824" s="55"/>
      <c r="C3824" s="56"/>
      <c r="D3824" s="119"/>
      <c r="E3824" s="120"/>
      <c r="F3824" s="121" t="s">
        <v>1290</v>
      </c>
      <c r="G3824" s="122">
        <f>SUM(H3803:H3823)/2</f>
        <v>122139.16</v>
      </c>
      <c r="H3824" s="123" t="e">
        <f>IF($A$2="CD",IF($A$3=1,ROUND(SUM(H3803:H3823)/2,0),IF($A$3=3,ROUND(SUM(H3803:H3823)/2,-1),SUM(H3803:H3823)/2)),SUM(H3803:H3823)/2)</f>
        <v>#REF!</v>
      </c>
      <c r="I3824" s="57" t="e">
        <f>SUM(J3803:J3823)/2</f>
        <v>#REF!</v>
      </c>
      <c r="J3824" s="124" t="e">
        <f>IF($A$2="CD",IF($A$3=1,ROUND(SUM(J3803:J3823)/2,0),IF($A$3=3,ROUND(SUM(J3803:J3823)/2,-1),SUM(J3803:J3823)/2)),SUM(J3803:J3823)/2)</f>
        <v>#REF!</v>
      </c>
    </row>
    <row r="3825" spans="1:10" ht="16" thickTop="1">
      <c r="A3825" s="18" t="s">
        <v>1340</v>
      </c>
      <c r="B3825" s="55"/>
      <c r="C3825" s="65" t="s">
        <v>1341</v>
      </c>
      <c r="D3825" s="66"/>
      <c r="E3825" s="67"/>
      <c r="F3825" s="112"/>
      <c r="G3825" s="68"/>
      <c r="H3825" s="69"/>
      <c r="I3825" s="45"/>
      <c r="J3825" s="70"/>
    </row>
    <row r="3826" spans="1:10">
      <c r="A3826" s="40" t="s">
        <v>1342</v>
      </c>
      <c r="B3826" s="55"/>
      <c r="C3826" s="335" t="s">
        <v>1343</v>
      </c>
      <c r="D3826" s="336"/>
      <c r="E3826" s="337"/>
      <c r="F3826" s="368">
        <f>$F$3</f>
        <v>0</v>
      </c>
      <c r="G3826" s="338"/>
      <c r="H3826" s="339" t="e">
        <f>ROUND(H3824*F3826,2)</f>
        <v>#REF!</v>
      </c>
      <c r="I3826" s="45"/>
      <c r="J3826" s="333" t="e">
        <f>ROUND(J3824*F3826,2)</f>
        <v>#REF!</v>
      </c>
    </row>
    <row r="3827" spans="1:10">
      <c r="A3827" s="40" t="s">
        <v>1344</v>
      </c>
      <c r="B3827" s="55"/>
      <c r="C3827" s="335" t="s">
        <v>1345</v>
      </c>
      <c r="D3827" s="336"/>
      <c r="E3827" s="337"/>
      <c r="F3827" s="368">
        <f>$G$3</f>
        <v>0</v>
      </c>
      <c r="G3827" s="338"/>
      <c r="H3827" s="339" t="e">
        <f>ROUND(H3824*F3827,2)</f>
        <v>#REF!</v>
      </c>
      <c r="I3827" s="45"/>
      <c r="J3827" s="333" t="e">
        <f>ROUND(J3824*F3827,2)</f>
        <v>#REF!</v>
      </c>
    </row>
    <row r="3828" spans="1:10">
      <c r="A3828" s="40" t="s">
        <v>1346</v>
      </c>
      <c r="B3828" s="55"/>
      <c r="C3828" s="335" t="s">
        <v>1347</v>
      </c>
      <c r="D3828" s="336"/>
      <c r="E3828" s="337"/>
      <c r="F3828" s="368">
        <f>$H$3</f>
        <v>0</v>
      </c>
      <c r="G3828" s="338"/>
      <c r="H3828" s="339" t="e">
        <f>ROUND(H3824*F3828,2)</f>
        <v>#REF!</v>
      </c>
      <c r="I3828" s="45"/>
      <c r="J3828" s="333" t="e">
        <f>ROUND(J3824*F3828,2)</f>
        <v>#REF!</v>
      </c>
    </row>
    <row r="3829" spans="1:10">
      <c r="A3829" s="40" t="s">
        <v>1348</v>
      </c>
      <c r="B3829" s="55"/>
      <c r="C3829" s="335" t="s">
        <v>1349</v>
      </c>
      <c r="D3829" s="336"/>
      <c r="E3829" s="337"/>
      <c r="F3829" s="368" t="e">
        <f>$I$3</f>
        <v>#REF!</v>
      </c>
      <c r="G3829" s="338"/>
      <c r="H3829" s="339" t="e">
        <f>ROUND(H3828*F3829,2)</f>
        <v>#REF!</v>
      </c>
      <c r="I3829" s="45"/>
      <c r="J3829" s="333" t="e">
        <f>ROUND(J3828*F3829,2)</f>
        <v>#REF!</v>
      </c>
    </row>
    <row r="3830" spans="1:10">
      <c r="A3830" s="18" t="s">
        <v>1350</v>
      </c>
      <c r="B3830" s="55"/>
      <c r="C3830" s="47" t="s">
        <v>1351</v>
      </c>
      <c r="D3830" s="18"/>
      <c r="E3830" s="42"/>
      <c r="F3830" s="60"/>
      <c r="G3830" s="71"/>
      <c r="H3830" s="72" t="e">
        <f>SUM(H3826:H3829)</f>
        <v>#REF!</v>
      </c>
      <c r="I3830" s="62"/>
      <c r="J3830" s="73" t="e">
        <f>SUM(J3826:J3829)</f>
        <v>#REF!</v>
      </c>
    </row>
    <row r="3831" spans="1:10" ht="16" thickBot="1">
      <c r="A3831" s="18" t="s">
        <v>1352</v>
      </c>
      <c r="B3831" s="55"/>
      <c r="C3831" s="125"/>
      <c r="D3831" s="126"/>
      <c r="E3831" s="120"/>
      <c r="F3831" s="121" t="s">
        <v>1353</v>
      </c>
      <c r="G3831" s="127" t="e">
        <f>H3830+H3824</f>
        <v>#REF!</v>
      </c>
      <c r="H3831" s="123" t="e">
        <f>IF($A$3=2,ROUND((H3824+H3830),2),IF($A$3=3,ROUND((H3824+H3830),-1),ROUND((H3824+H3830),0)))</f>
        <v>#REF!</v>
      </c>
      <c r="I3831" s="57"/>
      <c r="J3831" s="124" t="e">
        <f>IF($A$3=2,ROUND((J3824+J3830),2),IF($A$3=3,ROUND((J3824+J3830),-1),ROUND((J3824+J3830),0)))</f>
        <v>#REF!</v>
      </c>
    </row>
    <row r="3832" spans="1:10" ht="16" thickTop="1">
      <c r="C3832" s="1"/>
      <c r="D3832" s="2"/>
      <c r="E3832" s="1"/>
      <c r="F3832" s="1"/>
      <c r="G3832" s="1"/>
      <c r="H3832" s="1"/>
      <c r="I3832" s="29"/>
      <c r="J3832" s="30"/>
    </row>
    <row r="3833" spans="1:10" ht="16" thickBot="1">
      <c r="C3833" s="1"/>
      <c r="D3833" s="2"/>
      <c r="E3833" s="1"/>
      <c r="F3833" s="1"/>
      <c r="G3833" s="1"/>
      <c r="H3833" s="1"/>
      <c r="I3833" s="29"/>
      <c r="J3833" s="30"/>
    </row>
    <row r="3834" spans="1:10" ht="16" thickTop="1">
      <c r="A3834" s="18" t="s">
        <v>1846</v>
      </c>
      <c r="B3834" s="31"/>
      <c r="C3834" s="812" t="s">
        <v>1847</v>
      </c>
      <c r="D3834" s="813"/>
      <c r="E3834" s="813"/>
      <c r="F3834" s="813"/>
      <c r="G3834" s="58"/>
      <c r="H3834" s="33" t="s">
        <v>1359</v>
      </c>
      <c r="I3834" s="34" t="s">
        <v>1251</v>
      </c>
      <c r="J3834" s="35" t="s">
        <v>4</v>
      </c>
    </row>
    <row r="3835" spans="1:10">
      <c r="A3835" s="18"/>
      <c r="B3835" s="31"/>
      <c r="C3835" s="814"/>
      <c r="D3835" s="815"/>
      <c r="E3835" s="815"/>
      <c r="F3835" s="815"/>
      <c r="G3835" s="59"/>
      <c r="H3835" s="37" t="e">
        <f>"ITEM:   "&amp;#REF!</f>
        <v>#REF!</v>
      </c>
      <c r="I3835" s="64" t="e">
        <f>#REF!</f>
        <v>#REF!</v>
      </c>
      <c r="J3835" s="39"/>
    </row>
    <row r="3836" spans="1:10">
      <c r="A3836" s="40" t="s">
        <v>1253</v>
      </c>
      <c r="B3836" s="31"/>
      <c r="C3836" s="360" t="s">
        <v>1</v>
      </c>
      <c r="D3836" s="354" t="s">
        <v>2</v>
      </c>
      <c r="E3836" s="355" t="s">
        <v>3</v>
      </c>
      <c r="F3836" s="356" t="s">
        <v>1254</v>
      </c>
      <c r="G3836" s="357" t="s">
        <v>1255</v>
      </c>
      <c r="H3836" s="365" t="s">
        <v>1256</v>
      </c>
      <c r="I3836" s="352"/>
      <c r="J3836" s="333" t="s">
        <v>1256</v>
      </c>
    </row>
    <row r="3837" spans="1:10">
      <c r="A3837" s="40"/>
      <c r="B3837" s="31"/>
      <c r="C3837" s="41"/>
      <c r="D3837" s="18"/>
      <c r="E3837" s="42"/>
      <c r="F3837" s="60"/>
      <c r="G3837" s="43"/>
      <c r="H3837" s="44"/>
      <c r="I3837" s="45"/>
      <c r="J3837" s="46"/>
    </row>
    <row r="3838" spans="1:10">
      <c r="A3838" s="40" t="s">
        <v>1257</v>
      </c>
      <c r="B3838" s="31"/>
      <c r="C3838" s="47" t="s">
        <v>1258</v>
      </c>
      <c r="D3838" s="18"/>
      <c r="E3838" s="42"/>
      <c r="F3838" s="60"/>
      <c r="G3838" s="43"/>
      <c r="H3838" s="44"/>
      <c r="I3838" s="45"/>
      <c r="J3838" s="46"/>
    </row>
    <row r="3839" spans="1:10">
      <c r="A3839" s="40">
        <v>100053</v>
      </c>
      <c r="B3839" s="31" t="s">
        <v>1263</v>
      </c>
      <c r="C3839" s="360" t="s">
        <v>1295</v>
      </c>
      <c r="D3839" s="354" t="s">
        <v>1296</v>
      </c>
      <c r="E3839" s="355">
        <v>3</v>
      </c>
      <c r="F3839" s="356"/>
      <c r="G3839" s="357">
        <v>30</v>
      </c>
      <c r="H3839" s="365">
        <f>TRUNC(E3839* (1 + F3839 / 100) * G3839,2)</f>
        <v>90</v>
      </c>
      <c r="I3839" s="352" t="e">
        <f>I3835 * (E3839 * (1+F3839/100))</f>
        <v>#REF!</v>
      </c>
      <c r="J3839" s="333" t="e">
        <f>H3839 * I3835</f>
        <v>#REF!</v>
      </c>
    </row>
    <row r="3840" spans="1:10">
      <c r="A3840" s="40">
        <v>102439</v>
      </c>
      <c r="B3840" s="31" t="s">
        <v>1331</v>
      </c>
      <c r="C3840" s="360" t="s">
        <v>1775</v>
      </c>
      <c r="D3840" s="354" t="s">
        <v>1304</v>
      </c>
      <c r="E3840" s="355">
        <v>0.1</v>
      </c>
      <c r="F3840" s="356"/>
      <c r="G3840" s="357">
        <v>6000</v>
      </c>
      <c r="H3840" s="365">
        <f>TRUNC(E3840* (1 + F3840 / 100) * G3840,2)</f>
        <v>600</v>
      </c>
      <c r="I3840" s="352" t="e">
        <f>I3835 * (E3840 * (1+F3840/100))</f>
        <v>#REF!</v>
      </c>
      <c r="J3840" s="333" t="e">
        <f>H3840 * I3835</f>
        <v>#REF!</v>
      </c>
    </row>
    <row r="3841" spans="1:10">
      <c r="A3841" s="40">
        <v>101291</v>
      </c>
      <c r="B3841" s="31" t="s">
        <v>1263</v>
      </c>
      <c r="C3841" s="360" t="s">
        <v>1848</v>
      </c>
      <c r="D3841" s="354" t="s">
        <v>1304</v>
      </c>
      <c r="E3841" s="355">
        <v>4</v>
      </c>
      <c r="F3841" s="356"/>
      <c r="G3841" s="357">
        <v>2500</v>
      </c>
      <c r="H3841" s="365">
        <f>TRUNC(E3841* (1 + F3841 / 100) * G3841,2)</f>
        <v>10000</v>
      </c>
      <c r="I3841" s="352" t="e">
        <f>I3835 * (E3841 * (1+F3841/100))</f>
        <v>#REF!</v>
      </c>
      <c r="J3841" s="333" t="e">
        <f>H3841 * I3835</f>
        <v>#REF!</v>
      </c>
    </row>
    <row r="3842" spans="1:10">
      <c r="A3842" s="40">
        <v>100582</v>
      </c>
      <c r="B3842" s="31" t="s">
        <v>1777</v>
      </c>
      <c r="C3842" s="360" t="s">
        <v>1849</v>
      </c>
      <c r="D3842" s="354" t="s">
        <v>17</v>
      </c>
      <c r="E3842" s="355">
        <v>1</v>
      </c>
      <c r="F3842" s="356">
        <v>4</v>
      </c>
      <c r="G3842" s="357">
        <v>28400</v>
      </c>
      <c r="H3842" s="365">
        <f>TRUNC(E3842* (1 + F3842 / 100) * G3842,2)</f>
        <v>29536</v>
      </c>
      <c r="I3842" s="352" t="e">
        <f>I3835 * (E3842 * (1+F3842/100))</f>
        <v>#REF!</v>
      </c>
      <c r="J3842" s="333" t="e">
        <f>H3842 * I3835</f>
        <v>#REF!</v>
      </c>
    </row>
    <row r="3843" spans="1:10">
      <c r="A3843" s="40">
        <v>100861</v>
      </c>
      <c r="B3843" s="31" t="s">
        <v>703</v>
      </c>
      <c r="C3843" s="360" t="s">
        <v>1850</v>
      </c>
      <c r="D3843" s="354" t="s">
        <v>1304</v>
      </c>
      <c r="E3843" s="355">
        <v>0.45</v>
      </c>
      <c r="F3843" s="356"/>
      <c r="G3843" s="357">
        <v>5000</v>
      </c>
      <c r="H3843" s="365">
        <f>TRUNC(E3843* (1 + F3843 / 100) * G3843,2)</f>
        <v>2250</v>
      </c>
      <c r="I3843" s="352" t="e">
        <f>I3835 * (E3843 * (1+F3843/100))</f>
        <v>#REF!</v>
      </c>
      <c r="J3843" s="333" t="e">
        <f>H3843 * I3835</f>
        <v>#REF!</v>
      </c>
    </row>
    <row r="3844" spans="1:10">
      <c r="A3844" s="54" t="s">
        <v>1265</v>
      </c>
      <c r="B3844" s="31"/>
      <c r="C3844" s="41"/>
      <c r="D3844" s="18"/>
      <c r="E3844" s="42"/>
      <c r="F3844" s="60"/>
      <c r="G3844" s="43" t="s">
        <v>1266</v>
      </c>
      <c r="H3844" s="48">
        <f>SUM(H3838:H3843)</f>
        <v>42476</v>
      </c>
      <c r="I3844" s="45"/>
      <c r="J3844" s="49" t="e">
        <f>SUM(J3838:J3843)</f>
        <v>#REF!</v>
      </c>
    </row>
    <row r="3845" spans="1:10">
      <c r="A3845" s="40" t="s">
        <v>1267</v>
      </c>
      <c r="B3845" s="31"/>
      <c r="C3845" s="50" t="s">
        <v>1268</v>
      </c>
      <c r="D3845" s="18" t="s">
        <v>1269</v>
      </c>
      <c r="E3845" s="18" t="s">
        <v>1270</v>
      </c>
      <c r="F3845" s="18" t="s">
        <v>1271</v>
      </c>
      <c r="G3845" s="51" t="s">
        <v>1272</v>
      </c>
      <c r="H3845" s="52" t="s">
        <v>1273</v>
      </c>
      <c r="I3845" s="45"/>
      <c r="J3845" s="46"/>
    </row>
    <row r="3846" spans="1:10">
      <c r="A3846" s="40">
        <v>200004</v>
      </c>
      <c r="B3846" s="31" t="s">
        <v>1268</v>
      </c>
      <c r="C3846" s="360" t="s">
        <v>1395</v>
      </c>
      <c r="D3846" s="361">
        <v>114616</v>
      </c>
      <c r="E3846" s="362">
        <f>$O$1</f>
        <v>1.68</v>
      </c>
      <c r="F3846" s="363">
        <f>IF(D3846&lt;&gt;"",TRUNC(D3846*E3846,0),"")</f>
        <v>192554</v>
      </c>
      <c r="G3846" s="364">
        <v>10.231299999999999</v>
      </c>
      <c r="H3846" s="365">
        <f>TRUNC(F3846/G3846,2)</f>
        <v>18820.09</v>
      </c>
      <c r="I3846" s="352" t="e">
        <f>I3835 / G3846</f>
        <v>#REF!</v>
      </c>
      <c r="J3846" s="333" t="e">
        <f>H3846 * I3835</f>
        <v>#REF!</v>
      </c>
    </row>
    <row r="3847" spans="1:10">
      <c r="A3847" s="54" t="s">
        <v>1276</v>
      </c>
      <c r="B3847" s="31"/>
      <c r="C3847" s="41"/>
      <c r="D3847" s="18"/>
      <c r="E3847" s="42"/>
      <c r="F3847" s="60"/>
      <c r="G3847" s="43" t="s">
        <v>1277</v>
      </c>
      <c r="H3847" s="48">
        <f>SUM(H3845:H3846)</f>
        <v>18820.09</v>
      </c>
      <c r="I3847" s="45"/>
      <c r="J3847" s="49" t="e">
        <f>SUM(J3845:J3846)</f>
        <v>#REF!</v>
      </c>
    </row>
    <row r="3848" spans="1:10">
      <c r="A3848" s="40" t="s">
        <v>1278</v>
      </c>
      <c r="B3848" s="31"/>
      <c r="C3848" s="53" t="s">
        <v>1279</v>
      </c>
      <c r="D3848" s="18"/>
      <c r="E3848" s="42"/>
      <c r="F3848" s="60"/>
      <c r="G3848" s="43"/>
      <c r="H3848" s="44"/>
      <c r="I3848" s="45"/>
      <c r="J3848" s="46"/>
    </row>
    <row r="3849" spans="1:10">
      <c r="A3849" s="40">
        <v>300026</v>
      </c>
      <c r="B3849" s="31" t="s">
        <v>1279</v>
      </c>
      <c r="C3849" s="360" t="s">
        <v>1281</v>
      </c>
      <c r="D3849" s="354" t="s">
        <v>1282</v>
      </c>
      <c r="E3849" s="367">
        <f>$O$2</f>
        <v>0.05</v>
      </c>
      <c r="F3849" s="356"/>
      <c r="G3849" s="357">
        <f>H3847</f>
        <v>18820.09</v>
      </c>
      <c r="H3849" s="365">
        <f>TRUNC(E3849* (1 + F3849 / 100) * G3849,2)</f>
        <v>941</v>
      </c>
      <c r="I3849" s="352" t="e">
        <f>I3835 * H3849</f>
        <v>#REF!</v>
      </c>
      <c r="J3849" s="333" t="e">
        <f>H3849 * I3835</f>
        <v>#REF!</v>
      </c>
    </row>
    <row r="3850" spans="1:10">
      <c r="A3850" s="54" t="s">
        <v>1283</v>
      </c>
      <c r="B3850" s="31"/>
      <c r="C3850" s="41"/>
      <c r="D3850" s="18"/>
      <c r="E3850" s="42"/>
      <c r="F3850" s="60"/>
      <c r="G3850" s="43" t="s">
        <v>1284</v>
      </c>
      <c r="H3850" s="48">
        <f>SUM(H3848:H3849)</f>
        <v>941</v>
      </c>
      <c r="I3850" s="45"/>
      <c r="J3850" s="49" t="e">
        <f>SUM(J3848:J3849)</f>
        <v>#REF!</v>
      </c>
    </row>
    <row r="3851" spans="1:10">
      <c r="A3851" s="18" t="s">
        <v>1285</v>
      </c>
      <c r="B3851" s="61"/>
      <c r="C3851" s="47" t="s">
        <v>1286</v>
      </c>
      <c r="D3851" s="18"/>
      <c r="E3851" s="42"/>
      <c r="F3851" s="60"/>
      <c r="G3851" s="43"/>
      <c r="H3851" s="44"/>
      <c r="I3851" s="45"/>
      <c r="J3851" s="46"/>
    </row>
    <row r="3852" spans="1:10">
      <c r="A3852" s="40"/>
      <c r="B3852" s="31"/>
      <c r="C3852" s="360"/>
      <c r="D3852" s="354"/>
      <c r="E3852" s="355"/>
      <c r="F3852" s="356"/>
      <c r="G3852" s="357"/>
      <c r="H3852" s="365"/>
      <c r="I3852" s="352"/>
      <c r="J3852" s="333"/>
    </row>
    <row r="3853" spans="1:10">
      <c r="A3853" s="54" t="s">
        <v>1287</v>
      </c>
      <c r="B3853" s="61"/>
      <c r="C3853" s="41"/>
      <c r="D3853" s="18"/>
      <c r="E3853" s="42"/>
      <c r="F3853" s="60"/>
      <c r="G3853" s="43" t="s">
        <v>1288</v>
      </c>
      <c r="H3853" s="365">
        <f>SUM(H3851:H3852)</f>
        <v>0</v>
      </c>
      <c r="I3853" s="45"/>
      <c r="J3853" s="333">
        <f>SUM(J3851:J3852)</f>
        <v>0</v>
      </c>
    </row>
    <row r="3854" spans="1:10">
      <c r="A3854" s="18"/>
      <c r="B3854" s="55"/>
      <c r="C3854" s="41"/>
      <c r="D3854" s="18"/>
      <c r="E3854" s="42"/>
      <c r="F3854" s="60"/>
      <c r="G3854" s="43"/>
      <c r="H3854" s="44"/>
      <c r="I3854" s="45"/>
      <c r="J3854" s="46"/>
    </row>
    <row r="3855" spans="1:10" ht="16" thickBot="1">
      <c r="A3855" s="18" t="s">
        <v>1289</v>
      </c>
      <c r="B3855" s="55"/>
      <c r="C3855" s="56"/>
      <c r="D3855" s="119"/>
      <c r="E3855" s="120"/>
      <c r="F3855" s="121" t="s">
        <v>1290</v>
      </c>
      <c r="G3855" s="122">
        <f>SUM(H3836:H3854)/2</f>
        <v>62237.09</v>
      </c>
      <c r="H3855" s="123" t="e">
        <f>IF($A$2="CD",IF($A$3=1,ROUND(SUM(H3836:H3854)/2,0),IF($A$3=3,ROUND(SUM(H3836:H3854)/2,-1),SUM(H3836:H3854)/2)),SUM(H3836:H3854)/2)</f>
        <v>#REF!</v>
      </c>
      <c r="I3855" s="57" t="e">
        <f>SUM(J3836:J3854)/2</f>
        <v>#REF!</v>
      </c>
      <c r="J3855" s="124" t="e">
        <f>IF($A$2="CD",IF($A$3=1,ROUND(SUM(J3836:J3854)/2,0),IF($A$3=3,ROUND(SUM(J3836:J3854)/2,-1),SUM(J3836:J3854)/2)),SUM(J3836:J3854)/2)</f>
        <v>#REF!</v>
      </c>
    </row>
    <row r="3856" spans="1:10" ht="16" thickTop="1">
      <c r="A3856" s="18" t="s">
        <v>1340</v>
      </c>
      <c r="B3856" s="55"/>
      <c r="C3856" s="65" t="s">
        <v>1341</v>
      </c>
      <c r="D3856" s="66"/>
      <c r="E3856" s="67"/>
      <c r="F3856" s="112"/>
      <c r="G3856" s="68"/>
      <c r="H3856" s="69"/>
      <c r="I3856" s="45"/>
      <c r="J3856" s="70"/>
    </row>
    <row r="3857" spans="1:10">
      <c r="A3857" s="40" t="s">
        <v>1342</v>
      </c>
      <c r="B3857" s="55"/>
      <c r="C3857" s="335" t="s">
        <v>1343</v>
      </c>
      <c r="D3857" s="336"/>
      <c r="E3857" s="337"/>
      <c r="F3857" s="368">
        <f>$F$3</f>
        <v>0</v>
      </c>
      <c r="G3857" s="338"/>
      <c r="H3857" s="339" t="e">
        <f>ROUND(H3855*F3857,2)</f>
        <v>#REF!</v>
      </c>
      <c r="I3857" s="45"/>
      <c r="J3857" s="333" t="e">
        <f>ROUND(J3855*F3857,2)</f>
        <v>#REF!</v>
      </c>
    </row>
    <row r="3858" spans="1:10">
      <c r="A3858" s="40" t="s">
        <v>1344</v>
      </c>
      <c r="B3858" s="55"/>
      <c r="C3858" s="335" t="s">
        <v>1345</v>
      </c>
      <c r="D3858" s="336"/>
      <c r="E3858" s="337"/>
      <c r="F3858" s="368">
        <f>$G$3</f>
        <v>0</v>
      </c>
      <c r="G3858" s="338"/>
      <c r="H3858" s="339" t="e">
        <f>ROUND(H3855*F3858,2)</f>
        <v>#REF!</v>
      </c>
      <c r="I3858" s="45"/>
      <c r="J3858" s="333" t="e">
        <f>ROUND(J3855*F3858,2)</f>
        <v>#REF!</v>
      </c>
    </row>
    <row r="3859" spans="1:10">
      <c r="A3859" s="40" t="s">
        <v>1346</v>
      </c>
      <c r="B3859" s="55"/>
      <c r="C3859" s="335" t="s">
        <v>1347</v>
      </c>
      <c r="D3859" s="336"/>
      <c r="E3859" s="337"/>
      <c r="F3859" s="368">
        <f>$H$3</f>
        <v>0</v>
      </c>
      <c r="G3859" s="338"/>
      <c r="H3859" s="339" t="e">
        <f>ROUND(H3855*F3859,2)</f>
        <v>#REF!</v>
      </c>
      <c r="I3859" s="45"/>
      <c r="J3859" s="333" t="e">
        <f>ROUND(J3855*F3859,2)</f>
        <v>#REF!</v>
      </c>
    </row>
    <row r="3860" spans="1:10">
      <c r="A3860" s="40" t="s">
        <v>1348</v>
      </c>
      <c r="B3860" s="55"/>
      <c r="C3860" s="335" t="s">
        <v>1349</v>
      </c>
      <c r="D3860" s="336"/>
      <c r="E3860" s="337"/>
      <c r="F3860" s="368" t="e">
        <f>$I$3</f>
        <v>#REF!</v>
      </c>
      <c r="G3860" s="338"/>
      <c r="H3860" s="339" t="e">
        <f>ROUND(H3859*F3860,2)</f>
        <v>#REF!</v>
      </c>
      <c r="I3860" s="45"/>
      <c r="J3860" s="333" t="e">
        <f>ROUND(J3859*F3860,2)</f>
        <v>#REF!</v>
      </c>
    </row>
    <row r="3861" spans="1:10">
      <c r="A3861" s="18" t="s">
        <v>1350</v>
      </c>
      <c r="B3861" s="55"/>
      <c r="C3861" s="47" t="s">
        <v>1351</v>
      </c>
      <c r="D3861" s="18"/>
      <c r="E3861" s="42"/>
      <c r="F3861" s="60"/>
      <c r="G3861" s="71"/>
      <c r="H3861" s="72" t="e">
        <f>SUM(H3857:H3860)</f>
        <v>#REF!</v>
      </c>
      <c r="I3861" s="62"/>
      <c r="J3861" s="73" t="e">
        <f>SUM(J3857:J3860)</f>
        <v>#REF!</v>
      </c>
    </row>
    <row r="3862" spans="1:10" ht="16" thickBot="1">
      <c r="A3862" s="18" t="s">
        <v>1352</v>
      </c>
      <c r="B3862" s="55"/>
      <c r="C3862" s="125"/>
      <c r="D3862" s="126"/>
      <c r="E3862" s="120"/>
      <c r="F3862" s="121" t="s">
        <v>1353</v>
      </c>
      <c r="G3862" s="127" t="e">
        <f>H3861+H3855</f>
        <v>#REF!</v>
      </c>
      <c r="H3862" s="123" t="e">
        <f>IF($A$3=2,ROUND((H3855+H3861),2),IF($A$3=3,ROUND((H3855+H3861),-1),ROUND((H3855+H3861),0)))</f>
        <v>#REF!</v>
      </c>
      <c r="I3862" s="57"/>
      <c r="J3862" s="124" t="e">
        <f>IF($A$3=2,ROUND((J3855+J3861),2),IF($A$3=3,ROUND((J3855+J3861),-1),ROUND((J3855+J3861),0)))</f>
        <v>#REF!</v>
      </c>
    </row>
    <row r="3863" spans="1:10" ht="16" thickTop="1">
      <c r="C3863" s="1"/>
      <c r="D3863" s="2"/>
      <c r="E3863" s="1"/>
      <c r="F3863" s="1"/>
      <c r="G3863" s="1"/>
      <c r="H3863" s="1"/>
      <c r="I3863" s="29"/>
      <c r="J3863" s="30"/>
    </row>
    <row r="3864" spans="1:10">
      <c r="C3864" s="1"/>
      <c r="D3864" s="2"/>
      <c r="E3864" s="1"/>
      <c r="F3864" s="1"/>
      <c r="G3864" s="1"/>
      <c r="H3864" s="1"/>
      <c r="I3864" s="29"/>
      <c r="J3864" s="30"/>
    </row>
    <row r="3865" spans="1:10" ht="16" thickBot="1">
      <c r="C3865" s="1"/>
      <c r="D3865" s="2"/>
      <c r="E3865" s="1"/>
      <c r="F3865" s="1"/>
      <c r="G3865" s="1"/>
      <c r="H3865" s="1"/>
      <c r="I3865" s="29"/>
      <c r="J3865" s="30"/>
    </row>
    <row r="3866" spans="1:10" ht="16" thickTop="1">
      <c r="A3866" s="18" t="s">
        <v>1851</v>
      </c>
      <c r="B3866" s="31"/>
      <c r="C3866" s="812" t="s">
        <v>1852</v>
      </c>
      <c r="D3866" s="813"/>
      <c r="E3866" s="813"/>
      <c r="F3866" s="813"/>
      <c r="G3866" s="58"/>
      <c r="H3866" s="33" t="s">
        <v>1359</v>
      </c>
      <c r="I3866" s="34" t="s">
        <v>1251</v>
      </c>
      <c r="J3866" s="35" t="s">
        <v>4</v>
      </c>
    </row>
    <row r="3867" spans="1:10">
      <c r="A3867" s="18"/>
      <c r="B3867" s="31"/>
      <c r="C3867" s="814"/>
      <c r="D3867" s="815"/>
      <c r="E3867" s="815"/>
      <c r="F3867" s="815"/>
      <c r="G3867" s="59"/>
      <c r="H3867" s="37" t="e">
        <f>"ITEM:   "&amp;#REF!</f>
        <v>#REF!</v>
      </c>
      <c r="I3867" s="64" t="e">
        <f>#REF!</f>
        <v>#REF!</v>
      </c>
      <c r="J3867" s="39"/>
    </row>
    <row r="3868" spans="1:10">
      <c r="A3868" s="40" t="s">
        <v>1253</v>
      </c>
      <c r="B3868" s="31"/>
      <c r="C3868" s="360" t="s">
        <v>1</v>
      </c>
      <c r="D3868" s="354" t="s">
        <v>2</v>
      </c>
      <c r="E3868" s="355" t="s">
        <v>3</v>
      </c>
      <c r="F3868" s="356" t="s">
        <v>1254</v>
      </c>
      <c r="G3868" s="357" t="s">
        <v>1255</v>
      </c>
      <c r="H3868" s="365" t="s">
        <v>1256</v>
      </c>
      <c r="I3868" s="352"/>
      <c r="J3868" s="333" t="s">
        <v>1256</v>
      </c>
    </row>
    <row r="3869" spans="1:10">
      <c r="A3869" s="40"/>
      <c r="B3869" s="31"/>
      <c r="C3869" s="41"/>
      <c r="D3869" s="18"/>
      <c r="E3869" s="42"/>
      <c r="F3869" s="60"/>
      <c r="G3869" s="43"/>
      <c r="H3869" s="44"/>
      <c r="I3869" s="45"/>
      <c r="J3869" s="46"/>
    </row>
    <row r="3870" spans="1:10">
      <c r="A3870" s="40" t="s">
        <v>1257</v>
      </c>
      <c r="B3870" s="31"/>
      <c r="C3870" s="47" t="s">
        <v>1258</v>
      </c>
      <c r="D3870" s="18"/>
      <c r="E3870" s="42"/>
      <c r="F3870" s="60"/>
      <c r="G3870" s="43"/>
      <c r="H3870" s="44"/>
      <c r="I3870" s="45"/>
      <c r="J3870" s="46"/>
    </row>
    <row r="3871" spans="1:10">
      <c r="A3871" s="40">
        <v>190004</v>
      </c>
      <c r="B3871" s="31" t="s">
        <v>1331</v>
      </c>
      <c r="C3871" s="360" t="s">
        <v>1853</v>
      </c>
      <c r="D3871" s="354" t="s">
        <v>17</v>
      </c>
      <c r="E3871" s="355">
        <v>1</v>
      </c>
      <c r="F3871" s="356">
        <v>0</v>
      </c>
      <c r="G3871" s="357">
        <v>127765</v>
      </c>
      <c r="H3871" s="365">
        <f>TRUNC(E3871* (1 + F3871 / 100) * G3871,2)</f>
        <v>127765</v>
      </c>
      <c r="I3871" s="352" t="e">
        <f>I3867 * (E3871 * (1+F3871/100))</f>
        <v>#REF!</v>
      </c>
      <c r="J3871" s="46" t="e">
        <f>H3871 * I3867</f>
        <v>#REF!</v>
      </c>
    </row>
    <row r="3872" spans="1:10">
      <c r="A3872" s="54" t="s">
        <v>1265</v>
      </c>
      <c r="B3872" s="31"/>
      <c r="C3872" s="41"/>
      <c r="D3872" s="18"/>
      <c r="E3872" s="42"/>
      <c r="F3872" s="60"/>
      <c r="G3872" s="43" t="s">
        <v>1266</v>
      </c>
      <c r="H3872" s="48">
        <f>SUM(H3870:H3871)</f>
        <v>127765</v>
      </c>
      <c r="I3872" s="45"/>
      <c r="J3872" s="48" t="e">
        <f>SUM(J3870:J3871)</f>
        <v>#REF!</v>
      </c>
    </row>
    <row r="3873" spans="1:10">
      <c r="A3873" s="40" t="s">
        <v>1267</v>
      </c>
      <c r="B3873" s="31"/>
      <c r="C3873" s="50" t="s">
        <v>1268</v>
      </c>
      <c r="D3873" s="18" t="s">
        <v>1269</v>
      </c>
      <c r="E3873" s="18" t="s">
        <v>1270</v>
      </c>
      <c r="F3873" s="18" t="s">
        <v>1271</v>
      </c>
      <c r="G3873" s="51" t="s">
        <v>1272</v>
      </c>
      <c r="H3873" s="52" t="s">
        <v>1273</v>
      </c>
      <c r="I3873" s="45"/>
      <c r="J3873" s="46"/>
    </row>
    <row r="3874" spans="1:10">
      <c r="A3874" s="40">
        <v>200009</v>
      </c>
      <c r="B3874" s="31" t="s">
        <v>1268</v>
      </c>
      <c r="C3874" s="360" t="s">
        <v>1378</v>
      </c>
      <c r="D3874" s="361">
        <v>156871</v>
      </c>
      <c r="E3874" s="362">
        <f>$O$1</f>
        <v>1.68</v>
      </c>
      <c r="F3874" s="363">
        <f>IF(D3874&lt;&gt;"",TRUNC(D3874*E3874,0),"")</f>
        <v>263543</v>
      </c>
      <c r="G3874" s="364">
        <v>11.1174</v>
      </c>
      <c r="H3874" s="365">
        <f>TRUNC(F3874/G3874,2)</f>
        <v>23705.45</v>
      </c>
      <c r="I3874" s="352" t="e">
        <f>I3867 / G3874</f>
        <v>#REF!</v>
      </c>
      <c r="J3874" s="333" t="e">
        <f>H3874 * I3867</f>
        <v>#REF!</v>
      </c>
    </row>
    <row r="3875" spans="1:10">
      <c r="A3875" s="54" t="s">
        <v>1276</v>
      </c>
      <c r="B3875" s="31"/>
      <c r="C3875" s="41"/>
      <c r="D3875" s="18"/>
      <c r="E3875" s="42"/>
      <c r="F3875" s="60"/>
      <c r="G3875" s="43" t="s">
        <v>1277</v>
      </c>
      <c r="H3875" s="48">
        <f>SUM(H3873:H3874)</f>
        <v>23705.45</v>
      </c>
      <c r="I3875" s="45"/>
      <c r="J3875" s="49" t="e">
        <f>SUM(J3873:J3874)</f>
        <v>#REF!</v>
      </c>
    </row>
    <row r="3876" spans="1:10">
      <c r="A3876" s="40" t="s">
        <v>1278</v>
      </c>
      <c r="B3876" s="31"/>
      <c r="C3876" s="53" t="s">
        <v>1279</v>
      </c>
      <c r="D3876" s="18"/>
      <c r="E3876" s="42"/>
      <c r="F3876" s="60"/>
      <c r="G3876" s="43"/>
      <c r="H3876" s="44"/>
      <c r="I3876" s="45"/>
      <c r="J3876" s="46"/>
    </row>
    <row r="3877" spans="1:10">
      <c r="A3877" s="40">
        <v>300026</v>
      </c>
      <c r="B3877" s="31" t="s">
        <v>1279</v>
      </c>
      <c r="C3877" s="360" t="s">
        <v>1281</v>
      </c>
      <c r="D3877" s="354" t="s">
        <v>1282</v>
      </c>
      <c r="E3877" s="367">
        <f>$O$2</f>
        <v>0.05</v>
      </c>
      <c r="F3877" s="356"/>
      <c r="G3877" s="357">
        <f>H3875</f>
        <v>23705.45</v>
      </c>
      <c r="H3877" s="365">
        <f>TRUNC(E3877* (1 + F3877 / 100) * G3877,2)</f>
        <v>1185.27</v>
      </c>
      <c r="I3877" s="352" t="e">
        <f>I3867 * H3877</f>
        <v>#REF!</v>
      </c>
      <c r="J3877" s="333" t="e">
        <f>H3877 * I3867</f>
        <v>#REF!</v>
      </c>
    </row>
    <row r="3878" spans="1:10">
      <c r="A3878" s="54" t="s">
        <v>1283</v>
      </c>
      <c r="B3878" s="31"/>
      <c r="C3878" s="41"/>
      <c r="D3878" s="18"/>
      <c r="E3878" s="42"/>
      <c r="F3878" s="60"/>
      <c r="G3878" s="43" t="s">
        <v>1284</v>
      </c>
      <c r="H3878" s="48">
        <f>SUM(H3876:H3877)</f>
        <v>1185.27</v>
      </c>
      <c r="I3878" s="45"/>
      <c r="J3878" s="49" t="e">
        <f>SUM(J3876:J3877)</f>
        <v>#REF!</v>
      </c>
    </row>
    <row r="3879" spans="1:10">
      <c r="A3879" s="18" t="s">
        <v>1285</v>
      </c>
      <c r="B3879" s="61"/>
      <c r="C3879" s="47" t="s">
        <v>1286</v>
      </c>
      <c r="D3879" s="18"/>
      <c r="E3879" s="42"/>
      <c r="F3879" s="60"/>
      <c r="G3879" s="43"/>
      <c r="H3879" s="44"/>
      <c r="I3879" s="45"/>
      <c r="J3879" s="46"/>
    </row>
    <row r="3880" spans="1:10">
      <c r="A3880" s="40"/>
      <c r="B3880" s="31"/>
      <c r="C3880" s="360"/>
      <c r="D3880" s="354"/>
      <c r="E3880" s="355"/>
      <c r="F3880" s="356"/>
      <c r="G3880" s="357"/>
      <c r="H3880" s="365"/>
      <c r="I3880" s="352"/>
      <c r="J3880" s="333"/>
    </row>
    <row r="3881" spans="1:10">
      <c r="A3881" s="54" t="s">
        <v>1287</v>
      </c>
      <c r="B3881" s="61"/>
      <c r="C3881" s="41"/>
      <c r="D3881" s="18"/>
      <c r="E3881" s="42"/>
      <c r="F3881" s="60"/>
      <c r="G3881" s="43" t="s">
        <v>1288</v>
      </c>
      <c r="H3881" s="365">
        <f>SUM(H3879:H3880)</f>
        <v>0</v>
      </c>
      <c r="I3881" s="45"/>
      <c r="J3881" s="333">
        <f>SUM(J3879:J3880)</f>
        <v>0</v>
      </c>
    </row>
    <row r="3882" spans="1:10">
      <c r="A3882" s="18"/>
      <c r="B3882" s="55"/>
      <c r="C3882" s="41"/>
      <c r="D3882" s="18"/>
      <c r="E3882" s="42"/>
      <c r="F3882" s="60"/>
      <c r="G3882" s="43"/>
      <c r="H3882" s="44"/>
      <c r="I3882" s="45"/>
      <c r="J3882" s="46"/>
    </row>
    <row r="3883" spans="1:10" ht="16" thickBot="1">
      <c r="A3883" s="18" t="s">
        <v>1289</v>
      </c>
      <c r="B3883" s="55"/>
      <c r="C3883" s="56"/>
      <c r="D3883" s="119"/>
      <c r="E3883" s="120"/>
      <c r="F3883" s="121" t="s">
        <v>1290</v>
      </c>
      <c r="G3883" s="122">
        <f>SUM(H3868:H3882)/2</f>
        <v>152655.72000000003</v>
      </c>
      <c r="H3883" s="123" t="e">
        <f>IF($A$2="CD",IF($A$3=1,ROUND(SUM(H3868:H3882)/2,0),IF($A$3=3,ROUND(SUM(H3868:H3882)/2,-1),SUM(H3868:H3882)/2)),SUM(H3868:H3882)/2)</f>
        <v>#REF!</v>
      </c>
      <c r="I3883" s="57" t="e">
        <f>SUM(J3868:J3882)/2</f>
        <v>#REF!</v>
      </c>
      <c r="J3883" s="124" t="e">
        <f>IF($A$2="CD",IF($A$3=1,ROUND(SUM(J3868:J3882)/2,0),IF($A$3=3,ROUND(SUM(J3868:J3882)/2,-1),SUM(J3868:J3882)/2)),SUM(J3868:J3882)/2)</f>
        <v>#REF!</v>
      </c>
    </row>
    <row r="3884" spans="1:10" ht="16" thickTop="1">
      <c r="A3884" s="18" t="s">
        <v>1340</v>
      </c>
      <c r="B3884" s="55"/>
      <c r="C3884" s="65" t="s">
        <v>1341</v>
      </c>
      <c r="D3884" s="66"/>
      <c r="E3884" s="67"/>
      <c r="F3884" s="112"/>
      <c r="G3884" s="68"/>
      <c r="H3884" s="69"/>
      <c r="I3884" s="45"/>
      <c r="J3884" s="70"/>
    </row>
    <row r="3885" spans="1:10">
      <c r="A3885" s="40" t="s">
        <v>1342</v>
      </c>
      <c r="B3885" s="55"/>
      <c r="C3885" s="335" t="s">
        <v>1343</v>
      </c>
      <c r="D3885" s="336"/>
      <c r="E3885" s="337"/>
      <c r="F3885" s="368">
        <f>$F$3</f>
        <v>0</v>
      </c>
      <c r="G3885" s="338"/>
      <c r="H3885" s="339" t="e">
        <f>ROUND(H3883*F3885,2)</f>
        <v>#REF!</v>
      </c>
      <c r="I3885" s="45"/>
      <c r="J3885" s="333" t="e">
        <f>ROUND(J3883*F3885,2)</f>
        <v>#REF!</v>
      </c>
    </row>
    <row r="3886" spans="1:10">
      <c r="A3886" s="40" t="s">
        <v>1344</v>
      </c>
      <c r="B3886" s="55"/>
      <c r="C3886" s="335" t="s">
        <v>1345</v>
      </c>
      <c r="D3886" s="336"/>
      <c r="E3886" s="337"/>
      <c r="F3886" s="368">
        <f>$G$3</f>
        <v>0</v>
      </c>
      <c r="G3886" s="338"/>
      <c r="H3886" s="339" t="e">
        <f>ROUND(H3883*F3886,2)</f>
        <v>#REF!</v>
      </c>
      <c r="I3886" s="45"/>
      <c r="J3886" s="333" t="e">
        <f>ROUND(J3883*F3886,2)</f>
        <v>#REF!</v>
      </c>
    </row>
    <row r="3887" spans="1:10">
      <c r="A3887" s="40" t="s">
        <v>1346</v>
      </c>
      <c r="B3887" s="55"/>
      <c r="C3887" s="335" t="s">
        <v>1347</v>
      </c>
      <c r="D3887" s="336"/>
      <c r="E3887" s="337"/>
      <c r="F3887" s="368">
        <f>$H$3</f>
        <v>0</v>
      </c>
      <c r="G3887" s="338"/>
      <c r="H3887" s="339" t="e">
        <f>ROUND(H3883*F3887,2)</f>
        <v>#REF!</v>
      </c>
      <c r="I3887" s="45"/>
      <c r="J3887" s="333" t="e">
        <f>ROUND(J3883*F3887,2)</f>
        <v>#REF!</v>
      </c>
    </row>
    <row r="3888" spans="1:10">
      <c r="A3888" s="40" t="s">
        <v>1348</v>
      </c>
      <c r="B3888" s="55"/>
      <c r="C3888" s="335" t="s">
        <v>1349</v>
      </c>
      <c r="D3888" s="336"/>
      <c r="E3888" s="337"/>
      <c r="F3888" s="368" t="e">
        <f>$I$3</f>
        <v>#REF!</v>
      </c>
      <c r="G3888" s="338"/>
      <c r="H3888" s="339" t="e">
        <f>ROUND(H3887*F3888,2)</f>
        <v>#REF!</v>
      </c>
      <c r="I3888" s="45"/>
      <c r="J3888" s="333" t="e">
        <f>ROUND(J3887*F3888,2)</f>
        <v>#REF!</v>
      </c>
    </row>
    <row r="3889" spans="1:10">
      <c r="A3889" s="18" t="s">
        <v>1350</v>
      </c>
      <c r="B3889" s="55"/>
      <c r="C3889" s="47" t="s">
        <v>1351</v>
      </c>
      <c r="D3889" s="18"/>
      <c r="E3889" s="42"/>
      <c r="F3889" s="60"/>
      <c r="G3889" s="71"/>
      <c r="H3889" s="72" t="e">
        <f>SUM(H3885:H3888)</f>
        <v>#REF!</v>
      </c>
      <c r="I3889" s="62"/>
      <c r="J3889" s="73" t="e">
        <f>SUM(J3885:J3888)</f>
        <v>#REF!</v>
      </c>
    </row>
    <row r="3890" spans="1:10" ht="16" thickBot="1">
      <c r="A3890" s="18" t="s">
        <v>1352</v>
      </c>
      <c r="B3890" s="55"/>
      <c r="C3890" s="125"/>
      <c r="D3890" s="126"/>
      <c r="E3890" s="120"/>
      <c r="F3890" s="121" t="s">
        <v>1353</v>
      </c>
      <c r="G3890" s="127" t="e">
        <f>H3889+H3883</f>
        <v>#REF!</v>
      </c>
      <c r="H3890" s="123" t="e">
        <f>IF($A$3=2,ROUND((H3883+H3889),2),IF($A$3=3,ROUND((H3883+H3889),-1),ROUND((H3883+H3889),0)))</f>
        <v>#REF!</v>
      </c>
      <c r="I3890" s="57"/>
      <c r="J3890" s="124" t="e">
        <f>IF($A$3=2,ROUND((J3883+J3889),2),IF($A$3=3,ROUND((J3883+J3889),-1),ROUND((J3883+J3889),0)))</f>
        <v>#REF!</v>
      </c>
    </row>
    <row r="3891" spans="1:10" ht="16" thickTop="1">
      <c r="C3891" s="1"/>
      <c r="D3891" s="2"/>
      <c r="E3891" s="1"/>
      <c r="F3891" s="1"/>
      <c r="G3891" s="1"/>
      <c r="H3891" s="1"/>
      <c r="I3891" s="29"/>
      <c r="J3891" s="30"/>
    </row>
    <row r="3892" spans="1:10" ht="16" thickBot="1">
      <c r="C3892" s="1"/>
      <c r="D3892" s="2"/>
      <c r="E3892" s="1"/>
      <c r="F3892" s="1"/>
      <c r="G3892" s="1"/>
      <c r="H3892" s="1"/>
      <c r="I3892" s="29"/>
      <c r="J3892" s="30"/>
    </row>
    <row r="3893" spans="1:10" ht="16" thickTop="1">
      <c r="A3893" s="18" t="s">
        <v>1854</v>
      </c>
      <c r="B3893" s="31"/>
      <c r="C3893" s="812" t="s">
        <v>1855</v>
      </c>
      <c r="D3893" s="813"/>
      <c r="E3893" s="813"/>
      <c r="F3893" s="813"/>
      <c r="G3893" s="32"/>
      <c r="H3893" s="33" t="s">
        <v>1856</v>
      </c>
      <c r="I3893" s="118" t="s">
        <v>1251</v>
      </c>
      <c r="J3893" s="35" t="s">
        <v>4</v>
      </c>
    </row>
    <row r="3894" spans="1:10">
      <c r="A3894" s="18"/>
      <c r="B3894" s="31"/>
      <c r="C3894" s="814"/>
      <c r="D3894" s="815"/>
      <c r="E3894" s="815"/>
      <c r="F3894" s="815"/>
      <c r="G3894" s="36"/>
      <c r="H3894" s="37" t="e">
        <f>"ITEM:   "&amp;#REF!</f>
        <v>#REF!</v>
      </c>
      <c r="I3894" s="64" t="e">
        <f>#REF!</f>
        <v>#REF!</v>
      </c>
      <c r="J3894" s="39"/>
    </row>
    <row r="3895" spans="1:10">
      <c r="A3895" s="40" t="s">
        <v>1253</v>
      </c>
      <c r="B3895" s="31"/>
      <c r="C3895" s="360" t="s">
        <v>1</v>
      </c>
      <c r="D3895" s="354" t="s">
        <v>2</v>
      </c>
      <c r="E3895" s="355" t="s">
        <v>3</v>
      </c>
      <c r="F3895" s="355" t="s">
        <v>1254</v>
      </c>
      <c r="G3895" s="357" t="s">
        <v>1255</v>
      </c>
      <c r="H3895" s="365" t="s">
        <v>1256</v>
      </c>
      <c r="I3895" s="352"/>
      <c r="J3895" s="333" t="s">
        <v>1256</v>
      </c>
    </row>
    <row r="3896" spans="1:10">
      <c r="A3896" s="40"/>
      <c r="B3896" s="31"/>
      <c r="C3896" s="41"/>
      <c r="D3896" s="18"/>
      <c r="E3896" s="42"/>
      <c r="F3896" s="42"/>
      <c r="G3896" s="43"/>
      <c r="H3896" s="44"/>
      <c r="I3896" s="45"/>
      <c r="J3896" s="46"/>
    </row>
    <row r="3897" spans="1:10">
      <c r="A3897" s="18" t="s">
        <v>1257</v>
      </c>
      <c r="B3897" s="1"/>
      <c r="C3897" s="47" t="s">
        <v>1258</v>
      </c>
      <c r="D3897" s="18"/>
      <c r="E3897" s="42"/>
      <c r="F3897" s="42"/>
      <c r="G3897" s="43"/>
      <c r="H3897" s="44"/>
      <c r="I3897" s="45"/>
      <c r="J3897" s="46"/>
    </row>
    <row r="3898" spans="1:10">
      <c r="A3898" s="18">
        <v>100966</v>
      </c>
      <c r="B3898" s="1" t="s">
        <v>1297</v>
      </c>
      <c r="C3898" s="360" t="s">
        <v>1857</v>
      </c>
      <c r="D3898" s="354" t="s">
        <v>1758</v>
      </c>
      <c r="E3898" s="355">
        <v>2</v>
      </c>
      <c r="F3898" s="355">
        <v>0</v>
      </c>
      <c r="G3898" s="357">
        <v>6390</v>
      </c>
      <c r="H3898" s="365">
        <f>TRUNC(E3898* (1 + F3898 / 100) * G3898,2)</f>
        <v>12780</v>
      </c>
      <c r="I3898" s="352" t="e">
        <f>I3894 * (E3898 * (1+F3898/100))</f>
        <v>#REF!</v>
      </c>
      <c r="J3898" s="46" t="e">
        <f>H3898 * I3894</f>
        <v>#REF!</v>
      </c>
    </row>
    <row r="3899" spans="1:10">
      <c r="A3899" s="54" t="s">
        <v>1265</v>
      </c>
      <c r="B3899" s="1"/>
      <c r="C3899" s="41"/>
      <c r="D3899" s="18"/>
      <c r="E3899" s="42"/>
      <c r="F3899" s="42"/>
      <c r="G3899" s="43" t="s">
        <v>1266</v>
      </c>
      <c r="H3899" s="109">
        <f>SUM(H3897:H3898)</f>
        <v>12780</v>
      </c>
      <c r="I3899" s="45"/>
      <c r="J3899" s="109" t="e">
        <f>SUM(J3897:J3898)</f>
        <v>#REF!</v>
      </c>
    </row>
    <row r="3900" spans="1:10">
      <c r="A3900" s="40" t="s">
        <v>1267</v>
      </c>
      <c r="B3900" s="31"/>
      <c r="C3900" s="50" t="s">
        <v>1268</v>
      </c>
      <c r="D3900" s="18" t="s">
        <v>1269</v>
      </c>
      <c r="E3900" s="18" t="s">
        <v>1270</v>
      </c>
      <c r="F3900" s="18" t="s">
        <v>1271</v>
      </c>
      <c r="G3900" s="51" t="s">
        <v>1272</v>
      </c>
      <c r="H3900" s="52" t="s">
        <v>1273</v>
      </c>
      <c r="I3900" s="45"/>
      <c r="J3900" s="46"/>
    </row>
    <row r="3901" spans="1:10">
      <c r="A3901" s="40">
        <v>200006</v>
      </c>
      <c r="B3901" s="31" t="s">
        <v>1268</v>
      </c>
      <c r="C3901" s="360" t="s">
        <v>1339</v>
      </c>
      <c r="D3901" s="361">
        <v>41751</v>
      </c>
      <c r="E3901" s="362">
        <f>$O$1</f>
        <v>1.68</v>
      </c>
      <c r="F3901" s="363">
        <f>IF(D3901&lt;&gt;"",TRUNC(D3901*E3901,0),"")</f>
        <v>70141</v>
      </c>
      <c r="G3901" s="364">
        <v>8.0976999999999997</v>
      </c>
      <c r="H3901" s="365">
        <f>TRUNC(F3901/G3901,2)</f>
        <v>8661.84</v>
      </c>
      <c r="I3901" s="352" t="e">
        <f>I3894 / G3901</f>
        <v>#REF!</v>
      </c>
      <c r="J3901" s="333" t="e">
        <f>H3901 * I3894</f>
        <v>#REF!</v>
      </c>
    </row>
    <row r="3902" spans="1:10">
      <c r="A3902" s="18" t="s">
        <v>1276</v>
      </c>
      <c r="B3902" s="31"/>
      <c r="C3902" s="41"/>
      <c r="D3902" s="18"/>
      <c r="E3902" s="42"/>
      <c r="F3902" s="42"/>
      <c r="G3902" s="43" t="s">
        <v>1277</v>
      </c>
      <c r="H3902" s="48">
        <f>SUM(H3900:H3901)</f>
        <v>8661.84</v>
      </c>
      <c r="I3902" s="45"/>
      <c r="J3902" s="49" t="e">
        <f>SUM(J3900:J3901)</f>
        <v>#REF!</v>
      </c>
    </row>
    <row r="3903" spans="1:10">
      <c r="A3903" s="40" t="s">
        <v>1278</v>
      </c>
      <c r="B3903" s="31"/>
      <c r="C3903" s="53" t="s">
        <v>1279</v>
      </c>
      <c r="D3903" s="18"/>
      <c r="E3903" s="42"/>
      <c r="F3903" s="42"/>
      <c r="G3903" s="43"/>
      <c r="H3903" s="44"/>
      <c r="I3903" s="45"/>
      <c r="J3903" s="46"/>
    </row>
    <row r="3904" spans="1:10">
      <c r="A3904" s="40">
        <v>300026</v>
      </c>
      <c r="B3904" s="31" t="s">
        <v>1279</v>
      </c>
      <c r="C3904" s="360" t="s">
        <v>1281</v>
      </c>
      <c r="D3904" s="354" t="s">
        <v>1282</v>
      </c>
      <c r="E3904" s="367">
        <f>$O$2</f>
        <v>0.05</v>
      </c>
      <c r="F3904" s="355"/>
      <c r="G3904" s="357">
        <f>H3902</f>
        <v>8661.84</v>
      </c>
      <c r="H3904" s="365">
        <f>TRUNC(E3904* (1 + F3904 / 100) * G3904,2)</f>
        <v>433.09</v>
      </c>
      <c r="I3904" s="352" t="e">
        <f>I3894 * H3904</f>
        <v>#REF!</v>
      </c>
      <c r="J3904" s="333" t="e">
        <f>H3904 * I3894</f>
        <v>#REF!</v>
      </c>
    </row>
    <row r="3905" spans="1:10">
      <c r="A3905" s="18" t="s">
        <v>1283</v>
      </c>
      <c r="B3905" s="31"/>
      <c r="C3905" s="41"/>
      <c r="D3905" s="18"/>
      <c r="E3905" s="42"/>
      <c r="F3905" s="42"/>
      <c r="G3905" s="43" t="s">
        <v>1284</v>
      </c>
      <c r="H3905" s="48">
        <f>SUM(H3903:H3904)</f>
        <v>433.09</v>
      </c>
      <c r="I3905" s="45"/>
      <c r="J3905" s="49" t="e">
        <f>SUM(J3903:J3904)</f>
        <v>#REF!</v>
      </c>
    </row>
    <row r="3906" spans="1:10">
      <c r="A3906" s="18" t="s">
        <v>1285</v>
      </c>
      <c r="B3906" s="1"/>
      <c r="C3906" s="47" t="s">
        <v>1286</v>
      </c>
      <c r="D3906" s="18"/>
      <c r="E3906" s="42"/>
      <c r="F3906" s="42"/>
      <c r="G3906" s="43"/>
      <c r="H3906" s="44"/>
      <c r="I3906" s="45"/>
      <c r="J3906" s="46"/>
    </row>
    <row r="3907" spans="1:10">
      <c r="A3907" s="40"/>
      <c r="B3907" s="31"/>
      <c r="C3907" s="360"/>
      <c r="D3907" s="354"/>
      <c r="E3907" s="355"/>
      <c r="F3907" s="355"/>
      <c r="G3907" s="357"/>
      <c r="H3907" s="365"/>
      <c r="I3907" s="352"/>
      <c r="J3907" s="333"/>
    </row>
    <row r="3908" spans="1:10">
      <c r="A3908" s="54" t="s">
        <v>1287</v>
      </c>
      <c r="B3908" s="1"/>
      <c r="C3908" s="41"/>
      <c r="D3908" s="18"/>
      <c r="E3908" s="42"/>
      <c r="F3908" s="42"/>
      <c r="G3908" s="43" t="s">
        <v>1288</v>
      </c>
      <c r="H3908" s="365">
        <f>SUM(H3906:H3907)</f>
        <v>0</v>
      </c>
      <c r="I3908" s="45"/>
      <c r="J3908" s="333">
        <f>SUM(J3906:J3907)</f>
        <v>0</v>
      </c>
    </row>
    <row r="3909" spans="1:10">
      <c r="A3909" s="18"/>
      <c r="B3909" s="55"/>
      <c r="C3909" s="41"/>
      <c r="D3909" s="18"/>
      <c r="E3909" s="42"/>
      <c r="F3909" s="42"/>
      <c r="G3909" s="43"/>
      <c r="H3909" s="44"/>
      <c r="I3909" s="45"/>
      <c r="J3909" s="46"/>
    </row>
    <row r="3910" spans="1:10" ht="16" thickBot="1">
      <c r="A3910" s="18" t="s">
        <v>1289</v>
      </c>
      <c r="B3910" s="55"/>
      <c r="C3910" s="56"/>
      <c r="D3910" s="119"/>
      <c r="E3910" s="120"/>
      <c r="F3910" s="121" t="s">
        <v>1290</v>
      </c>
      <c r="G3910" s="122">
        <f>SUM(H3895:H3909)/2</f>
        <v>21874.929999999993</v>
      </c>
      <c r="H3910" s="123" t="e">
        <f>IF($A$2="CD",IF($A$3=1,ROUND(SUM(H3895:H3909)/2,0),IF($A$3=3,ROUND(SUM(H3895:H3909)/2,-1),SUM(H3895:H3909)/2)),SUM(H3895:H3909)/2)</f>
        <v>#REF!</v>
      </c>
      <c r="I3910" s="57" t="e">
        <f>SUM(J3895:J3909)/2</f>
        <v>#REF!</v>
      </c>
      <c r="J3910" s="124" t="e">
        <f>IF($A$2="CD",IF($A$3=1,ROUND(SUM(J3895:J3909)/2,0),IF($A$3=3,ROUND(SUM(J3895:J3909)/2,-1),SUM(J3895:J3909)/2)),SUM(J3895:J3909)/2)</f>
        <v>#REF!</v>
      </c>
    </row>
    <row r="3911" spans="1:10" ht="16" thickTop="1">
      <c r="A3911" s="18" t="s">
        <v>1340</v>
      </c>
      <c r="B3911" s="55"/>
      <c r="C3911" s="65" t="s">
        <v>1341</v>
      </c>
      <c r="D3911" s="66"/>
      <c r="E3911" s="67"/>
      <c r="F3911" s="67"/>
      <c r="G3911" s="68"/>
      <c r="H3911" s="69"/>
      <c r="I3911" s="45"/>
      <c r="J3911" s="70"/>
    </row>
    <row r="3912" spans="1:10">
      <c r="A3912" s="40" t="s">
        <v>1342</v>
      </c>
      <c r="B3912" s="55"/>
      <c r="C3912" s="335" t="s">
        <v>1343</v>
      </c>
      <c r="D3912" s="336"/>
      <c r="E3912" s="337"/>
      <c r="F3912" s="377">
        <f>$F$3</f>
        <v>0</v>
      </c>
      <c r="G3912" s="338"/>
      <c r="H3912" s="339" t="e">
        <f>ROUND(H3910*F3912,2)</f>
        <v>#REF!</v>
      </c>
      <c r="I3912" s="45"/>
      <c r="J3912" s="333" t="e">
        <f>ROUND(J3910*F3912,2)</f>
        <v>#REF!</v>
      </c>
    </row>
    <row r="3913" spans="1:10">
      <c r="A3913" s="40" t="s">
        <v>1344</v>
      </c>
      <c r="B3913" s="55"/>
      <c r="C3913" s="335" t="s">
        <v>1345</v>
      </c>
      <c r="D3913" s="336"/>
      <c r="E3913" s="337"/>
      <c r="F3913" s="377">
        <f>$G$3</f>
        <v>0</v>
      </c>
      <c r="G3913" s="338"/>
      <c r="H3913" s="339" t="e">
        <f>ROUND(H3910*F3913,2)</f>
        <v>#REF!</v>
      </c>
      <c r="I3913" s="45"/>
      <c r="J3913" s="333" t="e">
        <f>ROUND(J3910*F3913,2)</f>
        <v>#REF!</v>
      </c>
    </row>
    <row r="3914" spans="1:10">
      <c r="A3914" s="40" t="s">
        <v>1346</v>
      </c>
      <c r="B3914" s="55"/>
      <c r="C3914" s="335" t="s">
        <v>1347</v>
      </c>
      <c r="D3914" s="336"/>
      <c r="E3914" s="337"/>
      <c r="F3914" s="377">
        <f>$H$3</f>
        <v>0</v>
      </c>
      <c r="G3914" s="338"/>
      <c r="H3914" s="339" t="e">
        <f>ROUND(H3910*F3914,2)</f>
        <v>#REF!</v>
      </c>
      <c r="I3914" s="45"/>
      <c r="J3914" s="333" t="e">
        <f>ROUND(J3910*F3914,2)</f>
        <v>#REF!</v>
      </c>
    </row>
    <row r="3915" spans="1:10">
      <c r="A3915" s="40" t="s">
        <v>1348</v>
      </c>
      <c r="B3915" s="55"/>
      <c r="C3915" s="335" t="s">
        <v>1349</v>
      </c>
      <c r="D3915" s="336"/>
      <c r="E3915" s="337"/>
      <c r="F3915" s="377" t="e">
        <f>$I$3</f>
        <v>#REF!</v>
      </c>
      <c r="G3915" s="338"/>
      <c r="H3915" s="339" t="e">
        <f>ROUND(H3914*F3915,2)</f>
        <v>#REF!</v>
      </c>
      <c r="I3915" s="45"/>
      <c r="J3915" s="333" t="e">
        <f>ROUND(J3914*F3915,2)</f>
        <v>#REF!</v>
      </c>
    </row>
    <row r="3916" spans="1:10">
      <c r="A3916" s="18" t="s">
        <v>1350</v>
      </c>
      <c r="B3916" s="55"/>
      <c r="C3916" s="47" t="s">
        <v>1351</v>
      </c>
      <c r="D3916" s="18"/>
      <c r="E3916" s="42"/>
      <c r="F3916" s="42"/>
      <c r="G3916" s="71"/>
      <c r="H3916" s="72" t="e">
        <f>SUM(H3912:H3915)</f>
        <v>#REF!</v>
      </c>
      <c r="I3916" s="62"/>
      <c r="J3916" s="73" t="e">
        <f>SUM(J3912:J3915)</f>
        <v>#REF!</v>
      </c>
    </row>
    <row r="3917" spans="1:10" ht="16" thickBot="1">
      <c r="A3917" s="18" t="s">
        <v>1352</v>
      </c>
      <c r="B3917" s="55"/>
      <c r="C3917" s="125"/>
      <c r="D3917" s="126"/>
      <c r="E3917" s="120"/>
      <c r="F3917" s="121" t="s">
        <v>1353</v>
      </c>
      <c r="G3917" s="127" t="e">
        <f>H3916+H3910</f>
        <v>#REF!</v>
      </c>
      <c r="H3917" s="123" t="e">
        <f>IF($A$3=2,ROUND((H3910+H3916),2),IF($A$3=3,ROUND((H3910+H3916),-1),ROUND((H3910+H3916),0)))</f>
        <v>#REF!</v>
      </c>
      <c r="I3917" s="57"/>
      <c r="J3917" s="124" t="e">
        <f>IF($A$3=2,ROUND((J3910+J3916),2),IF($A$3=3,ROUND((J3910+J3916),-1),ROUND((J3910+J3916),0)))</f>
        <v>#REF!</v>
      </c>
    </row>
    <row r="3918" spans="1:10" ht="16" thickTop="1">
      <c r="C3918" s="1"/>
      <c r="D3918" s="2"/>
      <c r="E3918" s="1"/>
      <c r="F3918" s="1"/>
      <c r="G3918" s="1"/>
      <c r="H3918" s="1"/>
      <c r="I3918" s="29"/>
      <c r="J3918" s="30"/>
    </row>
    <row r="3919" spans="1:10">
      <c r="C3919" s="1"/>
      <c r="D3919" s="2"/>
      <c r="E3919" s="1"/>
      <c r="F3919" s="1"/>
      <c r="G3919" s="1"/>
      <c r="H3919" s="1"/>
      <c r="I3919" s="29"/>
      <c r="J3919" s="30"/>
    </row>
    <row r="3920" spans="1:10" ht="16" thickBot="1">
      <c r="C3920" s="1"/>
      <c r="D3920" s="2"/>
      <c r="E3920" s="1"/>
      <c r="F3920" s="1"/>
      <c r="G3920" s="1"/>
      <c r="H3920" s="1"/>
      <c r="I3920" s="29"/>
      <c r="J3920" s="30"/>
    </row>
    <row r="3921" spans="1:10" ht="16" thickTop="1">
      <c r="A3921" s="18" t="s">
        <v>1858</v>
      </c>
      <c r="B3921" s="31"/>
      <c r="C3921" s="812" t="s">
        <v>1859</v>
      </c>
      <c r="D3921" s="813"/>
      <c r="E3921" s="813"/>
      <c r="F3921" s="813"/>
      <c r="G3921" s="58"/>
      <c r="H3921" s="33" t="s">
        <v>1373</v>
      </c>
      <c r="I3921" s="34" t="s">
        <v>1251</v>
      </c>
      <c r="J3921" s="35" t="s">
        <v>4</v>
      </c>
    </row>
    <row r="3922" spans="1:10">
      <c r="A3922" s="18"/>
      <c r="B3922" s="31"/>
      <c r="C3922" s="814"/>
      <c r="D3922" s="815"/>
      <c r="E3922" s="815"/>
      <c r="F3922" s="815"/>
      <c r="G3922" s="59"/>
      <c r="H3922" s="37" t="e">
        <f>"ITEM:   "&amp;#REF!</f>
        <v>#REF!</v>
      </c>
      <c r="I3922" s="64" t="e">
        <f>#REF!</f>
        <v>#REF!</v>
      </c>
      <c r="J3922" s="39"/>
    </row>
    <row r="3923" spans="1:10">
      <c r="A3923" s="40" t="s">
        <v>1253</v>
      </c>
      <c r="B3923" s="31"/>
      <c r="C3923" s="360" t="s">
        <v>1</v>
      </c>
      <c r="D3923" s="354" t="s">
        <v>2</v>
      </c>
      <c r="E3923" s="355" t="s">
        <v>3</v>
      </c>
      <c r="F3923" s="356" t="s">
        <v>1254</v>
      </c>
      <c r="G3923" s="357" t="s">
        <v>1255</v>
      </c>
      <c r="H3923" s="365" t="s">
        <v>1256</v>
      </c>
      <c r="I3923" s="352"/>
      <c r="J3923" s="333" t="s">
        <v>1256</v>
      </c>
    </row>
    <row r="3924" spans="1:10">
      <c r="A3924" s="40"/>
      <c r="B3924" s="31"/>
      <c r="C3924" s="41"/>
      <c r="D3924" s="18"/>
      <c r="E3924" s="42"/>
      <c r="F3924" s="60"/>
      <c r="G3924" s="43"/>
      <c r="H3924" s="44"/>
      <c r="I3924" s="45"/>
      <c r="J3924" s="46"/>
    </row>
    <row r="3925" spans="1:10">
      <c r="A3925" s="40" t="s">
        <v>1257</v>
      </c>
      <c r="B3925" s="31"/>
      <c r="C3925" s="47" t="s">
        <v>1258</v>
      </c>
      <c r="D3925" s="18"/>
      <c r="E3925" s="42"/>
      <c r="F3925" s="60"/>
      <c r="G3925" s="43"/>
      <c r="H3925" s="44"/>
      <c r="I3925" s="45"/>
      <c r="J3925" s="46"/>
    </row>
    <row r="3926" spans="1:10">
      <c r="A3926" s="40">
        <v>100073</v>
      </c>
      <c r="B3926" s="31" t="s">
        <v>1367</v>
      </c>
      <c r="C3926" s="360" t="s">
        <v>1860</v>
      </c>
      <c r="D3926" s="354" t="s">
        <v>1304</v>
      </c>
      <c r="E3926" s="355">
        <v>0.1</v>
      </c>
      <c r="F3926" s="356"/>
      <c r="G3926" s="357">
        <v>5300</v>
      </c>
      <c r="H3926" s="365">
        <f t="shared" ref="H3926:H3940" si="22">TRUNC(E3926* (1 + F3926 / 100) * G3926,2)</f>
        <v>530</v>
      </c>
      <c r="I3926" s="352" t="e">
        <f>I3922 * (E3926 * (1+F3926/100))</f>
        <v>#REF!</v>
      </c>
      <c r="J3926" s="333" t="e">
        <f>H3926 * I3922</f>
        <v>#REF!</v>
      </c>
    </row>
    <row r="3927" spans="1:10">
      <c r="A3927" s="40">
        <v>109009</v>
      </c>
      <c r="B3927" s="31"/>
      <c r="C3927" s="360" t="s">
        <v>1861</v>
      </c>
      <c r="D3927" s="354" t="s">
        <v>2</v>
      </c>
      <c r="E3927" s="355">
        <v>0.45</v>
      </c>
      <c r="F3927" s="356">
        <v>1</v>
      </c>
      <c r="G3927" s="357">
        <v>3000</v>
      </c>
      <c r="H3927" s="365">
        <f t="shared" si="22"/>
        <v>1363.5</v>
      </c>
      <c r="I3927" s="352" t="e">
        <f>I3922 * (E3927 * (1+F3927/100))</f>
        <v>#REF!</v>
      </c>
      <c r="J3927" s="333" t="e">
        <f>H3927 * I3922</f>
        <v>#REF!</v>
      </c>
    </row>
    <row r="3928" spans="1:10">
      <c r="A3928" s="40">
        <v>100592</v>
      </c>
      <c r="B3928" s="31" t="s">
        <v>1263</v>
      </c>
      <c r="C3928" s="360" t="s">
        <v>1862</v>
      </c>
      <c r="D3928" s="354" t="s">
        <v>2</v>
      </c>
      <c r="E3928" s="355">
        <v>0.15</v>
      </c>
      <c r="F3928" s="356"/>
      <c r="G3928" s="357">
        <v>2250</v>
      </c>
      <c r="H3928" s="365">
        <f t="shared" si="22"/>
        <v>337.5</v>
      </c>
      <c r="I3928" s="352" t="e">
        <f>I3922 * (E3928 * (1+F3928/100))</f>
        <v>#REF!</v>
      </c>
      <c r="J3928" s="333" t="e">
        <f>H3928 * I3922</f>
        <v>#REF!</v>
      </c>
    </row>
    <row r="3929" spans="1:10">
      <c r="A3929" s="40">
        <v>100608</v>
      </c>
      <c r="B3929" s="31" t="s">
        <v>1263</v>
      </c>
      <c r="C3929" s="360" t="s">
        <v>1736</v>
      </c>
      <c r="D3929" s="354" t="s">
        <v>2</v>
      </c>
      <c r="E3929" s="355">
        <v>1.4999999999999999E-2</v>
      </c>
      <c r="F3929" s="356"/>
      <c r="G3929" s="357">
        <v>7500</v>
      </c>
      <c r="H3929" s="365">
        <f t="shared" si="22"/>
        <v>112.5</v>
      </c>
      <c r="I3929" s="352" t="e">
        <f>I3922 * (E3929 * (1+F3929/100))</f>
        <v>#REF!</v>
      </c>
      <c r="J3929" s="333" t="e">
        <f>H3929 * I3922</f>
        <v>#REF!</v>
      </c>
    </row>
    <row r="3930" spans="1:10">
      <c r="A3930" s="40">
        <v>100894</v>
      </c>
      <c r="B3930" s="31" t="s">
        <v>1639</v>
      </c>
      <c r="C3930" s="360" t="s">
        <v>1863</v>
      </c>
      <c r="D3930" s="354" t="s">
        <v>1304</v>
      </c>
      <c r="E3930" s="355">
        <v>0.1</v>
      </c>
      <c r="F3930" s="356"/>
      <c r="G3930" s="357">
        <v>2230</v>
      </c>
      <c r="H3930" s="365">
        <f t="shared" si="22"/>
        <v>223</v>
      </c>
      <c r="I3930" s="352" t="e">
        <f>I3922 * (E3930 * (1+F3930/100))</f>
        <v>#REF!</v>
      </c>
      <c r="J3930" s="333" t="e">
        <f>H3930 * I3922</f>
        <v>#REF!</v>
      </c>
    </row>
    <row r="3931" spans="1:10">
      <c r="A3931" s="40">
        <v>109081</v>
      </c>
      <c r="B3931" s="31"/>
      <c r="C3931" s="360" t="s">
        <v>1737</v>
      </c>
      <c r="D3931" s="354" t="s">
        <v>1577</v>
      </c>
      <c r="E3931" s="355">
        <v>1.6E-2</v>
      </c>
      <c r="F3931" s="356"/>
      <c r="G3931" s="357">
        <v>212500</v>
      </c>
      <c r="H3931" s="365">
        <f t="shared" si="22"/>
        <v>3400</v>
      </c>
      <c r="I3931" s="352" t="e">
        <f>I3922 * (E3931 * (1+F3931/100))</f>
        <v>#REF!</v>
      </c>
      <c r="J3931" s="333" t="e">
        <f>H3931 * I3922</f>
        <v>#REF!</v>
      </c>
    </row>
    <row r="3932" spans="1:10">
      <c r="A3932" s="40">
        <v>119030</v>
      </c>
      <c r="B3932" s="31"/>
      <c r="C3932" s="372" t="s">
        <v>1734</v>
      </c>
      <c r="D3932" s="373" t="s">
        <v>1304</v>
      </c>
      <c r="E3932" s="374">
        <v>1.25</v>
      </c>
      <c r="F3932" s="375">
        <v>1</v>
      </c>
      <c r="G3932" s="357">
        <v>2400</v>
      </c>
      <c r="H3932" s="365">
        <f t="shared" si="22"/>
        <v>3030</v>
      </c>
      <c r="I3932" s="352" t="e">
        <f>I3922 * (E3932 * (1+F3932/100))</f>
        <v>#REF!</v>
      </c>
      <c r="J3932" s="333" t="e">
        <f>H3932 * I3922</f>
        <v>#REF!</v>
      </c>
    </row>
    <row r="3933" spans="1:10">
      <c r="A3933" s="40">
        <v>117105</v>
      </c>
      <c r="B3933" s="31"/>
      <c r="C3933" s="360" t="s">
        <v>1864</v>
      </c>
      <c r="D3933" s="354" t="s">
        <v>2</v>
      </c>
      <c r="E3933" s="355">
        <v>0.25</v>
      </c>
      <c r="F3933" s="356"/>
      <c r="G3933" s="357">
        <v>3900</v>
      </c>
      <c r="H3933" s="365">
        <f t="shared" si="22"/>
        <v>975</v>
      </c>
      <c r="I3933" s="352" t="e">
        <f>I3922 * (E3933 * (1+F3933/100))</f>
        <v>#REF!</v>
      </c>
      <c r="J3933" s="333" t="e">
        <f>H3933 * I3922</f>
        <v>#REF!</v>
      </c>
    </row>
    <row r="3934" spans="1:10">
      <c r="A3934" s="40">
        <v>101278</v>
      </c>
      <c r="B3934" s="31" t="s">
        <v>1263</v>
      </c>
      <c r="C3934" s="360" t="s">
        <v>1865</v>
      </c>
      <c r="D3934" s="354" t="s">
        <v>1301</v>
      </c>
      <c r="E3934" s="355">
        <v>0.05</v>
      </c>
      <c r="F3934" s="356"/>
      <c r="G3934" s="357">
        <v>9900</v>
      </c>
      <c r="H3934" s="365">
        <f t="shared" si="22"/>
        <v>495</v>
      </c>
      <c r="I3934" s="352" t="e">
        <f>I3922 * (E3934 * (1+F3934/100))</f>
        <v>#REF!</v>
      </c>
      <c r="J3934" s="333" t="e">
        <f>H3934 * I3922</f>
        <v>#REF!</v>
      </c>
    </row>
    <row r="3935" spans="1:10">
      <c r="A3935" s="40">
        <v>109092</v>
      </c>
      <c r="B3935" s="31"/>
      <c r="C3935" s="360" t="s">
        <v>1866</v>
      </c>
      <c r="D3935" s="354" t="s">
        <v>2</v>
      </c>
      <c r="E3935" s="355">
        <v>1.32</v>
      </c>
      <c r="F3935" s="356"/>
      <c r="G3935" s="357">
        <v>4187</v>
      </c>
      <c r="H3935" s="365">
        <f t="shared" si="22"/>
        <v>5526.84</v>
      </c>
      <c r="I3935" s="352" t="e">
        <f>I3922 * (E3935 * (1+F3935/100))</f>
        <v>#REF!</v>
      </c>
      <c r="J3935" s="333" t="e">
        <f>H3935 * I3922</f>
        <v>#REF!</v>
      </c>
    </row>
    <row r="3936" spans="1:10">
      <c r="A3936" s="40">
        <v>101378</v>
      </c>
      <c r="B3936" s="31" t="s">
        <v>1263</v>
      </c>
      <c r="C3936" s="360" t="s">
        <v>1867</v>
      </c>
      <c r="D3936" s="354" t="s">
        <v>2</v>
      </c>
      <c r="E3936" s="355">
        <v>0.33600000000000002</v>
      </c>
      <c r="F3936" s="356">
        <v>1</v>
      </c>
      <c r="G3936" s="357">
        <v>41990</v>
      </c>
      <c r="H3936" s="365">
        <f t="shared" si="22"/>
        <v>14249.72</v>
      </c>
      <c r="I3936" s="352" t="e">
        <f>I3922 * (E3936 * (1+F3936/100))</f>
        <v>#REF!</v>
      </c>
      <c r="J3936" s="333" t="e">
        <f>H3936 * I3922</f>
        <v>#REF!</v>
      </c>
    </row>
    <row r="3937" spans="1:10">
      <c r="A3937" s="40">
        <v>101503</v>
      </c>
      <c r="B3937" s="31" t="s">
        <v>1261</v>
      </c>
      <c r="C3937" s="360" t="s">
        <v>1868</v>
      </c>
      <c r="D3937" s="354" t="s">
        <v>1335</v>
      </c>
      <c r="E3937" s="355">
        <v>0.1</v>
      </c>
      <c r="F3937" s="356"/>
      <c r="G3937" s="357">
        <v>4900</v>
      </c>
      <c r="H3937" s="365">
        <f t="shared" si="22"/>
        <v>490</v>
      </c>
      <c r="I3937" s="352" t="e">
        <f>I3922 * (E3937 * (1+F3937/100))</f>
        <v>#REF!</v>
      </c>
      <c r="J3937" s="333" t="e">
        <f>H3937 * I3922</f>
        <v>#REF!</v>
      </c>
    </row>
    <row r="3938" spans="1:10">
      <c r="A3938" s="40">
        <v>105161</v>
      </c>
      <c r="B3938" s="31" t="s">
        <v>1261</v>
      </c>
      <c r="C3938" s="360" t="s">
        <v>1869</v>
      </c>
      <c r="D3938" s="354" t="s">
        <v>2</v>
      </c>
      <c r="E3938" s="355">
        <v>6</v>
      </c>
      <c r="F3938" s="356"/>
      <c r="G3938" s="357">
        <v>60</v>
      </c>
      <c r="H3938" s="365">
        <f t="shared" si="22"/>
        <v>360</v>
      </c>
      <c r="I3938" s="352" t="e">
        <f>I3922 * (E3938 * (1+F3938/100))</f>
        <v>#REF!</v>
      </c>
      <c r="J3938" s="333" t="e">
        <f>H3938 * I3922</f>
        <v>#REF!</v>
      </c>
    </row>
    <row r="3939" spans="1:10">
      <c r="A3939" s="40">
        <v>101928</v>
      </c>
      <c r="B3939" s="31" t="s">
        <v>1263</v>
      </c>
      <c r="C3939" s="360" t="s">
        <v>1870</v>
      </c>
      <c r="D3939" s="354" t="s">
        <v>2</v>
      </c>
      <c r="E3939" s="355">
        <v>4</v>
      </c>
      <c r="F3939" s="356"/>
      <c r="G3939" s="357">
        <v>25</v>
      </c>
      <c r="H3939" s="365">
        <f t="shared" si="22"/>
        <v>100</v>
      </c>
      <c r="I3939" s="352" t="e">
        <f>I3922 * (E3939 * (1+F3939/100))</f>
        <v>#REF!</v>
      </c>
      <c r="J3939" s="333" t="e">
        <f>H3939 * I3922</f>
        <v>#REF!</v>
      </c>
    </row>
    <row r="3940" spans="1:10">
      <c r="A3940" s="40">
        <v>117238</v>
      </c>
      <c r="B3940" s="31"/>
      <c r="C3940" s="372" t="s">
        <v>1871</v>
      </c>
      <c r="D3940" s="373" t="s">
        <v>1301</v>
      </c>
      <c r="E3940" s="374">
        <v>0.125</v>
      </c>
      <c r="F3940" s="375">
        <v>1</v>
      </c>
      <c r="G3940" s="357">
        <v>35900</v>
      </c>
      <c r="H3940" s="365">
        <f t="shared" si="22"/>
        <v>4532.37</v>
      </c>
      <c r="I3940" s="352" t="e">
        <f>I3922 * (E3940 * (1+F3940/100))</f>
        <v>#REF!</v>
      </c>
      <c r="J3940" s="333" t="e">
        <f>H3940 * I3922</f>
        <v>#REF!</v>
      </c>
    </row>
    <row r="3941" spans="1:10">
      <c r="A3941" s="54" t="s">
        <v>1265</v>
      </c>
      <c r="B3941" s="31"/>
      <c r="C3941" s="41"/>
      <c r="D3941" s="18"/>
      <c r="E3941" s="42"/>
      <c r="F3941" s="60"/>
      <c r="G3941" s="43" t="s">
        <v>1266</v>
      </c>
      <c r="H3941" s="48">
        <f>SUM(H3925:H3940)</f>
        <v>35725.43</v>
      </c>
      <c r="I3941" s="45"/>
      <c r="J3941" s="49" t="e">
        <f>SUM(J3925:J3940)</f>
        <v>#REF!</v>
      </c>
    </row>
    <row r="3942" spans="1:10">
      <c r="A3942" s="40" t="s">
        <v>1267</v>
      </c>
      <c r="B3942" s="31"/>
      <c r="C3942" s="50" t="s">
        <v>1268</v>
      </c>
      <c r="D3942" s="18" t="s">
        <v>1269</v>
      </c>
      <c r="E3942" s="18" t="s">
        <v>1270</v>
      </c>
      <c r="F3942" s="18" t="s">
        <v>1271</v>
      </c>
      <c r="G3942" s="51" t="s">
        <v>1272</v>
      </c>
      <c r="H3942" s="52" t="s">
        <v>1273</v>
      </c>
      <c r="I3942" s="45"/>
      <c r="J3942" s="46"/>
    </row>
    <row r="3943" spans="1:10">
      <c r="A3943" s="40">
        <v>200026</v>
      </c>
      <c r="B3943" s="31"/>
      <c r="C3943" s="372" t="s">
        <v>1644</v>
      </c>
      <c r="D3943" s="361">
        <v>108249</v>
      </c>
      <c r="E3943" s="362">
        <f>$O$1</f>
        <v>1.68</v>
      </c>
      <c r="F3943" s="363">
        <f>IF(D3943&lt;&gt;"",TRUNC(D3943*E3943,0),"")</f>
        <v>181858</v>
      </c>
      <c r="G3943" s="364">
        <v>71.625799999999998</v>
      </c>
      <c r="H3943" s="365">
        <f>TRUNC(F3943/G3943,2)</f>
        <v>2539</v>
      </c>
      <c r="I3943" s="352" t="e">
        <f>I3922 / G3943</f>
        <v>#REF!</v>
      </c>
      <c r="J3943" s="333" t="e">
        <f>H3943 * I3922</f>
        <v>#REF!</v>
      </c>
    </row>
    <row r="3944" spans="1:10">
      <c r="A3944" s="40">
        <v>207501</v>
      </c>
      <c r="B3944" s="31" t="s">
        <v>1268</v>
      </c>
      <c r="C3944" s="360" t="s">
        <v>1738</v>
      </c>
      <c r="D3944" s="361">
        <v>101873</v>
      </c>
      <c r="E3944" s="362">
        <f>$O$1</f>
        <v>1.68</v>
      </c>
      <c r="F3944" s="363">
        <f>IF(D3944&lt;&gt;"",TRUNC(D3944*E3944,0),"")</f>
        <v>171146</v>
      </c>
      <c r="G3944" s="364">
        <v>13.021800000000001</v>
      </c>
      <c r="H3944" s="365">
        <f>TRUNC(F3944/G3944,2)</f>
        <v>13143.03</v>
      </c>
      <c r="I3944" s="352" t="e">
        <f>I3922 / G3944</f>
        <v>#REF!</v>
      </c>
      <c r="J3944" s="333" t="e">
        <f>H3944 * I3922</f>
        <v>#REF!</v>
      </c>
    </row>
    <row r="3945" spans="1:10">
      <c r="A3945" s="54" t="s">
        <v>1276</v>
      </c>
      <c r="B3945" s="31"/>
      <c r="C3945" s="41"/>
      <c r="D3945" s="18"/>
      <c r="E3945" s="42"/>
      <c r="F3945" s="60"/>
      <c r="G3945" s="43" t="s">
        <v>1277</v>
      </c>
      <c r="H3945" s="48">
        <f>SUM(H3942:H3944)</f>
        <v>15682.03</v>
      </c>
      <c r="I3945" s="45"/>
      <c r="J3945" s="49" t="e">
        <f>SUM(J3942:J3944)</f>
        <v>#REF!</v>
      </c>
    </row>
    <row r="3946" spans="1:10">
      <c r="A3946" s="40" t="s">
        <v>1278</v>
      </c>
      <c r="B3946" s="31"/>
      <c r="C3946" s="53" t="s">
        <v>1279</v>
      </c>
      <c r="D3946" s="18"/>
      <c r="E3946" s="42"/>
      <c r="F3946" s="60"/>
      <c r="G3946" s="43"/>
      <c r="H3946" s="44"/>
      <c r="I3946" s="45"/>
      <c r="J3946" s="46"/>
    </row>
    <row r="3947" spans="1:10">
      <c r="A3947" s="40">
        <v>300026</v>
      </c>
      <c r="B3947" s="31" t="s">
        <v>1279</v>
      </c>
      <c r="C3947" s="360" t="s">
        <v>1281</v>
      </c>
      <c r="D3947" s="354" t="s">
        <v>1282</v>
      </c>
      <c r="E3947" s="367">
        <f>$O$2</f>
        <v>0.05</v>
      </c>
      <c r="F3947" s="356"/>
      <c r="G3947" s="357">
        <f>H3945</f>
        <v>15682.03</v>
      </c>
      <c r="H3947" s="365">
        <f>TRUNC(E3947* (1 + F3947 / 100) * G3947,2)</f>
        <v>784.1</v>
      </c>
      <c r="I3947" s="352" t="e">
        <f>I3922 * H3947</f>
        <v>#REF!</v>
      </c>
      <c r="J3947" s="333" t="e">
        <f>H3947 * I3922</f>
        <v>#REF!</v>
      </c>
    </row>
    <row r="3948" spans="1:10">
      <c r="A3948" s="40">
        <v>300002</v>
      </c>
      <c r="B3948" s="31" t="s">
        <v>1279</v>
      </c>
      <c r="C3948" s="360" t="s">
        <v>1561</v>
      </c>
      <c r="D3948" s="354" t="s">
        <v>1390</v>
      </c>
      <c r="E3948" s="355">
        <v>0.3</v>
      </c>
      <c r="F3948" s="356"/>
      <c r="G3948" s="357">
        <v>15990</v>
      </c>
      <c r="H3948" s="365">
        <f>TRUNC(E3948* (1 + F3948 / 100) * G3948,2)</f>
        <v>4797</v>
      </c>
      <c r="I3948" s="352" t="e">
        <f>I3922 * (E3948 * (1+F3948/100))</f>
        <v>#REF!</v>
      </c>
      <c r="J3948" s="333" t="e">
        <f>H3948 * I3922</f>
        <v>#REF!</v>
      </c>
    </row>
    <row r="3949" spans="1:10">
      <c r="A3949" s="54" t="s">
        <v>1283</v>
      </c>
      <c r="B3949" s="31"/>
      <c r="C3949" s="41"/>
      <c r="D3949" s="18"/>
      <c r="E3949" s="42"/>
      <c r="F3949" s="60"/>
      <c r="G3949" s="43" t="s">
        <v>1284</v>
      </c>
      <c r="H3949" s="48">
        <f>SUM(H3946:H3948)</f>
        <v>5581.1</v>
      </c>
      <c r="I3949" s="45"/>
      <c r="J3949" s="49" t="e">
        <f>SUM(J3946:J3948)</f>
        <v>#REF!</v>
      </c>
    </row>
    <row r="3950" spans="1:10">
      <c r="A3950" s="18" t="s">
        <v>1285</v>
      </c>
      <c r="B3950" s="61"/>
      <c r="C3950" s="47" t="s">
        <v>1286</v>
      </c>
      <c r="D3950" s="18"/>
      <c r="E3950" s="42"/>
      <c r="F3950" s="60"/>
      <c r="G3950" s="43"/>
      <c r="H3950" s="44"/>
      <c r="I3950" s="45"/>
      <c r="J3950" s="46"/>
    </row>
    <row r="3951" spans="1:10">
      <c r="A3951" s="40"/>
      <c r="B3951" s="31"/>
      <c r="C3951" s="360"/>
      <c r="D3951" s="354"/>
      <c r="E3951" s="355"/>
      <c r="F3951" s="356"/>
      <c r="G3951" s="357"/>
      <c r="H3951" s="365"/>
      <c r="I3951" s="352"/>
      <c r="J3951" s="333"/>
    </row>
    <row r="3952" spans="1:10">
      <c r="A3952" s="54" t="s">
        <v>1287</v>
      </c>
      <c r="B3952" s="61"/>
      <c r="C3952" s="41"/>
      <c r="D3952" s="18"/>
      <c r="E3952" s="42"/>
      <c r="F3952" s="60"/>
      <c r="G3952" s="43" t="s">
        <v>1288</v>
      </c>
      <c r="H3952" s="365">
        <f>SUM(H3950:H3951)</f>
        <v>0</v>
      </c>
      <c r="I3952" s="45"/>
      <c r="J3952" s="333">
        <f>SUM(J3950:J3951)</f>
        <v>0</v>
      </c>
    </row>
    <row r="3953" spans="1:10">
      <c r="A3953" s="18"/>
      <c r="B3953" s="55"/>
      <c r="C3953" s="41"/>
      <c r="D3953" s="18"/>
      <c r="E3953" s="42"/>
      <c r="F3953" s="60"/>
      <c r="G3953" s="43"/>
      <c r="H3953" s="44"/>
      <c r="I3953" s="45"/>
      <c r="J3953" s="46"/>
    </row>
    <row r="3954" spans="1:10" ht="16" thickBot="1">
      <c r="A3954" s="18" t="s">
        <v>1289</v>
      </c>
      <c r="B3954" s="55"/>
      <c r="C3954" s="56"/>
      <c r="D3954" s="119"/>
      <c r="E3954" s="120"/>
      <c r="F3954" s="121" t="s">
        <v>1290</v>
      </c>
      <c r="G3954" s="122">
        <f>SUM(H3923:H3953)/2</f>
        <v>56988.560000000005</v>
      </c>
      <c r="H3954" s="123" t="e">
        <f>IF($A$2="CD",IF($A$3=1,ROUND(SUM(H3923:H3953)/2,0),IF($A$3=3,ROUND(SUM(H3923:H3953)/2,-1),SUM(H3923:H3953)/2)),SUM(H3923:H3953)/2)</f>
        <v>#REF!</v>
      </c>
      <c r="I3954" s="57" t="e">
        <f>SUM(J3923:J3953)/2</f>
        <v>#REF!</v>
      </c>
      <c r="J3954" s="124" t="e">
        <f>IF($A$2="CD",IF($A$3=1,ROUND(SUM(J3923:J3953)/2,0),IF($A$3=3,ROUND(SUM(J3923:J3953)/2,-1),SUM(J3923:J3953)/2)),SUM(J3923:J3953)/2)</f>
        <v>#REF!</v>
      </c>
    </row>
    <row r="3955" spans="1:10" ht="16" thickTop="1">
      <c r="A3955" s="18" t="s">
        <v>1340</v>
      </c>
      <c r="B3955" s="55"/>
      <c r="C3955" s="65" t="s">
        <v>1341</v>
      </c>
      <c r="D3955" s="66"/>
      <c r="E3955" s="67"/>
      <c r="F3955" s="112"/>
      <c r="G3955" s="68"/>
      <c r="H3955" s="69"/>
      <c r="I3955" s="45"/>
      <c r="J3955" s="70"/>
    </row>
    <row r="3956" spans="1:10">
      <c r="A3956" s="40" t="s">
        <v>1342</v>
      </c>
      <c r="B3956" s="55"/>
      <c r="C3956" s="335" t="s">
        <v>1343</v>
      </c>
      <c r="D3956" s="336"/>
      <c r="E3956" s="337"/>
      <c r="F3956" s="368">
        <f>$F$3</f>
        <v>0</v>
      </c>
      <c r="G3956" s="338"/>
      <c r="H3956" s="339" t="e">
        <f>ROUND(H3954*F3956,2)</f>
        <v>#REF!</v>
      </c>
      <c r="I3956" s="45"/>
      <c r="J3956" s="333" t="e">
        <f>ROUND(J3954*F3956,2)</f>
        <v>#REF!</v>
      </c>
    </row>
    <row r="3957" spans="1:10">
      <c r="A3957" s="40" t="s">
        <v>1344</v>
      </c>
      <c r="B3957" s="55"/>
      <c r="C3957" s="335" t="s">
        <v>1345</v>
      </c>
      <c r="D3957" s="336"/>
      <c r="E3957" s="337"/>
      <c r="F3957" s="368">
        <f>$G$3</f>
        <v>0</v>
      </c>
      <c r="G3957" s="338"/>
      <c r="H3957" s="339" t="e">
        <f>ROUND(H3954*F3957,2)</f>
        <v>#REF!</v>
      </c>
      <c r="I3957" s="45"/>
      <c r="J3957" s="333" t="e">
        <f>ROUND(J3954*F3957,2)</f>
        <v>#REF!</v>
      </c>
    </row>
    <row r="3958" spans="1:10">
      <c r="A3958" s="40" t="s">
        <v>1346</v>
      </c>
      <c r="B3958" s="55"/>
      <c r="C3958" s="335" t="s">
        <v>1347</v>
      </c>
      <c r="D3958" s="336"/>
      <c r="E3958" s="337"/>
      <c r="F3958" s="368">
        <f>$H$3</f>
        <v>0</v>
      </c>
      <c r="G3958" s="338"/>
      <c r="H3958" s="339" t="e">
        <f>ROUND(H3954*F3958,2)</f>
        <v>#REF!</v>
      </c>
      <c r="I3958" s="45"/>
      <c r="J3958" s="333" t="e">
        <f>ROUND(J3954*F3958,2)</f>
        <v>#REF!</v>
      </c>
    </row>
    <row r="3959" spans="1:10">
      <c r="A3959" s="40" t="s">
        <v>1348</v>
      </c>
      <c r="B3959" s="55"/>
      <c r="C3959" s="335" t="s">
        <v>1349</v>
      </c>
      <c r="D3959" s="336"/>
      <c r="E3959" s="337"/>
      <c r="F3959" s="368" t="e">
        <f>$I$3</f>
        <v>#REF!</v>
      </c>
      <c r="G3959" s="338"/>
      <c r="H3959" s="339" t="e">
        <f>ROUND(H3958*F3959,2)</f>
        <v>#REF!</v>
      </c>
      <c r="I3959" s="45"/>
      <c r="J3959" s="333" t="e">
        <f>ROUND(J3958*F3959,2)</f>
        <v>#REF!</v>
      </c>
    </row>
    <row r="3960" spans="1:10">
      <c r="A3960" s="18" t="s">
        <v>1350</v>
      </c>
      <c r="B3960" s="55"/>
      <c r="C3960" s="47" t="s">
        <v>1351</v>
      </c>
      <c r="D3960" s="18"/>
      <c r="E3960" s="42"/>
      <c r="F3960" s="60"/>
      <c r="G3960" s="71"/>
      <c r="H3960" s="72" t="e">
        <f>SUM(H3956:H3959)</f>
        <v>#REF!</v>
      </c>
      <c r="I3960" s="62"/>
      <c r="J3960" s="73" t="e">
        <f>SUM(J3956:J3959)</f>
        <v>#REF!</v>
      </c>
    </row>
    <row r="3961" spans="1:10" ht="16" thickBot="1">
      <c r="A3961" s="18" t="s">
        <v>1352</v>
      </c>
      <c r="B3961" s="55"/>
      <c r="C3961" s="125"/>
      <c r="D3961" s="126"/>
      <c r="E3961" s="120"/>
      <c r="F3961" s="121" t="s">
        <v>1353</v>
      </c>
      <c r="G3961" s="127" t="e">
        <f>H3960+H3954</f>
        <v>#REF!</v>
      </c>
      <c r="H3961" s="123" t="e">
        <f>IF($A$3=2,ROUND((H3954+H3960),2),IF($A$3=3,ROUND((H3954+H3960),-1),ROUND((H3954+H3960),0)))</f>
        <v>#REF!</v>
      </c>
      <c r="I3961" s="57"/>
      <c r="J3961" s="124" t="e">
        <f>IF($A$3=2,ROUND((J3954+J3960),2),IF($A$3=3,ROUND((J3954+J3960),-1),ROUND((J3954+J3960),0)))</f>
        <v>#REF!</v>
      </c>
    </row>
    <row r="3962" spans="1:10" ht="16" thickTop="1">
      <c r="C3962" s="1"/>
      <c r="D3962" s="2"/>
      <c r="E3962" s="1"/>
      <c r="F3962" s="1"/>
      <c r="G3962" s="1"/>
      <c r="H3962" s="1"/>
      <c r="I3962" s="29"/>
      <c r="J3962" s="30"/>
    </row>
    <row r="3963" spans="1:10" ht="16" thickBot="1">
      <c r="C3963" s="1"/>
      <c r="D3963" s="2"/>
      <c r="E3963" s="1"/>
      <c r="F3963" s="1"/>
      <c r="G3963" s="1"/>
      <c r="H3963" s="1"/>
      <c r="I3963" s="29"/>
      <c r="J3963" s="30"/>
    </row>
    <row r="3964" spans="1:10" ht="16" thickTop="1">
      <c r="A3964" s="18" t="s">
        <v>1872</v>
      </c>
      <c r="B3964" s="31"/>
      <c r="C3964" s="812" t="s">
        <v>1873</v>
      </c>
      <c r="D3964" s="813"/>
      <c r="E3964" s="813"/>
      <c r="F3964" s="813"/>
      <c r="G3964" s="58"/>
      <c r="H3964" s="33" t="s">
        <v>1366</v>
      </c>
      <c r="I3964" s="34" t="s">
        <v>1251</v>
      </c>
      <c r="J3964" s="35" t="s">
        <v>4</v>
      </c>
    </row>
    <row r="3965" spans="1:10">
      <c r="A3965" s="18"/>
      <c r="B3965" s="31"/>
      <c r="C3965" s="814"/>
      <c r="D3965" s="815"/>
      <c r="E3965" s="815"/>
      <c r="F3965" s="815"/>
      <c r="G3965" s="59"/>
      <c r="H3965" s="37" t="e">
        <f>"ITEM:   "&amp;#REF!</f>
        <v>#REF!</v>
      </c>
      <c r="I3965" s="64" t="e">
        <f>#REF!</f>
        <v>#REF!</v>
      </c>
      <c r="J3965" s="39"/>
    </row>
    <row r="3966" spans="1:10">
      <c r="A3966" s="40" t="s">
        <v>1253</v>
      </c>
      <c r="B3966" s="31"/>
      <c r="C3966" s="360" t="s">
        <v>1</v>
      </c>
      <c r="D3966" s="354" t="s">
        <v>2</v>
      </c>
      <c r="E3966" s="355" t="s">
        <v>3</v>
      </c>
      <c r="F3966" s="356" t="s">
        <v>1254</v>
      </c>
      <c r="G3966" s="357" t="s">
        <v>1255</v>
      </c>
      <c r="H3966" s="365" t="s">
        <v>1256</v>
      </c>
      <c r="I3966" s="352"/>
      <c r="J3966" s="333" t="s">
        <v>1256</v>
      </c>
    </row>
    <row r="3967" spans="1:10">
      <c r="A3967" s="40"/>
      <c r="B3967" s="31"/>
      <c r="C3967" s="41"/>
      <c r="D3967" s="18"/>
      <c r="E3967" s="42"/>
      <c r="F3967" s="60"/>
      <c r="G3967" s="43"/>
      <c r="H3967" s="44"/>
      <c r="I3967" s="45"/>
      <c r="J3967" s="46"/>
    </row>
    <row r="3968" spans="1:10">
      <c r="A3968" s="40" t="s">
        <v>1257</v>
      </c>
      <c r="B3968" s="31"/>
      <c r="C3968" s="47" t="s">
        <v>1258</v>
      </c>
      <c r="D3968" s="18"/>
      <c r="E3968" s="42"/>
      <c r="F3968" s="60"/>
      <c r="G3968" s="43"/>
      <c r="H3968" s="44"/>
      <c r="I3968" s="45"/>
      <c r="J3968" s="46"/>
    </row>
    <row r="3969" spans="1:10">
      <c r="A3969" s="40">
        <v>105006</v>
      </c>
      <c r="B3969" s="31" t="s">
        <v>1261</v>
      </c>
      <c r="C3969" s="360" t="s">
        <v>1874</v>
      </c>
      <c r="D3969" s="354" t="s">
        <v>2</v>
      </c>
      <c r="E3969" s="355">
        <v>0.16700000000000001</v>
      </c>
      <c r="F3969" s="356">
        <v>5</v>
      </c>
      <c r="G3969" s="357">
        <v>6650</v>
      </c>
      <c r="H3969" s="365">
        <f t="shared" ref="H3969:H3975" si="23">TRUNC(E3969* (1 + F3969 / 100) * G3969,2)</f>
        <v>1166.07</v>
      </c>
      <c r="I3969" s="352" t="e">
        <f>I3965 * (E3969 * (1+F3969/100))</f>
        <v>#REF!</v>
      </c>
      <c r="J3969" s="333" t="e">
        <f>H3969 * I3965</f>
        <v>#REF!</v>
      </c>
    </row>
    <row r="3970" spans="1:10">
      <c r="A3970" s="40">
        <v>105154</v>
      </c>
      <c r="B3970" s="31" t="s">
        <v>1785</v>
      </c>
      <c r="C3970" s="360" t="s">
        <v>1875</v>
      </c>
      <c r="D3970" s="354" t="s">
        <v>2</v>
      </c>
      <c r="E3970" s="355">
        <v>0.27</v>
      </c>
      <c r="F3970" s="356">
        <v>5</v>
      </c>
      <c r="G3970" s="357">
        <v>9200</v>
      </c>
      <c r="H3970" s="365">
        <f t="shared" si="23"/>
        <v>2608.1999999999998</v>
      </c>
      <c r="I3970" s="352" t="e">
        <f>I3965 * (E3970 * (1+F3970/100))</f>
        <v>#REF!</v>
      </c>
      <c r="J3970" s="333" t="e">
        <f>H3970 * I3965</f>
        <v>#REF!</v>
      </c>
    </row>
    <row r="3971" spans="1:10">
      <c r="A3971" s="40">
        <v>100894</v>
      </c>
      <c r="B3971" s="31" t="s">
        <v>1639</v>
      </c>
      <c r="C3971" s="360" t="s">
        <v>1863</v>
      </c>
      <c r="D3971" s="354" t="s">
        <v>1304</v>
      </c>
      <c r="E3971" s="355">
        <v>1.1000000000000001</v>
      </c>
      <c r="F3971" s="356"/>
      <c r="G3971" s="357">
        <v>2230</v>
      </c>
      <c r="H3971" s="365">
        <f t="shared" si="23"/>
        <v>2453</v>
      </c>
      <c r="I3971" s="352" t="e">
        <f>I3965 * (E3971 * (1+F3971/100))</f>
        <v>#REF!</v>
      </c>
      <c r="J3971" s="333" t="e">
        <f>H3971 * I3965</f>
        <v>#REF!</v>
      </c>
    </row>
    <row r="3972" spans="1:10">
      <c r="A3972" s="40">
        <v>105127</v>
      </c>
      <c r="B3972" s="31" t="s">
        <v>1263</v>
      </c>
      <c r="C3972" s="360" t="s">
        <v>1876</v>
      </c>
      <c r="D3972" s="354" t="s">
        <v>2</v>
      </c>
      <c r="E3972" s="355">
        <v>0.33500000000000002</v>
      </c>
      <c r="F3972" s="356">
        <v>10</v>
      </c>
      <c r="G3972" s="357">
        <v>27500</v>
      </c>
      <c r="H3972" s="365">
        <f t="shared" si="23"/>
        <v>10133.75</v>
      </c>
      <c r="I3972" s="352" t="e">
        <f>I3965 * (E3972 * (1+F3972/100))</f>
        <v>#REF!</v>
      </c>
      <c r="J3972" s="333" t="e">
        <f>H3972 * I3965</f>
        <v>#REF!</v>
      </c>
    </row>
    <row r="3973" spans="1:10">
      <c r="A3973" s="40">
        <v>102435</v>
      </c>
      <c r="B3973" s="31" t="s">
        <v>1639</v>
      </c>
      <c r="C3973" s="360" t="s">
        <v>1877</v>
      </c>
      <c r="D3973" s="354" t="s">
        <v>1301</v>
      </c>
      <c r="E3973" s="355">
        <v>0.04</v>
      </c>
      <c r="F3973" s="356"/>
      <c r="G3973" s="357">
        <v>53600</v>
      </c>
      <c r="H3973" s="365">
        <f t="shared" si="23"/>
        <v>2144</v>
      </c>
      <c r="I3973" s="352" t="e">
        <f>I3965 * (E3973 * (1+F3973/100))</f>
        <v>#REF!</v>
      </c>
      <c r="J3973" s="333" t="e">
        <f>H3973 * I3965</f>
        <v>#REF!</v>
      </c>
    </row>
    <row r="3974" spans="1:10">
      <c r="A3974" s="40">
        <v>105135</v>
      </c>
      <c r="B3974" s="31" t="s">
        <v>1261</v>
      </c>
      <c r="C3974" s="360" t="s">
        <v>1878</v>
      </c>
      <c r="D3974" s="354" t="s">
        <v>1335</v>
      </c>
      <c r="E3974" s="355">
        <v>0.02</v>
      </c>
      <c r="F3974" s="356"/>
      <c r="G3974" s="357">
        <v>3900</v>
      </c>
      <c r="H3974" s="365">
        <f t="shared" si="23"/>
        <v>78</v>
      </c>
      <c r="I3974" s="352" t="e">
        <f>I3965 * (E3974 * (1+F3974/100))</f>
        <v>#REF!</v>
      </c>
      <c r="J3974" s="333" t="e">
        <f>H3974 * I3965</f>
        <v>#REF!</v>
      </c>
    </row>
    <row r="3975" spans="1:10">
      <c r="A3975" s="40">
        <v>101572</v>
      </c>
      <c r="B3975" s="31" t="s">
        <v>1785</v>
      </c>
      <c r="C3975" s="360" t="s">
        <v>1879</v>
      </c>
      <c r="D3975" s="354" t="s">
        <v>2</v>
      </c>
      <c r="E3975" s="355">
        <v>9</v>
      </c>
      <c r="F3975" s="356"/>
      <c r="G3975" s="357">
        <v>160</v>
      </c>
      <c r="H3975" s="365">
        <f t="shared" si="23"/>
        <v>1440</v>
      </c>
      <c r="I3975" s="352" t="e">
        <f>I3965 * (E3975 * (1+F3975/100))</f>
        <v>#REF!</v>
      </c>
      <c r="J3975" s="333" t="e">
        <f>H3975 * I3965</f>
        <v>#REF!</v>
      </c>
    </row>
    <row r="3976" spans="1:10">
      <c r="A3976" s="54" t="s">
        <v>1265</v>
      </c>
      <c r="B3976" s="31"/>
      <c r="C3976" s="41"/>
      <c r="D3976" s="18"/>
      <c r="E3976" s="42"/>
      <c r="F3976" s="60"/>
      <c r="G3976" s="43" t="s">
        <v>1266</v>
      </c>
      <c r="H3976" s="48">
        <f>SUM(H3968:H3975)</f>
        <v>20023.02</v>
      </c>
      <c r="I3976" s="45"/>
      <c r="J3976" s="49" t="e">
        <f>SUM(J3968:J3975)</f>
        <v>#REF!</v>
      </c>
    </row>
    <row r="3977" spans="1:10">
      <c r="A3977" s="40" t="s">
        <v>1267</v>
      </c>
      <c r="B3977" s="31"/>
      <c r="C3977" s="50" t="s">
        <v>1268</v>
      </c>
      <c r="D3977" s="18" t="s">
        <v>1269</v>
      </c>
      <c r="E3977" s="18" t="s">
        <v>1270</v>
      </c>
      <c r="F3977" s="18" t="s">
        <v>1271</v>
      </c>
      <c r="G3977" s="51" t="s">
        <v>1272</v>
      </c>
      <c r="H3977" s="52" t="s">
        <v>1273</v>
      </c>
      <c r="I3977" s="45"/>
      <c r="J3977" s="46"/>
    </row>
    <row r="3978" spans="1:10">
      <c r="A3978" s="40">
        <v>200004</v>
      </c>
      <c r="B3978" s="31" t="s">
        <v>1268</v>
      </c>
      <c r="C3978" s="360" t="s">
        <v>1395</v>
      </c>
      <c r="D3978" s="361">
        <v>114616</v>
      </c>
      <c r="E3978" s="362">
        <f>$O$1</f>
        <v>1.68</v>
      </c>
      <c r="F3978" s="363">
        <f>IF(D3978&lt;&gt;"",TRUNC(D3978*E3978,0),"")</f>
        <v>192554</v>
      </c>
      <c r="G3978" s="364">
        <v>22.857099999999999</v>
      </c>
      <c r="H3978" s="365">
        <f>TRUNC(F3978/G3978,2)</f>
        <v>8424.25</v>
      </c>
      <c r="I3978" s="352" t="e">
        <f>I3965 / G3978</f>
        <v>#REF!</v>
      </c>
      <c r="J3978" s="333" t="e">
        <f>H3978 * I3965</f>
        <v>#REF!</v>
      </c>
    </row>
    <row r="3979" spans="1:10">
      <c r="A3979" s="40">
        <v>200006</v>
      </c>
      <c r="B3979" s="31" t="s">
        <v>1268</v>
      </c>
      <c r="C3979" s="360" t="s">
        <v>1339</v>
      </c>
      <c r="D3979" s="361">
        <v>41751</v>
      </c>
      <c r="E3979" s="362">
        <f>$O$1</f>
        <v>1.68</v>
      </c>
      <c r="F3979" s="363">
        <f>IF(D3979&lt;&gt;"",TRUNC(D3979*E3979,0),"")</f>
        <v>70141</v>
      </c>
      <c r="G3979" s="364">
        <v>53.3339</v>
      </c>
      <c r="H3979" s="365">
        <f>TRUNC(F3979/G3979,2)</f>
        <v>1315.12</v>
      </c>
      <c r="I3979" s="352" t="e">
        <f>I3965 / G3979</f>
        <v>#REF!</v>
      </c>
      <c r="J3979" s="333" t="e">
        <f>H3979 * I3965</f>
        <v>#REF!</v>
      </c>
    </row>
    <row r="3980" spans="1:10">
      <c r="A3980" s="40">
        <v>200017</v>
      </c>
      <c r="B3980" s="31" t="s">
        <v>1268</v>
      </c>
      <c r="C3980" s="360" t="s">
        <v>1275</v>
      </c>
      <c r="D3980" s="361">
        <v>108240</v>
      </c>
      <c r="E3980" s="362">
        <f>$O$1</f>
        <v>1.68</v>
      </c>
      <c r="F3980" s="363">
        <f>IF(D3980&lt;&gt;"",TRUNC(D3980*E3980,0),"")</f>
        <v>181843</v>
      </c>
      <c r="G3980" s="364">
        <v>12.592599999999999</v>
      </c>
      <c r="H3980" s="365">
        <f>TRUNC(F3980/G3980,2)</f>
        <v>14440.46</v>
      </c>
      <c r="I3980" s="352" t="e">
        <f>I3965 / G3980</f>
        <v>#REF!</v>
      </c>
      <c r="J3980" s="333" t="e">
        <f>H3980 * I3965</f>
        <v>#REF!</v>
      </c>
    </row>
    <row r="3981" spans="1:10">
      <c r="A3981" s="40">
        <v>200026</v>
      </c>
      <c r="B3981" s="31" t="s">
        <v>1268</v>
      </c>
      <c r="C3981" s="360" t="s">
        <v>1644</v>
      </c>
      <c r="D3981" s="361">
        <v>108249</v>
      </c>
      <c r="E3981" s="362">
        <f>$O$1</f>
        <v>1.68</v>
      </c>
      <c r="F3981" s="363">
        <f>IF(D3981&lt;&gt;"",TRUNC(D3981*E3981,0),"")</f>
        <v>181858</v>
      </c>
      <c r="G3981" s="364">
        <v>99.999700000000004</v>
      </c>
      <c r="H3981" s="365">
        <f>TRUNC(F3981/G3981,2)</f>
        <v>1818.58</v>
      </c>
      <c r="I3981" s="352" t="e">
        <f>I3965 / G3981</f>
        <v>#REF!</v>
      </c>
      <c r="J3981" s="333" t="e">
        <f>H3981 * I3965</f>
        <v>#REF!</v>
      </c>
    </row>
    <row r="3982" spans="1:10">
      <c r="A3982" s="54" t="s">
        <v>1276</v>
      </c>
      <c r="B3982" s="31"/>
      <c r="C3982" s="41"/>
      <c r="D3982" s="18"/>
      <c r="E3982" s="42"/>
      <c r="F3982" s="60"/>
      <c r="G3982" s="43" t="s">
        <v>1277</v>
      </c>
      <c r="H3982" s="48">
        <f>SUM(H3977:H3981)</f>
        <v>25998.409999999996</v>
      </c>
      <c r="I3982" s="45"/>
      <c r="J3982" s="49" t="e">
        <f>SUM(J3977:J3981)</f>
        <v>#REF!</v>
      </c>
    </row>
    <row r="3983" spans="1:10">
      <c r="A3983" s="40" t="s">
        <v>1278</v>
      </c>
      <c r="B3983" s="31"/>
      <c r="C3983" s="53" t="s">
        <v>1279</v>
      </c>
      <c r="D3983" s="18"/>
      <c r="E3983" s="42"/>
      <c r="F3983" s="60"/>
      <c r="G3983" s="43"/>
      <c r="H3983" s="44"/>
      <c r="I3983" s="45"/>
      <c r="J3983" s="46"/>
    </row>
    <row r="3984" spans="1:10">
      <c r="A3984" s="40">
        <v>300026</v>
      </c>
      <c r="B3984" s="31" t="s">
        <v>1279</v>
      </c>
      <c r="C3984" s="360" t="s">
        <v>1281</v>
      </c>
      <c r="D3984" s="354" t="s">
        <v>1282</v>
      </c>
      <c r="E3984" s="367">
        <f>$O$2</f>
        <v>0.05</v>
      </c>
      <c r="F3984" s="356"/>
      <c r="G3984" s="357">
        <f>H3982</f>
        <v>25998.409999999996</v>
      </c>
      <c r="H3984" s="365">
        <f>TRUNC(E3984* (1 + F3984 / 100) * G3984,2)</f>
        <v>1299.92</v>
      </c>
      <c r="I3984" s="352" t="e">
        <f>I3965 * H3984</f>
        <v>#REF!</v>
      </c>
      <c r="J3984" s="333" t="e">
        <f>H3984 * I3965</f>
        <v>#REF!</v>
      </c>
    </row>
    <row r="3985" spans="1:10">
      <c r="A3985" s="40">
        <v>300002</v>
      </c>
      <c r="B3985" s="31" t="s">
        <v>1279</v>
      </c>
      <c r="C3985" s="360" t="s">
        <v>1561</v>
      </c>
      <c r="D3985" s="354" t="s">
        <v>1390</v>
      </c>
      <c r="E3985" s="355">
        <v>0.1</v>
      </c>
      <c r="F3985" s="356"/>
      <c r="G3985" s="357">
        <v>15990</v>
      </c>
      <c r="H3985" s="365">
        <f>TRUNC(E3985* (1 + F3985 / 100) * G3985,2)</f>
        <v>1599</v>
      </c>
      <c r="I3985" s="352" t="e">
        <f>I3965 * (E3985 * (1+F3985/100))</f>
        <v>#REF!</v>
      </c>
      <c r="J3985" s="333" t="e">
        <f>H3985 * I3965</f>
        <v>#REF!</v>
      </c>
    </row>
    <row r="3986" spans="1:10">
      <c r="A3986" s="40">
        <v>300019</v>
      </c>
      <c r="B3986" s="31" t="s">
        <v>1279</v>
      </c>
      <c r="C3986" s="360" t="s">
        <v>1880</v>
      </c>
      <c r="D3986" s="354" t="s">
        <v>629</v>
      </c>
      <c r="E3986" s="355">
        <v>0.1</v>
      </c>
      <c r="F3986" s="356"/>
      <c r="G3986" s="357">
        <v>100</v>
      </c>
      <c r="H3986" s="365">
        <f>TRUNC(E3986* (1 + F3986 / 100) * G3986,2)</f>
        <v>10</v>
      </c>
      <c r="I3986" s="352" t="e">
        <f>I3965 * (E3986 * (1+F3986/100))</f>
        <v>#REF!</v>
      </c>
      <c r="J3986" s="333" t="e">
        <f>H3986 * I3965</f>
        <v>#REF!</v>
      </c>
    </row>
    <row r="3987" spans="1:10">
      <c r="A3987" s="54" t="s">
        <v>1283</v>
      </c>
      <c r="B3987" s="31"/>
      <c r="C3987" s="41"/>
      <c r="D3987" s="18"/>
      <c r="E3987" s="42"/>
      <c r="F3987" s="60"/>
      <c r="G3987" s="43" t="s">
        <v>1284</v>
      </c>
      <c r="H3987" s="48">
        <f>SUM(H3983:H3986)</f>
        <v>2908.92</v>
      </c>
      <c r="I3987" s="45"/>
      <c r="J3987" s="49" t="e">
        <f>SUM(J3983:J3986)</f>
        <v>#REF!</v>
      </c>
    </row>
    <row r="3988" spans="1:10">
      <c r="A3988" s="18" t="s">
        <v>1285</v>
      </c>
      <c r="B3988" s="61"/>
      <c r="C3988" s="47" t="s">
        <v>1286</v>
      </c>
      <c r="D3988" s="18"/>
      <c r="E3988" s="42"/>
      <c r="F3988" s="60"/>
      <c r="G3988" s="43"/>
      <c r="H3988" s="44"/>
      <c r="I3988" s="45"/>
      <c r="J3988" s="46"/>
    </row>
    <row r="3989" spans="1:10">
      <c r="A3989" s="40"/>
      <c r="B3989" s="31"/>
      <c r="C3989" s="360"/>
      <c r="D3989" s="354"/>
      <c r="E3989" s="355"/>
      <c r="F3989" s="356"/>
      <c r="G3989" s="357"/>
      <c r="H3989" s="365"/>
      <c r="I3989" s="352"/>
      <c r="J3989" s="333"/>
    </row>
    <row r="3990" spans="1:10">
      <c r="A3990" s="54" t="s">
        <v>1287</v>
      </c>
      <c r="B3990" s="61"/>
      <c r="C3990" s="41"/>
      <c r="D3990" s="18"/>
      <c r="E3990" s="42"/>
      <c r="F3990" s="60"/>
      <c r="G3990" s="43" t="s">
        <v>1288</v>
      </c>
      <c r="H3990" s="365">
        <f>SUM(H3988:H3989)</f>
        <v>0</v>
      </c>
      <c r="I3990" s="45"/>
      <c r="J3990" s="333">
        <f>SUM(J3988:J3989)</f>
        <v>0</v>
      </c>
    </row>
    <row r="3991" spans="1:10">
      <c r="A3991" s="18"/>
      <c r="B3991" s="55"/>
      <c r="C3991" s="41"/>
      <c r="D3991" s="18"/>
      <c r="E3991" s="42"/>
      <c r="F3991" s="60"/>
      <c r="G3991" s="43"/>
      <c r="H3991" s="44"/>
      <c r="I3991" s="45"/>
      <c r="J3991" s="46"/>
    </row>
    <row r="3992" spans="1:10" ht="16" thickBot="1">
      <c r="A3992" s="18" t="s">
        <v>1289</v>
      </c>
      <c r="B3992" s="55"/>
      <c r="C3992" s="56"/>
      <c r="D3992" s="119"/>
      <c r="E3992" s="120"/>
      <c r="F3992" s="121" t="s">
        <v>1290</v>
      </c>
      <c r="G3992" s="122">
        <f>SUM(H3966:H3991)/2</f>
        <v>48930.349999999991</v>
      </c>
      <c r="H3992" s="123" t="e">
        <f>IF($A$2="CD",IF($A$3=1,ROUND(SUM(H3966:H3991)/2,0),IF($A$3=3,ROUND(SUM(H3966:H3991)/2,-1),SUM(H3966:H3991)/2)),SUM(H3966:H3991)/2)</f>
        <v>#REF!</v>
      </c>
      <c r="I3992" s="57" t="e">
        <f>SUM(J3966:J3991)/2</f>
        <v>#REF!</v>
      </c>
      <c r="J3992" s="124" t="e">
        <f>IF($A$2="CD",IF($A$3=1,ROUND(SUM(J3966:J3991)/2,0),IF($A$3=3,ROUND(SUM(J3966:J3991)/2,-1),SUM(J3966:J3991)/2)),SUM(J3966:J3991)/2)</f>
        <v>#REF!</v>
      </c>
    </row>
    <row r="3993" spans="1:10" ht="16" thickTop="1">
      <c r="A3993" s="18" t="s">
        <v>1340</v>
      </c>
      <c r="B3993" s="55"/>
      <c r="C3993" s="65" t="s">
        <v>1341</v>
      </c>
      <c r="D3993" s="66"/>
      <c r="E3993" s="67"/>
      <c r="F3993" s="112"/>
      <c r="G3993" s="68"/>
      <c r="H3993" s="69"/>
      <c r="I3993" s="45"/>
      <c r="J3993" s="70"/>
    </row>
    <row r="3994" spans="1:10">
      <c r="A3994" s="40" t="s">
        <v>1342</v>
      </c>
      <c r="B3994" s="55"/>
      <c r="C3994" s="335" t="s">
        <v>1343</v>
      </c>
      <c r="D3994" s="336"/>
      <c r="E3994" s="337"/>
      <c r="F3994" s="368">
        <f>$F$3</f>
        <v>0</v>
      </c>
      <c r="G3994" s="338"/>
      <c r="H3994" s="339" t="e">
        <f>ROUND(H3992*F3994,2)</f>
        <v>#REF!</v>
      </c>
      <c r="I3994" s="45"/>
      <c r="J3994" s="333" t="e">
        <f>ROUND(J3992*F3994,2)</f>
        <v>#REF!</v>
      </c>
    </row>
    <row r="3995" spans="1:10">
      <c r="A3995" s="40" t="s">
        <v>1344</v>
      </c>
      <c r="B3995" s="55"/>
      <c r="C3995" s="335" t="s">
        <v>1345</v>
      </c>
      <c r="D3995" s="336"/>
      <c r="E3995" s="337"/>
      <c r="F3995" s="368">
        <f>$G$3</f>
        <v>0</v>
      </c>
      <c r="G3995" s="338"/>
      <c r="H3995" s="339" t="e">
        <f>ROUND(H3992*F3995,2)</f>
        <v>#REF!</v>
      </c>
      <c r="I3995" s="45"/>
      <c r="J3995" s="333" t="e">
        <f>ROUND(J3992*F3995,2)</f>
        <v>#REF!</v>
      </c>
    </row>
    <row r="3996" spans="1:10">
      <c r="A3996" s="40" t="s">
        <v>1346</v>
      </c>
      <c r="B3996" s="55"/>
      <c r="C3996" s="335" t="s">
        <v>1347</v>
      </c>
      <c r="D3996" s="336"/>
      <c r="E3996" s="337"/>
      <c r="F3996" s="368">
        <f>$H$3</f>
        <v>0</v>
      </c>
      <c r="G3996" s="338"/>
      <c r="H3996" s="339" t="e">
        <f>ROUND(H3992*F3996,2)</f>
        <v>#REF!</v>
      </c>
      <c r="I3996" s="45"/>
      <c r="J3996" s="333" t="e">
        <f>ROUND(J3992*F3996,2)</f>
        <v>#REF!</v>
      </c>
    </row>
    <row r="3997" spans="1:10">
      <c r="A3997" s="40" t="s">
        <v>1348</v>
      </c>
      <c r="B3997" s="55"/>
      <c r="C3997" s="335" t="s">
        <v>1349</v>
      </c>
      <c r="D3997" s="336"/>
      <c r="E3997" s="337"/>
      <c r="F3997" s="368" t="e">
        <f>$I$3</f>
        <v>#REF!</v>
      </c>
      <c r="G3997" s="338"/>
      <c r="H3997" s="339" t="e">
        <f>ROUND(H3996*F3997,2)</f>
        <v>#REF!</v>
      </c>
      <c r="I3997" s="45"/>
      <c r="J3997" s="333" t="e">
        <f>ROUND(J3996*F3997,2)</f>
        <v>#REF!</v>
      </c>
    </row>
    <row r="3998" spans="1:10">
      <c r="A3998" s="18" t="s">
        <v>1350</v>
      </c>
      <c r="B3998" s="55"/>
      <c r="C3998" s="47" t="s">
        <v>1351</v>
      </c>
      <c r="D3998" s="18"/>
      <c r="E3998" s="42"/>
      <c r="F3998" s="60"/>
      <c r="G3998" s="71"/>
      <c r="H3998" s="72" t="e">
        <f>SUM(H3994:H3997)</f>
        <v>#REF!</v>
      </c>
      <c r="I3998" s="62"/>
      <c r="J3998" s="73" t="e">
        <f>SUM(J3994:J3997)</f>
        <v>#REF!</v>
      </c>
    </row>
    <row r="3999" spans="1:10" ht="16" thickBot="1">
      <c r="A3999" s="18" t="s">
        <v>1352</v>
      </c>
      <c r="B3999" s="55"/>
      <c r="C3999" s="125"/>
      <c r="D3999" s="126"/>
      <c r="E3999" s="120"/>
      <c r="F3999" s="121" t="s">
        <v>1353</v>
      </c>
      <c r="G3999" s="127" t="e">
        <f>H3998+H3992</f>
        <v>#REF!</v>
      </c>
      <c r="H3999" s="123" t="e">
        <f>IF($A$3=2,ROUND((H3992+H3998),2),IF($A$3=3,ROUND((H3992+H3998),-1),ROUND((H3992+H3998),0)))</f>
        <v>#REF!</v>
      </c>
      <c r="I3999" s="57"/>
      <c r="J3999" s="124" t="e">
        <f>IF($A$3=2,ROUND((J3992+J3998),2),IF($A$3=3,ROUND((J3992+J3998),-1),ROUND((J3992+J3998),0)))</f>
        <v>#REF!</v>
      </c>
    </row>
    <row r="4000" spans="1:10" ht="16" thickTop="1">
      <c r="C4000" s="1"/>
      <c r="D4000" s="2"/>
      <c r="E4000" s="1"/>
      <c r="F4000" s="1"/>
      <c r="G4000" s="1"/>
      <c r="H4000" s="1"/>
      <c r="I4000" s="29"/>
      <c r="J4000" s="30"/>
    </row>
    <row r="4001" spans="1:10" ht="16" thickBot="1">
      <c r="C4001" s="1"/>
      <c r="D4001" s="2"/>
      <c r="E4001" s="1"/>
      <c r="F4001" s="1"/>
      <c r="G4001" s="1"/>
      <c r="H4001" s="1"/>
      <c r="I4001" s="29"/>
      <c r="J4001" s="30"/>
    </row>
    <row r="4002" spans="1:10" ht="16" thickTop="1">
      <c r="A4002" s="18" t="s">
        <v>1881</v>
      </c>
      <c r="B4002" s="31"/>
      <c r="C4002" s="812" t="s">
        <v>1882</v>
      </c>
      <c r="D4002" s="813"/>
      <c r="E4002" s="813"/>
      <c r="F4002" s="813"/>
      <c r="G4002" s="58"/>
      <c r="H4002" s="33" t="s">
        <v>1373</v>
      </c>
      <c r="I4002" s="34" t="s">
        <v>1251</v>
      </c>
      <c r="J4002" s="35" t="s">
        <v>4</v>
      </c>
    </row>
    <row r="4003" spans="1:10">
      <c r="A4003" s="18"/>
      <c r="B4003" s="31"/>
      <c r="C4003" s="814"/>
      <c r="D4003" s="815"/>
      <c r="E4003" s="815"/>
      <c r="F4003" s="815"/>
      <c r="G4003" s="59"/>
      <c r="H4003" s="37" t="e">
        <f>"ITEM:   "&amp;#REF!</f>
        <v>#REF!</v>
      </c>
      <c r="I4003" s="64" t="e">
        <f>#REF!</f>
        <v>#REF!</v>
      </c>
      <c r="J4003" s="39"/>
    </row>
    <row r="4004" spans="1:10">
      <c r="A4004" s="40" t="s">
        <v>1253</v>
      </c>
      <c r="B4004" s="31"/>
      <c r="C4004" s="360" t="s">
        <v>1</v>
      </c>
      <c r="D4004" s="354" t="s">
        <v>2</v>
      </c>
      <c r="E4004" s="355" t="s">
        <v>3</v>
      </c>
      <c r="F4004" s="356" t="s">
        <v>1254</v>
      </c>
      <c r="G4004" s="357" t="s">
        <v>1255</v>
      </c>
      <c r="H4004" s="365" t="s">
        <v>1256</v>
      </c>
      <c r="I4004" s="352"/>
      <c r="J4004" s="333" t="s">
        <v>1256</v>
      </c>
    </row>
    <row r="4005" spans="1:10">
      <c r="A4005" s="40"/>
      <c r="B4005" s="31"/>
      <c r="C4005" s="41"/>
      <c r="D4005" s="18"/>
      <c r="E4005" s="42"/>
      <c r="F4005" s="60"/>
      <c r="G4005" s="43"/>
      <c r="H4005" s="44"/>
      <c r="I4005" s="45"/>
      <c r="J4005" s="46"/>
    </row>
    <row r="4006" spans="1:10">
      <c r="A4006" s="40" t="s">
        <v>1257</v>
      </c>
      <c r="B4006" s="31"/>
      <c r="C4006" s="47" t="s">
        <v>1258</v>
      </c>
      <c r="D4006" s="18"/>
      <c r="E4006" s="42"/>
      <c r="F4006" s="60"/>
      <c r="G4006" s="43"/>
      <c r="H4006" s="44"/>
      <c r="I4006" s="45"/>
      <c r="J4006" s="46"/>
    </row>
    <row r="4007" spans="1:10">
      <c r="A4007" s="40">
        <v>100075</v>
      </c>
      <c r="B4007" s="31" t="s">
        <v>1367</v>
      </c>
      <c r="C4007" s="360" t="s">
        <v>1368</v>
      </c>
      <c r="D4007" s="354" t="s">
        <v>85</v>
      </c>
      <c r="E4007" s="355">
        <v>2.5000000000000001E-2</v>
      </c>
      <c r="F4007" s="356"/>
      <c r="G4007" s="357">
        <v>9900</v>
      </c>
      <c r="H4007" s="365">
        <f>TRUNC(E4007* (1 + F4007 / 100) * G4007,2)</f>
        <v>247.5</v>
      </c>
      <c r="I4007" s="352" t="e">
        <f>I4003 * (E4007 * (1+F4007/100))</f>
        <v>#REF!</v>
      </c>
      <c r="J4007" s="333" t="e">
        <f>H4007 * I4003</f>
        <v>#REF!</v>
      </c>
    </row>
    <row r="4008" spans="1:10">
      <c r="A4008" s="40">
        <v>103166</v>
      </c>
      <c r="B4008" s="31" t="s">
        <v>1297</v>
      </c>
      <c r="C4008" s="360" t="s">
        <v>1883</v>
      </c>
      <c r="D4008" s="354" t="s">
        <v>1376</v>
      </c>
      <c r="E4008" s="355">
        <v>5.2999999999999999E-2</v>
      </c>
      <c r="F4008" s="356"/>
      <c r="G4008" s="357">
        <v>145400</v>
      </c>
      <c r="H4008" s="365">
        <f>TRUNC(E4008* (1 + F4008 / 100) * G4008,2)</f>
        <v>7706.2</v>
      </c>
      <c r="I4008" s="352" t="e">
        <f>I4003 * (E4008 * (1+F4008/100))</f>
        <v>#REF!</v>
      </c>
      <c r="J4008" s="333" t="e">
        <f>H4008 * I4003</f>
        <v>#REF!</v>
      </c>
    </row>
    <row r="4009" spans="1:10">
      <c r="A4009" s="54" t="s">
        <v>1265</v>
      </c>
      <c r="B4009" s="31"/>
      <c r="C4009" s="41"/>
      <c r="D4009" s="18"/>
      <c r="E4009" s="42"/>
      <c r="F4009" s="60"/>
      <c r="G4009" s="43" t="s">
        <v>1266</v>
      </c>
      <c r="H4009" s="48">
        <f>SUM(H4006:H4008)</f>
        <v>7953.7</v>
      </c>
      <c r="I4009" s="45"/>
      <c r="J4009" s="49" t="e">
        <f>SUM(J4006:J4008)</f>
        <v>#REF!</v>
      </c>
    </row>
    <row r="4010" spans="1:10">
      <c r="A4010" s="40" t="s">
        <v>1267</v>
      </c>
      <c r="B4010" s="31"/>
      <c r="C4010" s="50" t="s">
        <v>1268</v>
      </c>
      <c r="D4010" s="18" t="s">
        <v>1269</v>
      </c>
      <c r="E4010" s="18" t="s">
        <v>1270</v>
      </c>
      <c r="F4010" s="18" t="s">
        <v>1271</v>
      </c>
      <c r="G4010" s="51" t="s">
        <v>1272</v>
      </c>
      <c r="H4010" s="52" t="s">
        <v>1273</v>
      </c>
      <c r="I4010" s="45"/>
      <c r="J4010" s="46"/>
    </row>
    <row r="4011" spans="1:10">
      <c r="A4011" s="40">
        <v>200009</v>
      </c>
      <c r="B4011" s="31" t="s">
        <v>1268</v>
      </c>
      <c r="C4011" s="360" t="s">
        <v>1378</v>
      </c>
      <c r="D4011" s="361">
        <v>156871</v>
      </c>
      <c r="E4011" s="362">
        <f>$O$1</f>
        <v>1.68</v>
      </c>
      <c r="F4011" s="363">
        <f>IF(D4011&lt;&gt;"",TRUNC(D4011*E4011,0),"")</f>
        <v>263543</v>
      </c>
      <c r="G4011" s="364">
        <v>25.968499999999999</v>
      </c>
      <c r="H4011" s="365">
        <f>TRUNC(F4011/G4011,2)</f>
        <v>10148.56</v>
      </c>
      <c r="I4011" s="352" t="e">
        <f>I4003 / G4011</f>
        <v>#REF!</v>
      </c>
      <c r="J4011" s="333" t="e">
        <f>H4011 * I4003</f>
        <v>#REF!</v>
      </c>
    </row>
    <row r="4012" spans="1:10">
      <c r="A4012" s="54" t="s">
        <v>1276</v>
      </c>
      <c r="B4012" s="31"/>
      <c r="C4012" s="41"/>
      <c r="D4012" s="18"/>
      <c r="E4012" s="42"/>
      <c r="F4012" s="60"/>
      <c r="G4012" s="43" t="s">
        <v>1277</v>
      </c>
      <c r="H4012" s="48">
        <f>SUM(H4010:H4011)</f>
        <v>10148.56</v>
      </c>
      <c r="I4012" s="45"/>
      <c r="J4012" s="49" t="e">
        <f>SUM(J4010:J4011)</f>
        <v>#REF!</v>
      </c>
    </row>
    <row r="4013" spans="1:10">
      <c r="A4013" s="40" t="s">
        <v>1278</v>
      </c>
      <c r="B4013" s="31"/>
      <c r="C4013" s="53" t="s">
        <v>1279</v>
      </c>
      <c r="D4013" s="18"/>
      <c r="E4013" s="42"/>
      <c r="F4013" s="60"/>
      <c r="G4013" s="43"/>
      <c r="H4013" s="44"/>
      <c r="I4013" s="45"/>
      <c r="J4013" s="46"/>
    </row>
    <row r="4014" spans="1:10">
      <c r="A4014" s="40">
        <v>300026</v>
      </c>
      <c r="B4014" s="31" t="s">
        <v>1279</v>
      </c>
      <c r="C4014" s="360" t="s">
        <v>1281</v>
      </c>
      <c r="D4014" s="354" t="s">
        <v>1282</v>
      </c>
      <c r="E4014" s="367">
        <f>$O$2</f>
        <v>0.05</v>
      </c>
      <c r="F4014" s="356"/>
      <c r="G4014" s="357">
        <f>H4012</f>
        <v>10148.56</v>
      </c>
      <c r="H4014" s="365">
        <f>TRUNC(E4014* (1 + F4014 / 100) * G4014,2)</f>
        <v>507.42</v>
      </c>
      <c r="I4014" s="352" t="e">
        <f>I4003 * H4014</f>
        <v>#REF!</v>
      </c>
      <c r="J4014" s="333" t="e">
        <f>H4014 * I4003</f>
        <v>#REF!</v>
      </c>
    </row>
    <row r="4015" spans="1:10">
      <c r="A4015" s="40">
        <v>300002</v>
      </c>
      <c r="B4015" s="31" t="s">
        <v>1279</v>
      </c>
      <c r="C4015" s="360" t="s">
        <v>1389</v>
      </c>
      <c r="D4015" s="354" t="s">
        <v>1390</v>
      </c>
      <c r="E4015" s="367">
        <v>0.6</v>
      </c>
      <c r="F4015" s="356"/>
      <c r="G4015" s="357">
        <v>1100</v>
      </c>
      <c r="H4015" s="365">
        <f>TRUNC(E4015* (1 + F4015 / 100) * G4015,2)</f>
        <v>660</v>
      </c>
      <c r="I4015" s="352" t="e">
        <f>I4003 * (E4015 * (1+F4015/100))</f>
        <v>#REF!</v>
      </c>
      <c r="J4015" s="333" t="e">
        <f>H4015 * I4003</f>
        <v>#REF!</v>
      </c>
    </row>
    <row r="4016" spans="1:10">
      <c r="A4016" s="40">
        <v>300019</v>
      </c>
      <c r="B4016" s="31" t="s">
        <v>1279</v>
      </c>
      <c r="C4016" s="360" t="s">
        <v>1880</v>
      </c>
      <c r="D4016" s="354" t="s">
        <v>629</v>
      </c>
      <c r="E4016" s="355">
        <v>0.6</v>
      </c>
      <c r="F4016" s="356"/>
      <c r="G4016" s="357">
        <v>100</v>
      </c>
      <c r="H4016" s="365">
        <f>TRUNC(E4016* (1 + F4016 / 100) * G4016,2)</f>
        <v>60</v>
      </c>
      <c r="I4016" s="352" t="e">
        <f>I4003 * (E4016 * (1+F4016/100))</f>
        <v>#REF!</v>
      </c>
      <c r="J4016" s="333" t="e">
        <f>H4016 * I4003</f>
        <v>#REF!</v>
      </c>
    </row>
    <row r="4017" spans="1:10">
      <c r="A4017" s="54" t="s">
        <v>1283</v>
      </c>
      <c r="B4017" s="31"/>
      <c r="C4017" s="41"/>
      <c r="D4017" s="18"/>
      <c r="E4017" s="42"/>
      <c r="F4017" s="60"/>
      <c r="G4017" s="43" t="s">
        <v>1284</v>
      </c>
      <c r="H4017" s="48">
        <f>SUM(H4013:H4016)</f>
        <v>1227.42</v>
      </c>
      <c r="I4017" s="45"/>
      <c r="J4017" s="49" t="e">
        <f>SUM(J4013:J4016)</f>
        <v>#REF!</v>
      </c>
    </row>
    <row r="4018" spans="1:10">
      <c r="A4018" s="18" t="s">
        <v>1285</v>
      </c>
      <c r="B4018" s="61"/>
      <c r="C4018" s="47" t="s">
        <v>1286</v>
      </c>
      <c r="D4018" s="18"/>
      <c r="E4018" s="42"/>
      <c r="F4018" s="60"/>
      <c r="G4018" s="43"/>
      <c r="H4018" s="44"/>
      <c r="I4018" s="45"/>
      <c r="J4018" s="46"/>
    </row>
    <row r="4019" spans="1:10">
      <c r="A4019" s="40"/>
      <c r="B4019" s="31"/>
      <c r="C4019" s="360"/>
      <c r="D4019" s="354"/>
      <c r="E4019" s="355"/>
      <c r="F4019" s="356"/>
      <c r="G4019" s="357"/>
      <c r="H4019" s="365"/>
      <c r="I4019" s="352"/>
      <c r="J4019" s="333"/>
    </row>
    <row r="4020" spans="1:10">
      <c r="A4020" s="54" t="s">
        <v>1287</v>
      </c>
      <c r="B4020" s="61"/>
      <c r="C4020" s="41"/>
      <c r="D4020" s="18"/>
      <c r="E4020" s="42"/>
      <c r="F4020" s="60"/>
      <c r="G4020" s="43" t="s">
        <v>1288</v>
      </c>
      <c r="H4020" s="365">
        <f>SUM(H4018:H4019)</f>
        <v>0</v>
      </c>
      <c r="I4020" s="45"/>
      <c r="J4020" s="333">
        <f>SUM(J4018:J4019)</f>
        <v>0</v>
      </c>
    </row>
    <row r="4021" spans="1:10">
      <c r="A4021" s="18"/>
      <c r="B4021" s="55"/>
      <c r="C4021" s="41"/>
      <c r="D4021" s="18"/>
      <c r="E4021" s="42"/>
      <c r="F4021" s="60"/>
      <c r="G4021" s="43"/>
      <c r="H4021" s="44"/>
      <c r="I4021" s="45"/>
      <c r="J4021" s="46"/>
    </row>
    <row r="4022" spans="1:10" ht="16" thickBot="1">
      <c r="A4022" s="18" t="s">
        <v>1289</v>
      </c>
      <c r="B4022" s="55"/>
      <c r="C4022" s="56"/>
      <c r="D4022" s="119"/>
      <c r="E4022" s="120"/>
      <c r="F4022" s="121" t="s">
        <v>1290</v>
      </c>
      <c r="G4022" s="122">
        <f>SUM(H4004:H4021)/2</f>
        <v>19329.679999999997</v>
      </c>
      <c r="H4022" s="123" t="e">
        <f>IF($A$2="CD",IF($A$3=1,ROUND(SUM(H4004:H4021)/2,0),IF($A$3=3,ROUND(SUM(H4004:H4021)/2,-1),SUM(H4004:H4021)/2)),SUM(H4004:H4021)/2)</f>
        <v>#REF!</v>
      </c>
      <c r="I4022" s="57" t="e">
        <f>SUM(J4004:J4021)/2</f>
        <v>#REF!</v>
      </c>
      <c r="J4022" s="124" t="e">
        <f>IF($A$2="CD",IF($A$3=1,ROUND(SUM(J4004:J4021)/2,0),IF($A$3=3,ROUND(SUM(J4004:J4021)/2,-1),SUM(J4004:J4021)/2)),SUM(J4004:J4021)/2)</f>
        <v>#REF!</v>
      </c>
    </row>
    <row r="4023" spans="1:10" ht="16" thickTop="1">
      <c r="A4023" s="18" t="s">
        <v>1340</v>
      </c>
      <c r="B4023" s="55"/>
      <c r="C4023" s="65" t="s">
        <v>1341</v>
      </c>
      <c r="D4023" s="66"/>
      <c r="E4023" s="67"/>
      <c r="F4023" s="112"/>
      <c r="G4023" s="68"/>
      <c r="H4023" s="69"/>
      <c r="I4023" s="45"/>
      <c r="J4023" s="70"/>
    </row>
    <row r="4024" spans="1:10">
      <c r="A4024" s="40" t="s">
        <v>1342</v>
      </c>
      <c r="B4024" s="55"/>
      <c r="C4024" s="335" t="s">
        <v>1343</v>
      </c>
      <c r="D4024" s="336"/>
      <c r="E4024" s="337"/>
      <c r="F4024" s="368">
        <f>$F$3</f>
        <v>0</v>
      </c>
      <c r="G4024" s="338"/>
      <c r="H4024" s="339" t="e">
        <f>ROUND(H4022*F4024,2)</f>
        <v>#REF!</v>
      </c>
      <c r="I4024" s="45"/>
      <c r="J4024" s="333" t="e">
        <f>ROUND(J4022*F4024,2)</f>
        <v>#REF!</v>
      </c>
    </row>
    <row r="4025" spans="1:10">
      <c r="A4025" s="40" t="s">
        <v>1344</v>
      </c>
      <c r="B4025" s="55"/>
      <c r="C4025" s="335" t="s">
        <v>1345</v>
      </c>
      <c r="D4025" s="336"/>
      <c r="E4025" s="337"/>
      <c r="F4025" s="368">
        <f>$G$3</f>
        <v>0</v>
      </c>
      <c r="G4025" s="338"/>
      <c r="H4025" s="339" t="e">
        <f>ROUND(H4022*F4025,2)</f>
        <v>#REF!</v>
      </c>
      <c r="I4025" s="45"/>
      <c r="J4025" s="333" t="e">
        <f>ROUND(J4022*F4025,2)</f>
        <v>#REF!</v>
      </c>
    </row>
    <row r="4026" spans="1:10">
      <c r="A4026" s="40" t="s">
        <v>1346</v>
      </c>
      <c r="B4026" s="55"/>
      <c r="C4026" s="335" t="s">
        <v>1347</v>
      </c>
      <c r="D4026" s="336"/>
      <c r="E4026" s="337"/>
      <c r="F4026" s="368">
        <f>$H$3</f>
        <v>0</v>
      </c>
      <c r="G4026" s="338"/>
      <c r="H4026" s="339" t="e">
        <f>ROUND(H4022*F4026,2)</f>
        <v>#REF!</v>
      </c>
      <c r="I4026" s="45"/>
      <c r="J4026" s="333" t="e">
        <f>ROUND(J4022*F4026,2)</f>
        <v>#REF!</v>
      </c>
    </row>
    <row r="4027" spans="1:10">
      <c r="A4027" s="40" t="s">
        <v>1348</v>
      </c>
      <c r="B4027" s="55"/>
      <c r="C4027" s="335" t="s">
        <v>1349</v>
      </c>
      <c r="D4027" s="336"/>
      <c r="E4027" s="337"/>
      <c r="F4027" s="368" t="e">
        <f>$I$3</f>
        <v>#REF!</v>
      </c>
      <c r="G4027" s="338"/>
      <c r="H4027" s="339" t="e">
        <f>ROUND(H4026*F4027,2)</f>
        <v>#REF!</v>
      </c>
      <c r="I4027" s="45"/>
      <c r="J4027" s="333" t="e">
        <f>ROUND(J4026*F4027,2)</f>
        <v>#REF!</v>
      </c>
    </row>
    <row r="4028" spans="1:10">
      <c r="A4028" s="18" t="s">
        <v>1350</v>
      </c>
      <c r="B4028" s="55"/>
      <c r="C4028" s="47" t="s">
        <v>1351</v>
      </c>
      <c r="D4028" s="18"/>
      <c r="E4028" s="42"/>
      <c r="F4028" s="60"/>
      <c r="G4028" s="71"/>
      <c r="H4028" s="72" t="e">
        <f>SUM(H4024:H4027)</f>
        <v>#REF!</v>
      </c>
      <c r="I4028" s="62"/>
      <c r="J4028" s="73" t="e">
        <f>SUM(J4024:J4027)</f>
        <v>#REF!</v>
      </c>
    </row>
    <row r="4029" spans="1:10" ht="16" thickBot="1">
      <c r="A4029" s="18" t="s">
        <v>1352</v>
      </c>
      <c r="B4029" s="55"/>
      <c r="C4029" s="125"/>
      <c r="D4029" s="126"/>
      <c r="E4029" s="120"/>
      <c r="F4029" s="121" t="s">
        <v>1353</v>
      </c>
      <c r="G4029" s="127" t="e">
        <f>H4028+H4022</f>
        <v>#REF!</v>
      </c>
      <c r="H4029" s="123" t="e">
        <f>IF($A$3=2,ROUND((H4022+H4028),2),IF($A$3=3,ROUND((H4022+H4028),-1),ROUND((H4022+H4028),0)))</f>
        <v>#REF!</v>
      </c>
      <c r="I4029" s="57"/>
      <c r="J4029" s="124" t="e">
        <f>IF($A$3=2,ROUND((J4022+J4028),2),IF($A$3=3,ROUND((J4022+J4028),-1),ROUND((J4022+J4028),0)))</f>
        <v>#REF!</v>
      </c>
    </row>
    <row r="4030" spans="1:10" ht="16" thickTop="1">
      <c r="C4030" s="1"/>
      <c r="D4030" s="2"/>
      <c r="E4030" s="1"/>
      <c r="F4030" s="1"/>
      <c r="G4030" s="1"/>
      <c r="H4030" s="1"/>
      <c r="I4030" s="29"/>
      <c r="J4030" s="30"/>
    </row>
    <row r="4031" spans="1:10" ht="16" thickBot="1">
      <c r="C4031" s="1"/>
      <c r="D4031" s="2"/>
      <c r="E4031" s="1"/>
      <c r="F4031" s="1"/>
      <c r="G4031" s="1"/>
      <c r="H4031" s="1"/>
      <c r="I4031" s="29"/>
      <c r="J4031" s="30"/>
    </row>
    <row r="4032" spans="1:10" ht="16" thickTop="1">
      <c r="A4032" s="18" t="s">
        <v>1884</v>
      </c>
      <c r="B4032" s="31"/>
      <c r="C4032" s="812" t="s">
        <v>1885</v>
      </c>
      <c r="D4032" s="813"/>
      <c r="E4032" s="813"/>
      <c r="F4032" s="813"/>
      <c r="G4032" s="58"/>
      <c r="H4032" s="33" t="s">
        <v>1359</v>
      </c>
      <c r="I4032" s="34" t="s">
        <v>1251</v>
      </c>
      <c r="J4032" s="35" t="s">
        <v>4</v>
      </c>
    </row>
    <row r="4033" spans="1:10">
      <c r="A4033" s="18"/>
      <c r="B4033" s="31"/>
      <c r="C4033" s="814"/>
      <c r="D4033" s="815"/>
      <c r="E4033" s="815"/>
      <c r="F4033" s="815"/>
      <c r="G4033" s="59"/>
      <c r="H4033" s="37"/>
      <c r="I4033" s="64">
        <v>0</v>
      </c>
      <c r="J4033" s="39"/>
    </row>
    <row r="4034" spans="1:10">
      <c r="A4034" s="40" t="s">
        <v>1253</v>
      </c>
      <c r="B4034" s="31"/>
      <c r="C4034" s="360" t="s">
        <v>1</v>
      </c>
      <c r="D4034" s="354" t="s">
        <v>2</v>
      </c>
      <c r="E4034" s="355" t="s">
        <v>3</v>
      </c>
      <c r="F4034" s="356" t="s">
        <v>1254</v>
      </c>
      <c r="G4034" s="357" t="s">
        <v>1255</v>
      </c>
      <c r="H4034" s="365" t="s">
        <v>1256</v>
      </c>
      <c r="I4034" s="352"/>
      <c r="J4034" s="333" t="s">
        <v>1256</v>
      </c>
    </row>
    <row r="4035" spans="1:10">
      <c r="A4035" s="40"/>
      <c r="B4035" s="31"/>
      <c r="C4035" s="41"/>
      <c r="D4035" s="18"/>
      <c r="E4035" s="42"/>
      <c r="F4035" s="60"/>
      <c r="G4035" s="43"/>
      <c r="H4035" s="44"/>
      <c r="I4035" s="45"/>
      <c r="J4035" s="46"/>
    </row>
    <row r="4036" spans="1:10">
      <c r="A4036" s="40" t="s">
        <v>1257</v>
      </c>
      <c r="B4036" s="31"/>
      <c r="C4036" s="47" t="s">
        <v>1258</v>
      </c>
      <c r="D4036" s="18"/>
      <c r="E4036" s="42"/>
      <c r="F4036" s="60"/>
      <c r="G4036" s="43"/>
      <c r="H4036" s="44"/>
      <c r="I4036" s="45"/>
      <c r="J4036" s="46"/>
    </row>
    <row r="4037" spans="1:10">
      <c r="A4037" s="40">
        <v>119023</v>
      </c>
      <c r="B4037" s="31"/>
      <c r="C4037" s="372" t="s">
        <v>1886</v>
      </c>
      <c r="D4037" s="373" t="s">
        <v>1304</v>
      </c>
      <c r="E4037" s="374">
        <v>1.25</v>
      </c>
      <c r="F4037" s="375">
        <v>1</v>
      </c>
      <c r="G4037" s="357">
        <v>1785</v>
      </c>
      <c r="H4037" s="365">
        <f t="shared" ref="H4037:H4043" si="24">TRUNC(E4037* (1 + F4037 / 100) * G4037,2)</f>
        <v>2253.56</v>
      </c>
      <c r="I4037" s="352">
        <f>I4033 * (E4037 * (1+F4037/100))</f>
        <v>0</v>
      </c>
      <c r="J4037" s="333">
        <f>H4037 * I4033</f>
        <v>0</v>
      </c>
    </row>
    <row r="4038" spans="1:10">
      <c r="A4038" s="40">
        <v>119042</v>
      </c>
      <c r="B4038" s="31"/>
      <c r="C4038" s="372" t="s">
        <v>1887</v>
      </c>
      <c r="D4038" s="373" t="s">
        <v>1304</v>
      </c>
      <c r="E4038" s="374">
        <v>1.5</v>
      </c>
      <c r="F4038" s="375">
        <v>1</v>
      </c>
      <c r="G4038" s="357">
        <v>980</v>
      </c>
      <c r="H4038" s="365">
        <f t="shared" si="24"/>
        <v>1484.7</v>
      </c>
      <c r="I4038" s="352">
        <f>I4033 * (E4038 * (1+F4038/100))</f>
        <v>0</v>
      </c>
      <c r="J4038" s="333">
        <f>H4038 * I4033</f>
        <v>0</v>
      </c>
    </row>
    <row r="4039" spans="1:10">
      <c r="A4039" s="40">
        <v>119044</v>
      </c>
      <c r="B4039" s="31"/>
      <c r="C4039" s="372" t="s">
        <v>1888</v>
      </c>
      <c r="D4039" s="373" t="s">
        <v>1304</v>
      </c>
      <c r="E4039" s="374">
        <v>2.5</v>
      </c>
      <c r="F4039" s="375">
        <v>1</v>
      </c>
      <c r="G4039" s="357">
        <v>900</v>
      </c>
      <c r="H4039" s="365">
        <f t="shared" si="24"/>
        <v>2272.5</v>
      </c>
      <c r="I4039" s="352">
        <f>I4033 * (E4039 * (1+F4039/100))</f>
        <v>0</v>
      </c>
      <c r="J4039" s="333">
        <f>H4039 * I4033</f>
        <v>0</v>
      </c>
    </row>
    <row r="4040" spans="1:10">
      <c r="A4040" s="40">
        <v>100122</v>
      </c>
      <c r="B4040" s="31" t="s">
        <v>1297</v>
      </c>
      <c r="C4040" s="360" t="s">
        <v>1754</v>
      </c>
      <c r="D4040" s="354" t="s">
        <v>8</v>
      </c>
      <c r="E4040" s="355">
        <v>0.01</v>
      </c>
      <c r="F4040" s="356">
        <v>1</v>
      </c>
      <c r="G4040" s="357">
        <v>63800</v>
      </c>
      <c r="H4040" s="365">
        <f t="shared" si="24"/>
        <v>644.38</v>
      </c>
      <c r="I4040" s="352">
        <f>I4033 * (E4040 * (1+F4040/100))</f>
        <v>0</v>
      </c>
      <c r="J4040" s="333">
        <f>H4040 * I4033</f>
        <v>0</v>
      </c>
    </row>
    <row r="4041" spans="1:10">
      <c r="A4041" s="40">
        <v>100053</v>
      </c>
      <c r="B4041" s="31" t="s">
        <v>1263</v>
      </c>
      <c r="C4041" s="360" t="s">
        <v>1295</v>
      </c>
      <c r="D4041" s="354" t="s">
        <v>1296</v>
      </c>
      <c r="E4041" s="355">
        <v>1.9</v>
      </c>
      <c r="F4041" s="356"/>
      <c r="G4041" s="357">
        <v>30</v>
      </c>
      <c r="H4041" s="365">
        <f t="shared" si="24"/>
        <v>57</v>
      </c>
      <c r="I4041" s="352">
        <f>I4033 * (E4041 * (1+F4041/100))</f>
        <v>0</v>
      </c>
      <c r="J4041" s="333">
        <f>H4041 * I4033</f>
        <v>0</v>
      </c>
    </row>
    <row r="4042" spans="1:10">
      <c r="A4042" s="40">
        <v>100894</v>
      </c>
      <c r="B4042" s="31" t="s">
        <v>1639</v>
      </c>
      <c r="C4042" s="360" t="s">
        <v>1863</v>
      </c>
      <c r="D4042" s="354" t="s">
        <v>1304</v>
      </c>
      <c r="E4042" s="355">
        <v>0.25</v>
      </c>
      <c r="F4042" s="356">
        <v>1</v>
      </c>
      <c r="G4042" s="357">
        <v>2230</v>
      </c>
      <c r="H4042" s="365">
        <f t="shared" si="24"/>
        <v>563.07000000000005</v>
      </c>
      <c r="I4042" s="352">
        <f>I4033 * (E4042 * (1+F4042/100))</f>
        <v>0</v>
      </c>
      <c r="J4042" s="333">
        <f>H4042 * I4033</f>
        <v>0</v>
      </c>
    </row>
    <row r="4043" spans="1:10">
      <c r="A4043" s="40">
        <v>101117</v>
      </c>
      <c r="B4043" s="31" t="s">
        <v>1263</v>
      </c>
      <c r="C4043" s="360" t="s">
        <v>1889</v>
      </c>
      <c r="D4043" s="354" t="s">
        <v>1817</v>
      </c>
      <c r="E4043" s="355">
        <v>0.05</v>
      </c>
      <c r="F4043" s="356"/>
      <c r="G4043" s="357">
        <v>1400</v>
      </c>
      <c r="H4043" s="365">
        <f t="shared" si="24"/>
        <v>70</v>
      </c>
      <c r="I4043" s="352">
        <f>I4033 * (E4043 * (1+F4043/100))</f>
        <v>0</v>
      </c>
      <c r="J4043" s="333">
        <f>H4043 * I4033</f>
        <v>0</v>
      </c>
    </row>
    <row r="4044" spans="1:10">
      <c r="A4044" s="54" t="s">
        <v>1265</v>
      </c>
      <c r="B4044" s="31"/>
      <c r="C4044" s="41"/>
      <c r="D4044" s="18"/>
      <c r="E4044" s="42"/>
      <c r="F4044" s="60"/>
      <c r="G4044" s="43" t="s">
        <v>1266</v>
      </c>
      <c r="H4044" s="48">
        <f>SUM(H4036:H4043)</f>
        <v>7345.21</v>
      </c>
      <c r="I4044" s="45"/>
      <c r="J4044" s="49">
        <f>SUM(J4036:J4043)</f>
        <v>0</v>
      </c>
    </row>
    <row r="4045" spans="1:10">
      <c r="A4045" s="40" t="s">
        <v>1267</v>
      </c>
      <c r="B4045" s="31"/>
      <c r="C4045" s="50" t="s">
        <v>1268</v>
      </c>
      <c r="D4045" s="18" t="s">
        <v>1269</v>
      </c>
      <c r="E4045" s="18" t="s">
        <v>1270</v>
      </c>
      <c r="F4045" s="18" t="s">
        <v>1271</v>
      </c>
      <c r="G4045" s="51" t="s">
        <v>1272</v>
      </c>
      <c r="H4045" s="52" t="s">
        <v>1273</v>
      </c>
      <c r="I4045" s="45"/>
      <c r="J4045" s="46"/>
    </row>
    <row r="4046" spans="1:10">
      <c r="A4046" s="40">
        <v>200005</v>
      </c>
      <c r="B4046" s="31"/>
      <c r="C4046" s="372" t="s">
        <v>1890</v>
      </c>
      <c r="D4046" s="361">
        <v>152776</v>
      </c>
      <c r="E4046" s="385">
        <f>$O$1</f>
        <v>1.68</v>
      </c>
      <c r="F4046" s="386">
        <f>TRUNC(D4046*E4046,0)</f>
        <v>256663</v>
      </c>
      <c r="G4046" s="364">
        <v>143.22710000000001</v>
      </c>
      <c r="H4046" s="365">
        <f>TRUNC(F4046/G4046,2)</f>
        <v>1792</v>
      </c>
      <c r="I4046" s="352">
        <f>I4033 / G4046</f>
        <v>0</v>
      </c>
      <c r="J4046" s="333">
        <f>H4046 * I4033</f>
        <v>0</v>
      </c>
    </row>
    <row r="4047" spans="1:10">
      <c r="A4047" s="40">
        <v>200004</v>
      </c>
      <c r="B4047" s="31" t="s">
        <v>1268</v>
      </c>
      <c r="C4047" s="360" t="s">
        <v>1395</v>
      </c>
      <c r="D4047" s="361">
        <v>114616</v>
      </c>
      <c r="E4047" s="362">
        <f>$O$1</f>
        <v>1.68</v>
      </c>
      <c r="F4047" s="363">
        <f>IF(D4047&lt;&gt;"",TRUNC(D4047*E4047,0),"")</f>
        <v>192554</v>
      </c>
      <c r="G4047" s="364">
        <v>26.348700000000001</v>
      </c>
      <c r="H4047" s="365">
        <f>TRUNC(F4047/G4047,2)</f>
        <v>7307.91</v>
      </c>
      <c r="I4047" s="352">
        <f>I4033 / G4047</f>
        <v>0</v>
      </c>
      <c r="J4047" s="333">
        <f>H4047 * I4033</f>
        <v>0</v>
      </c>
    </row>
    <row r="4048" spans="1:10">
      <c r="A4048" s="54" t="s">
        <v>1276</v>
      </c>
      <c r="B4048" s="31"/>
      <c r="C4048" s="41"/>
      <c r="D4048" s="18"/>
      <c r="E4048" s="42"/>
      <c r="F4048" s="60"/>
      <c r="G4048" s="43" t="s">
        <v>1277</v>
      </c>
      <c r="H4048" s="48">
        <f>SUM(H4045:H4047)</f>
        <v>9099.91</v>
      </c>
      <c r="I4048" s="45"/>
      <c r="J4048" s="49">
        <f>SUM(J4045:J4047)</f>
        <v>0</v>
      </c>
    </row>
    <row r="4049" spans="1:10">
      <c r="A4049" s="40" t="s">
        <v>1278</v>
      </c>
      <c r="B4049" s="31"/>
      <c r="C4049" s="53" t="s">
        <v>1279</v>
      </c>
      <c r="D4049" s="18"/>
      <c r="E4049" s="42"/>
      <c r="F4049" s="60"/>
      <c r="G4049" s="43"/>
      <c r="H4049" s="44"/>
      <c r="I4049" s="45"/>
      <c r="J4049" s="46"/>
    </row>
    <row r="4050" spans="1:10">
      <c r="A4050" s="40">
        <v>300026</v>
      </c>
      <c r="B4050" s="31" t="s">
        <v>1279</v>
      </c>
      <c r="C4050" s="360" t="s">
        <v>1281</v>
      </c>
      <c r="D4050" s="354" t="s">
        <v>1282</v>
      </c>
      <c r="E4050" s="367">
        <f>$O$2</f>
        <v>0.05</v>
      </c>
      <c r="F4050" s="356"/>
      <c r="G4050" s="357">
        <f>H4048</f>
        <v>9099.91</v>
      </c>
      <c r="H4050" s="365">
        <f>TRUNC(E4050* (1 + F4050 / 100) * G4050,2)</f>
        <v>454.99</v>
      </c>
      <c r="I4050" s="352">
        <f>I4033 * H4050</f>
        <v>0</v>
      </c>
      <c r="J4050" s="333">
        <f>H4050 * I4033</f>
        <v>0</v>
      </c>
    </row>
    <row r="4051" spans="1:10">
      <c r="A4051" s="40">
        <v>300002</v>
      </c>
      <c r="B4051" s="31" t="s">
        <v>1279</v>
      </c>
      <c r="C4051" s="360" t="s">
        <v>1389</v>
      </c>
      <c r="D4051" s="354" t="s">
        <v>1390</v>
      </c>
      <c r="E4051" s="367">
        <v>0.1</v>
      </c>
      <c r="F4051" s="356"/>
      <c r="G4051" s="357">
        <v>1100</v>
      </c>
      <c r="H4051" s="365">
        <f>TRUNC(E4051 * (1 + F4051 / 100) * G4051,2)</f>
        <v>110</v>
      </c>
      <c r="I4051" s="352">
        <f>I4033 * ($E$4051 * (1+$F$4051/100))</f>
        <v>0</v>
      </c>
      <c r="J4051" s="333">
        <f>I4033*H4051</f>
        <v>0</v>
      </c>
    </row>
    <row r="4052" spans="1:10">
      <c r="A4052" s="54" t="s">
        <v>1283</v>
      </c>
      <c r="B4052" s="31"/>
      <c r="C4052" s="41"/>
      <c r="D4052" s="18"/>
      <c r="E4052" s="42"/>
      <c r="F4052" s="60"/>
      <c r="G4052" s="43" t="s">
        <v>1284</v>
      </c>
      <c r="H4052" s="48">
        <f>SUM(H4049:H4051)</f>
        <v>564.99</v>
      </c>
      <c r="I4052" s="45"/>
      <c r="J4052" s="49">
        <f>SUM(J4049:J4051)</f>
        <v>0</v>
      </c>
    </row>
    <row r="4053" spans="1:10">
      <c r="A4053" s="18" t="s">
        <v>1285</v>
      </c>
      <c r="B4053" s="61"/>
      <c r="C4053" s="47" t="s">
        <v>1286</v>
      </c>
      <c r="D4053" s="18"/>
      <c r="E4053" s="42"/>
      <c r="F4053" s="60"/>
      <c r="G4053" s="43"/>
      <c r="H4053" s="44"/>
      <c r="I4053" s="45"/>
      <c r="J4053" s="46"/>
    </row>
    <row r="4054" spans="1:10">
      <c r="A4054" s="40"/>
      <c r="B4054" s="31"/>
      <c r="C4054" s="360"/>
      <c r="D4054" s="354"/>
      <c r="E4054" s="355"/>
      <c r="F4054" s="356"/>
      <c r="G4054" s="357"/>
      <c r="H4054" s="365"/>
      <c r="I4054" s="352"/>
      <c r="J4054" s="333"/>
    </row>
    <row r="4055" spans="1:10">
      <c r="A4055" s="54" t="s">
        <v>1287</v>
      </c>
      <c r="B4055" s="61"/>
      <c r="C4055" s="41"/>
      <c r="D4055" s="18"/>
      <c r="E4055" s="42"/>
      <c r="F4055" s="60"/>
      <c r="G4055" s="43" t="s">
        <v>1288</v>
      </c>
      <c r="H4055" s="365">
        <f>SUM(H4053:H4054)</f>
        <v>0</v>
      </c>
      <c r="I4055" s="45"/>
      <c r="J4055" s="333">
        <f>SUM(J4053:J4054)</f>
        <v>0</v>
      </c>
    </row>
    <row r="4056" spans="1:10">
      <c r="A4056" s="18"/>
      <c r="B4056" s="55"/>
      <c r="C4056" s="41"/>
      <c r="D4056" s="18"/>
      <c r="E4056" s="42"/>
      <c r="F4056" s="60"/>
      <c r="G4056" s="43"/>
      <c r="H4056" s="44"/>
      <c r="I4056" s="45"/>
      <c r="J4056" s="46"/>
    </row>
    <row r="4057" spans="1:10" ht="16" thickBot="1">
      <c r="A4057" s="18" t="s">
        <v>1289</v>
      </c>
      <c r="B4057" s="55"/>
      <c r="C4057" s="56"/>
      <c r="D4057" s="119"/>
      <c r="E4057" s="120"/>
      <c r="F4057" s="121" t="s">
        <v>1290</v>
      </c>
      <c r="G4057" s="122">
        <f>SUM(H4034:H4056)/2</f>
        <v>17010.109999999997</v>
      </c>
      <c r="H4057" s="123" t="e">
        <f>IF($A$2="CD",IF($A$3=1,ROUND(SUM(H4034:H4056)/2,0),IF($A$3=3,ROUND(SUM(H4034:H4056)/2,-1),SUM(H4034:H4056)/2)),SUM(H4034:H4056)/2)</f>
        <v>#REF!</v>
      </c>
      <c r="I4057" s="57">
        <f>SUM(J4034:J4056)/2</f>
        <v>0</v>
      </c>
      <c r="J4057" s="124" t="e">
        <f>IF($A$2="CD",IF($A$3=1,ROUND(SUM(J4034:J4056)/2,0),IF($A$3=3,ROUND(SUM(J4034:J4056)/2,-1),SUM(J4034:J4056)/2)),SUM(J4034:J4056)/2)</f>
        <v>#REF!</v>
      </c>
    </row>
    <row r="4058" spans="1:10" ht="16" thickTop="1">
      <c r="A4058" s="18" t="s">
        <v>1340</v>
      </c>
      <c r="B4058" s="55"/>
      <c r="C4058" s="65" t="s">
        <v>1341</v>
      </c>
      <c r="D4058" s="66"/>
      <c r="E4058" s="67"/>
      <c r="F4058" s="112"/>
      <c r="G4058" s="68"/>
      <c r="H4058" s="69"/>
      <c r="I4058" s="45"/>
      <c r="J4058" s="70"/>
    </row>
    <row r="4059" spans="1:10">
      <c r="A4059" s="40" t="s">
        <v>1342</v>
      </c>
      <c r="B4059" s="55"/>
      <c r="C4059" s="335" t="s">
        <v>1343</v>
      </c>
      <c r="D4059" s="336"/>
      <c r="E4059" s="337"/>
      <c r="F4059" s="368">
        <f>$F$3</f>
        <v>0</v>
      </c>
      <c r="G4059" s="338"/>
      <c r="H4059" s="339" t="e">
        <f>ROUND(H4057*F4059,2)</f>
        <v>#REF!</v>
      </c>
      <c r="I4059" s="45"/>
      <c r="J4059" s="333" t="e">
        <f>ROUND(J4057*F4059,2)</f>
        <v>#REF!</v>
      </c>
    </row>
    <row r="4060" spans="1:10">
      <c r="A4060" s="40" t="s">
        <v>1344</v>
      </c>
      <c r="B4060" s="55"/>
      <c r="C4060" s="335" t="s">
        <v>1345</v>
      </c>
      <c r="D4060" s="336"/>
      <c r="E4060" s="337"/>
      <c r="F4060" s="368">
        <f>$G$3</f>
        <v>0</v>
      </c>
      <c r="G4060" s="338"/>
      <c r="H4060" s="339" t="e">
        <f>ROUND(H4057*F4060,2)</f>
        <v>#REF!</v>
      </c>
      <c r="I4060" s="45"/>
      <c r="J4060" s="333" t="e">
        <f>ROUND(J4057*F4060,2)</f>
        <v>#REF!</v>
      </c>
    </row>
    <row r="4061" spans="1:10">
      <c r="A4061" s="40" t="s">
        <v>1346</v>
      </c>
      <c r="B4061" s="55"/>
      <c r="C4061" s="335" t="s">
        <v>1347</v>
      </c>
      <c r="D4061" s="336"/>
      <c r="E4061" s="337"/>
      <c r="F4061" s="368">
        <f>$H$3</f>
        <v>0</v>
      </c>
      <c r="G4061" s="338"/>
      <c r="H4061" s="339" t="e">
        <f>ROUND(H4057*F4061,2)</f>
        <v>#REF!</v>
      </c>
      <c r="I4061" s="45"/>
      <c r="J4061" s="333" t="e">
        <f>ROUND(J4057*F4061,2)</f>
        <v>#REF!</v>
      </c>
    </row>
    <row r="4062" spans="1:10">
      <c r="A4062" s="40" t="s">
        <v>1348</v>
      </c>
      <c r="B4062" s="55"/>
      <c r="C4062" s="335" t="s">
        <v>1349</v>
      </c>
      <c r="D4062" s="336"/>
      <c r="E4062" s="337"/>
      <c r="F4062" s="368" t="e">
        <f>$I$3</f>
        <v>#REF!</v>
      </c>
      <c r="G4062" s="338"/>
      <c r="H4062" s="339" t="e">
        <f>ROUND(H4061*F4062,2)</f>
        <v>#REF!</v>
      </c>
      <c r="I4062" s="45"/>
      <c r="J4062" s="333" t="e">
        <f>ROUND(J4061*F4062,2)</f>
        <v>#REF!</v>
      </c>
    </row>
    <row r="4063" spans="1:10">
      <c r="A4063" s="18" t="s">
        <v>1350</v>
      </c>
      <c r="B4063" s="55"/>
      <c r="C4063" s="47" t="s">
        <v>1351</v>
      </c>
      <c r="D4063" s="18"/>
      <c r="E4063" s="42"/>
      <c r="F4063" s="60"/>
      <c r="G4063" s="71"/>
      <c r="H4063" s="72" t="e">
        <f>SUM(H4059:H4062)</f>
        <v>#REF!</v>
      </c>
      <c r="I4063" s="62"/>
      <c r="J4063" s="73" t="e">
        <f>SUM(J4059:J4062)</f>
        <v>#REF!</v>
      </c>
    </row>
    <row r="4064" spans="1:10" ht="16" thickBot="1">
      <c r="A4064" s="18" t="s">
        <v>1352</v>
      </c>
      <c r="B4064" s="55"/>
      <c r="C4064" s="125"/>
      <c r="D4064" s="126"/>
      <c r="E4064" s="120"/>
      <c r="F4064" s="121" t="s">
        <v>1353</v>
      </c>
      <c r="G4064" s="127" t="e">
        <f>H4063+H4057</f>
        <v>#REF!</v>
      </c>
      <c r="H4064" s="123" t="e">
        <f>IF($A$3=2,ROUND((H4057+H4063),2),IF($A$3=3,ROUND((H4057+H4063),-1),ROUND((H4057+H4063),0)))</f>
        <v>#REF!</v>
      </c>
      <c r="I4064" s="57"/>
      <c r="J4064" s="124" t="e">
        <f>IF($A$3=2,ROUND((J4057+J4063),2),IF($A$3=3,ROUND((J4057+J4063),-1),ROUND((J4057+J4063),0)))</f>
        <v>#REF!</v>
      </c>
    </row>
    <row r="4065" spans="1:10" ht="16" thickTop="1">
      <c r="C4065" s="1"/>
      <c r="D4065" s="2"/>
      <c r="E4065" s="1"/>
      <c r="F4065" s="1"/>
      <c r="G4065" s="1"/>
      <c r="H4065" s="1"/>
      <c r="I4065" s="29"/>
      <c r="J4065" s="30"/>
    </row>
    <row r="4066" spans="1:10">
      <c r="C4066" s="1"/>
      <c r="D4066" s="2"/>
      <c r="E4066" s="1"/>
      <c r="F4066" s="1"/>
      <c r="G4066" s="1"/>
      <c r="H4066" s="1"/>
      <c r="I4066" s="29"/>
      <c r="J4066" s="30"/>
    </row>
    <row r="4067" spans="1:10" ht="16" thickBot="1">
      <c r="C4067" s="1"/>
      <c r="D4067" s="2"/>
      <c r="E4067" s="1"/>
      <c r="F4067" s="1"/>
      <c r="G4067" s="1"/>
      <c r="H4067" s="1"/>
      <c r="I4067" s="29"/>
      <c r="J4067" s="30"/>
    </row>
    <row r="4068" spans="1:10" ht="16" thickTop="1">
      <c r="A4068" s="18" t="s">
        <v>1891</v>
      </c>
      <c r="B4068" s="31"/>
      <c r="C4068" s="812" t="s">
        <v>1892</v>
      </c>
      <c r="D4068" s="813"/>
      <c r="E4068" s="813"/>
      <c r="F4068" s="813"/>
      <c r="G4068" s="58"/>
      <c r="H4068" s="33" t="s">
        <v>1373</v>
      </c>
      <c r="I4068" s="34" t="s">
        <v>1251</v>
      </c>
      <c r="J4068" s="35" t="s">
        <v>4</v>
      </c>
    </row>
    <row r="4069" spans="1:10">
      <c r="A4069" s="18"/>
      <c r="B4069" s="31"/>
      <c r="C4069" s="814"/>
      <c r="D4069" s="815"/>
      <c r="E4069" s="815"/>
      <c r="F4069" s="815"/>
      <c r="G4069" s="59"/>
      <c r="H4069" s="37" t="e">
        <f>"ITEM:   "&amp;#REF!</f>
        <v>#REF!</v>
      </c>
      <c r="I4069" s="64" t="e">
        <f>#REF!</f>
        <v>#REF!</v>
      </c>
      <c r="J4069" s="39"/>
    </row>
    <row r="4070" spans="1:10">
      <c r="A4070" s="40" t="s">
        <v>1253</v>
      </c>
      <c r="B4070" s="31"/>
      <c r="C4070" s="360" t="s">
        <v>1</v>
      </c>
      <c r="D4070" s="354" t="s">
        <v>2</v>
      </c>
      <c r="E4070" s="355" t="s">
        <v>3</v>
      </c>
      <c r="F4070" s="356" t="s">
        <v>1254</v>
      </c>
      <c r="G4070" s="357" t="s">
        <v>1255</v>
      </c>
      <c r="H4070" s="365" t="s">
        <v>1256</v>
      </c>
      <c r="I4070" s="352"/>
      <c r="J4070" s="333" t="s">
        <v>1256</v>
      </c>
    </row>
    <row r="4071" spans="1:10">
      <c r="A4071" s="40"/>
      <c r="B4071" s="31"/>
      <c r="C4071" s="41"/>
      <c r="D4071" s="18"/>
      <c r="E4071" s="42"/>
      <c r="F4071" s="60"/>
      <c r="G4071" s="43"/>
      <c r="H4071" s="44"/>
      <c r="I4071" s="45"/>
      <c r="J4071" s="46"/>
    </row>
    <row r="4072" spans="1:10">
      <c r="A4072" s="40" t="s">
        <v>1257</v>
      </c>
      <c r="B4072" s="31"/>
      <c r="C4072" s="47" t="s">
        <v>1258</v>
      </c>
      <c r="D4072" s="18"/>
      <c r="E4072" s="42"/>
      <c r="F4072" s="60"/>
      <c r="G4072" s="43"/>
      <c r="H4072" s="44"/>
      <c r="I4072" s="45"/>
      <c r="J4072" s="46"/>
    </row>
    <row r="4073" spans="1:10">
      <c r="A4073" s="40">
        <v>115013</v>
      </c>
      <c r="B4073" s="31"/>
      <c r="C4073" s="372" t="s">
        <v>1893</v>
      </c>
      <c r="D4073" s="373" t="s">
        <v>2</v>
      </c>
      <c r="E4073" s="374">
        <v>0.03</v>
      </c>
      <c r="F4073" s="375"/>
      <c r="G4073" s="357">
        <v>9000</v>
      </c>
      <c r="H4073" s="365">
        <f>TRUNC(E4073* (1 + F4073 / 100) * G4073,2)</f>
        <v>270</v>
      </c>
      <c r="I4073" s="352" t="e">
        <f>I4069 * (E4073 * (1+F4073/100))</f>
        <v>#REF!</v>
      </c>
      <c r="J4073" s="333" t="e">
        <f>H4073 * I4069</f>
        <v>#REF!</v>
      </c>
    </row>
    <row r="4074" spans="1:10">
      <c r="A4074" s="40">
        <v>100606</v>
      </c>
      <c r="B4074" s="31"/>
      <c r="C4074" s="372" t="s">
        <v>1894</v>
      </c>
      <c r="D4074" s="373" t="s">
        <v>1376</v>
      </c>
      <c r="E4074" s="374">
        <v>0.01</v>
      </c>
      <c r="F4074" s="375"/>
      <c r="G4074" s="357">
        <v>4800</v>
      </c>
      <c r="H4074" s="365">
        <f>TRUNC(E4074* (1 + F4074 / 100) * G4074,2)</f>
        <v>48</v>
      </c>
      <c r="I4074" s="352" t="e">
        <f>I4069 * (E4074 * (1+F4074/100))</f>
        <v>#REF!</v>
      </c>
      <c r="J4074" s="333" t="e">
        <f>H4074 * I4069</f>
        <v>#REF!</v>
      </c>
    </row>
    <row r="4075" spans="1:10">
      <c r="A4075" s="40">
        <v>117033</v>
      </c>
      <c r="B4075" s="31"/>
      <c r="C4075" s="372" t="s">
        <v>1895</v>
      </c>
      <c r="D4075" s="373" t="s">
        <v>2</v>
      </c>
      <c r="E4075" s="374">
        <v>0.02</v>
      </c>
      <c r="F4075" s="375"/>
      <c r="G4075" s="357">
        <v>12000</v>
      </c>
      <c r="H4075" s="365">
        <f>TRUNC(E4075* (1 + F4075 / 100) * G4075,2)</f>
        <v>240</v>
      </c>
      <c r="I4075" s="352" t="e">
        <f>I4069 * (E4075 * (1+F4075/100))</f>
        <v>#REF!</v>
      </c>
      <c r="J4075" s="333" t="e">
        <f>H4075 * I4069</f>
        <v>#REF!</v>
      </c>
    </row>
    <row r="4076" spans="1:10">
      <c r="A4076" s="40">
        <v>100053</v>
      </c>
      <c r="B4076" s="31" t="s">
        <v>1263</v>
      </c>
      <c r="C4076" s="360" t="s">
        <v>1295</v>
      </c>
      <c r="D4076" s="354" t="s">
        <v>1296</v>
      </c>
      <c r="E4076" s="355">
        <v>3.5000000000000003E-2</v>
      </c>
      <c r="F4076" s="356"/>
      <c r="G4076" s="357">
        <v>30</v>
      </c>
      <c r="H4076" s="365">
        <f>TRUNC(E4076* (1 + F4076 / 100) * G4076,2)</f>
        <v>1.05</v>
      </c>
      <c r="I4076" s="352" t="e">
        <f>I4069 * (E4076 * (1+F4076/100))</f>
        <v>#REF!</v>
      </c>
      <c r="J4076" s="333" t="e">
        <f>H4076 * I4069</f>
        <v>#REF!</v>
      </c>
    </row>
    <row r="4077" spans="1:10">
      <c r="A4077" s="40">
        <v>103247</v>
      </c>
      <c r="B4077" s="31" t="s">
        <v>1639</v>
      </c>
      <c r="C4077" s="360" t="s">
        <v>1896</v>
      </c>
      <c r="D4077" s="354" t="s">
        <v>1301</v>
      </c>
      <c r="E4077" s="355">
        <v>0.05</v>
      </c>
      <c r="F4077" s="356"/>
      <c r="G4077" s="357">
        <v>96000</v>
      </c>
      <c r="H4077" s="376">
        <f>TRUNC(E4077* (1 + F4077 / 100) * G4077,2)</f>
        <v>4800</v>
      </c>
      <c r="I4077" s="352" t="e">
        <f>I4069 * (E4077 * (1+F4077/100))</f>
        <v>#REF!</v>
      </c>
      <c r="J4077" s="333" t="e">
        <f>H4077 * I4069</f>
        <v>#REF!</v>
      </c>
    </row>
    <row r="4078" spans="1:10">
      <c r="A4078" s="54" t="s">
        <v>1265</v>
      </c>
      <c r="B4078" s="31"/>
      <c r="C4078" s="41"/>
      <c r="D4078" s="18"/>
      <c r="E4078" s="42"/>
      <c r="F4078" s="60"/>
      <c r="G4078" s="43" t="s">
        <v>1266</v>
      </c>
      <c r="H4078" s="115">
        <f>SUM(H4072:H4077)</f>
        <v>5359.05</v>
      </c>
      <c r="I4078" s="45"/>
      <c r="J4078" s="49" t="e">
        <f>SUM(J4072:J4077)</f>
        <v>#REF!</v>
      </c>
    </row>
    <row r="4079" spans="1:10">
      <c r="A4079" s="40" t="s">
        <v>1267</v>
      </c>
      <c r="B4079" s="31"/>
      <c r="C4079" s="50" t="s">
        <v>1268</v>
      </c>
      <c r="D4079" s="18" t="s">
        <v>1269</v>
      </c>
      <c r="E4079" s="18" t="s">
        <v>1270</v>
      </c>
      <c r="F4079" s="18" t="s">
        <v>1271</v>
      </c>
      <c r="G4079" s="51" t="s">
        <v>1272</v>
      </c>
      <c r="H4079" s="116" t="s">
        <v>1273</v>
      </c>
      <c r="I4079" s="45"/>
      <c r="J4079" s="46"/>
    </row>
    <row r="4080" spans="1:10">
      <c r="A4080" s="40">
        <v>200026</v>
      </c>
      <c r="B4080" s="31" t="s">
        <v>1268</v>
      </c>
      <c r="C4080" s="360" t="s">
        <v>1644</v>
      </c>
      <c r="D4080" s="361">
        <v>108249</v>
      </c>
      <c r="E4080" s="362">
        <f>$O$1</f>
        <v>1.68</v>
      </c>
      <c r="F4080" s="363">
        <f>IF(D4080&lt;&gt;"",TRUNC(D4080*E4080,0),"")</f>
        <v>181858</v>
      </c>
      <c r="G4080" s="364">
        <v>44.444299999999998</v>
      </c>
      <c r="H4080" s="376">
        <f>TRUNC(F4080/G4080,2)</f>
        <v>4091.81</v>
      </c>
      <c r="I4080" s="352" t="e">
        <f>I4069 / G4080</f>
        <v>#REF!</v>
      </c>
      <c r="J4080" s="333" t="e">
        <f>H4080 * I4069</f>
        <v>#REF!</v>
      </c>
    </row>
    <row r="4081" spans="1:10">
      <c r="A4081" s="54" t="s">
        <v>1276</v>
      </c>
      <c r="B4081" s="31"/>
      <c r="C4081" s="41"/>
      <c r="D4081" s="18"/>
      <c r="E4081" s="42"/>
      <c r="F4081" s="60"/>
      <c r="G4081" s="43" t="s">
        <v>1277</v>
      </c>
      <c r="H4081" s="115">
        <f>SUM(H4079:H4080)</f>
        <v>4091.81</v>
      </c>
      <c r="I4081" s="45"/>
      <c r="J4081" s="49" t="e">
        <f>SUM(J4079:J4080)</f>
        <v>#REF!</v>
      </c>
    </row>
    <row r="4082" spans="1:10">
      <c r="A4082" s="40" t="s">
        <v>1278</v>
      </c>
      <c r="B4082" s="31"/>
      <c r="C4082" s="53" t="s">
        <v>1279</v>
      </c>
      <c r="D4082" s="18"/>
      <c r="E4082" s="42"/>
      <c r="F4082" s="60"/>
      <c r="G4082" s="43"/>
      <c r="H4082" s="117"/>
      <c r="I4082" s="45"/>
      <c r="J4082" s="46"/>
    </row>
    <row r="4083" spans="1:10">
      <c r="A4083" s="40">
        <v>300026</v>
      </c>
      <c r="B4083" s="31" t="s">
        <v>1279</v>
      </c>
      <c r="C4083" s="360" t="s">
        <v>1281</v>
      </c>
      <c r="D4083" s="354" t="s">
        <v>1282</v>
      </c>
      <c r="E4083" s="367">
        <f>$O$2</f>
        <v>0.05</v>
      </c>
      <c r="F4083" s="356"/>
      <c r="G4083" s="357">
        <f>H4081</f>
        <v>4091.81</v>
      </c>
      <c r="H4083" s="376">
        <f>TRUNC(E4083* (1 + F4083 / 100) * G4083,2)</f>
        <v>204.59</v>
      </c>
      <c r="I4083" s="352" t="e">
        <f>I4069 * H4083</f>
        <v>#REF!</v>
      </c>
      <c r="J4083" s="333" t="e">
        <f>H4083 * I4069</f>
        <v>#REF!</v>
      </c>
    </row>
    <row r="4084" spans="1:10">
      <c r="A4084" s="40">
        <v>300002</v>
      </c>
      <c r="B4084" s="31" t="s">
        <v>1279</v>
      </c>
      <c r="C4084" s="360" t="s">
        <v>1561</v>
      </c>
      <c r="D4084" s="354" t="s">
        <v>1390</v>
      </c>
      <c r="E4084" s="355">
        <v>0.1</v>
      </c>
      <c r="F4084" s="356"/>
      <c r="G4084" s="357">
        <v>15990</v>
      </c>
      <c r="H4084" s="376">
        <f>TRUNC(E4084* (1 + F4084 / 100) * G4084,2)</f>
        <v>1599</v>
      </c>
      <c r="I4084" s="352" t="e">
        <f>I4069 * (E4084 * (1+F4084/100))</f>
        <v>#REF!</v>
      </c>
      <c r="J4084" s="333" t="e">
        <f>H4084 * I4069</f>
        <v>#REF!</v>
      </c>
    </row>
    <row r="4085" spans="1:10">
      <c r="A4085" s="54" t="s">
        <v>1283</v>
      </c>
      <c r="B4085" s="31"/>
      <c r="C4085" s="41"/>
      <c r="D4085" s="18"/>
      <c r="E4085" s="42"/>
      <c r="F4085" s="60"/>
      <c r="G4085" s="43" t="s">
        <v>1284</v>
      </c>
      <c r="H4085" s="115">
        <f>SUM(H4082:H4084)</f>
        <v>1803.59</v>
      </c>
      <c r="I4085" s="45"/>
      <c r="J4085" s="49" t="e">
        <f>SUM(J4082:J4084)</f>
        <v>#REF!</v>
      </c>
    </row>
    <row r="4086" spans="1:10">
      <c r="A4086" s="18" t="s">
        <v>1285</v>
      </c>
      <c r="B4086" s="61"/>
      <c r="C4086" s="47" t="s">
        <v>1286</v>
      </c>
      <c r="D4086" s="18"/>
      <c r="E4086" s="42"/>
      <c r="F4086" s="60"/>
      <c r="G4086" s="43"/>
      <c r="H4086" s="44"/>
      <c r="I4086" s="45"/>
      <c r="J4086" s="46"/>
    </row>
    <row r="4087" spans="1:10">
      <c r="A4087" s="40"/>
      <c r="B4087" s="31"/>
      <c r="C4087" s="360"/>
      <c r="D4087" s="354"/>
      <c r="E4087" s="355"/>
      <c r="F4087" s="356"/>
      <c r="G4087" s="357"/>
      <c r="H4087" s="365"/>
      <c r="I4087" s="352"/>
      <c r="J4087" s="333"/>
    </row>
    <row r="4088" spans="1:10">
      <c r="A4088" s="54" t="s">
        <v>1287</v>
      </c>
      <c r="B4088" s="61"/>
      <c r="C4088" s="41"/>
      <c r="D4088" s="18"/>
      <c r="E4088" s="42"/>
      <c r="F4088" s="60"/>
      <c r="G4088" s="43" t="s">
        <v>1288</v>
      </c>
      <c r="H4088" s="365">
        <f>SUM(H4086:H4087)</f>
        <v>0</v>
      </c>
      <c r="I4088" s="45"/>
      <c r="J4088" s="333">
        <f>SUM(J4086:J4087)</f>
        <v>0</v>
      </c>
    </row>
    <row r="4089" spans="1:10">
      <c r="A4089" s="18"/>
      <c r="B4089" s="55"/>
      <c r="C4089" s="41"/>
      <c r="D4089" s="18"/>
      <c r="E4089" s="42"/>
      <c r="F4089" s="60"/>
      <c r="G4089" s="43"/>
      <c r="H4089" s="44"/>
      <c r="I4089" s="45"/>
      <c r="J4089" s="46"/>
    </row>
    <row r="4090" spans="1:10" ht="16" thickBot="1">
      <c r="A4090" s="18" t="s">
        <v>1289</v>
      </c>
      <c r="B4090" s="55"/>
      <c r="C4090" s="56"/>
      <c r="D4090" s="119"/>
      <c r="E4090" s="120"/>
      <c r="F4090" s="121" t="s">
        <v>1290</v>
      </c>
      <c r="G4090" s="122">
        <f>SUM(H4070:H4089)/2</f>
        <v>11254.45</v>
      </c>
      <c r="H4090" s="123" t="e">
        <f>IF($A$2="CD",IF($A$3=1,ROUND(SUM(H4070:H4089)/2,0),IF($A$3=3,ROUND(SUM(H4070:H4089)/2,-1),SUM(H4070:H4089)/2)),SUM(H4070:H4089)/2)</f>
        <v>#REF!</v>
      </c>
      <c r="I4090" s="57" t="e">
        <f>SUM(J4070:J4089)/2</f>
        <v>#REF!</v>
      </c>
      <c r="J4090" s="124" t="e">
        <f>IF($A$2="CD",IF($A$3=1,ROUND(SUM(J4070:J4089)/2,0),IF($A$3=3,ROUND(SUM(J4070:J4089)/2,-1),SUM(J4070:J4089)/2)),SUM(J4070:J4089)/2)</f>
        <v>#REF!</v>
      </c>
    </row>
    <row r="4091" spans="1:10" ht="16" thickTop="1">
      <c r="A4091" s="18" t="s">
        <v>1340</v>
      </c>
      <c r="B4091" s="55"/>
      <c r="C4091" s="65" t="s">
        <v>1341</v>
      </c>
      <c r="D4091" s="66"/>
      <c r="E4091" s="67"/>
      <c r="F4091" s="112"/>
      <c r="G4091" s="68"/>
      <c r="H4091" s="69"/>
      <c r="I4091" s="45"/>
      <c r="J4091" s="70"/>
    </row>
    <row r="4092" spans="1:10">
      <c r="A4092" s="40" t="s">
        <v>1342</v>
      </c>
      <c r="B4092" s="55"/>
      <c r="C4092" s="335" t="s">
        <v>1343</v>
      </c>
      <c r="D4092" s="336"/>
      <c r="E4092" s="337"/>
      <c r="F4092" s="368">
        <f>$F$3</f>
        <v>0</v>
      </c>
      <c r="G4092" s="338"/>
      <c r="H4092" s="339" t="e">
        <f>ROUND(H4090*F4092,2)</f>
        <v>#REF!</v>
      </c>
      <c r="I4092" s="45"/>
      <c r="J4092" s="333" t="e">
        <f>ROUND(J4090*F4092,2)</f>
        <v>#REF!</v>
      </c>
    </row>
    <row r="4093" spans="1:10">
      <c r="A4093" s="40" t="s">
        <v>1344</v>
      </c>
      <c r="B4093" s="55"/>
      <c r="C4093" s="335" t="s">
        <v>1345</v>
      </c>
      <c r="D4093" s="336"/>
      <c r="E4093" s="337"/>
      <c r="F4093" s="368">
        <f>$G$3</f>
        <v>0</v>
      </c>
      <c r="G4093" s="338"/>
      <c r="H4093" s="339" t="e">
        <f>ROUND(H4090*F4093,2)</f>
        <v>#REF!</v>
      </c>
      <c r="I4093" s="45"/>
      <c r="J4093" s="333" t="e">
        <f>ROUND(J4090*F4093,2)</f>
        <v>#REF!</v>
      </c>
    </row>
    <row r="4094" spans="1:10">
      <c r="A4094" s="40" t="s">
        <v>1346</v>
      </c>
      <c r="B4094" s="55"/>
      <c r="C4094" s="335" t="s">
        <v>1347</v>
      </c>
      <c r="D4094" s="336"/>
      <c r="E4094" s="337"/>
      <c r="F4094" s="368">
        <f>$H$3</f>
        <v>0</v>
      </c>
      <c r="G4094" s="338"/>
      <c r="H4094" s="339" t="e">
        <f>ROUND(H4090*F4094,2)</f>
        <v>#REF!</v>
      </c>
      <c r="I4094" s="45"/>
      <c r="J4094" s="333" t="e">
        <f>ROUND(J4090*F4094,2)</f>
        <v>#REF!</v>
      </c>
    </row>
    <row r="4095" spans="1:10">
      <c r="A4095" s="40" t="s">
        <v>1348</v>
      </c>
      <c r="B4095" s="55"/>
      <c r="C4095" s="335" t="s">
        <v>1349</v>
      </c>
      <c r="D4095" s="336"/>
      <c r="E4095" s="337"/>
      <c r="F4095" s="368" t="e">
        <f>$I$3</f>
        <v>#REF!</v>
      </c>
      <c r="G4095" s="338"/>
      <c r="H4095" s="339" t="e">
        <f>ROUND(H4094*F4095,2)</f>
        <v>#REF!</v>
      </c>
      <c r="I4095" s="45"/>
      <c r="J4095" s="333" t="e">
        <f>ROUND(J4094*F4095,2)</f>
        <v>#REF!</v>
      </c>
    </row>
    <row r="4096" spans="1:10">
      <c r="A4096" s="18" t="s">
        <v>1350</v>
      </c>
      <c r="B4096" s="55"/>
      <c r="C4096" s="47" t="s">
        <v>1351</v>
      </c>
      <c r="D4096" s="18"/>
      <c r="E4096" s="42"/>
      <c r="F4096" s="60"/>
      <c r="G4096" s="71"/>
      <c r="H4096" s="72" t="e">
        <f>SUM(H4092:H4095)</f>
        <v>#REF!</v>
      </c>
      <c r="I4096" s="62"/>
      <c r="J4096" s="73" t="e">
        <f>SUM(J4092:J4095)</f>
        <v>#REF!</v>
      </c>
    </row>
    <row r="4097" spans="1:10" ht="16" thickBot="1">
      <c r="A4097" s="18" t="s">
        <v>1352</v>
      </c>
      <c r="B4097" s="55"/>
      <c r="C4097" s="125"/>
      <c r="D4097" s="126"/>
      <c r="E4097" s="120"/>
      <c r="F4097" s="121" t="s">
        <v>1353</v>
      </c>
      <c r="G4097" s="127" t="e">
        <f>H4096+H4090</f>
        <v>#REF!</v>
      </c>
      <c r="H4097" s="123" t="e">
        <f>IF($A$3=2,ROUND((H4090+H4096),2),IF($A$3=3,ROUND((H4090+H4096),-1),ROUND((H4090+H4096),0)))</f>
        <v>#REF!</v>
      </c>
      <c r="I4097" s="57"/>
      <c r="J4097" s="124" t="e">
        <f>IF($A$3=2,ROUND((J4090+J4096),2),IF($A$3=3,ROUND((J4090+J4096),-1),ROUND((J4090+J4096),0)))</f>
        <v>#REF!</v>
      </c>
    </row>
    <row r="4098" spans="1:10" ht="16" thickTop="1">
      <c r="C4098" s="1"/>
      <c r="D4098" s="2"/>
      <c r="E4098" s="1"/>
      <c r="F4098" s="1"/>
      <c r="G4098" s="1"/>
      <c r="H4098" s="1"/>
      <c r="I4098" s="29"/>
      <c r="J4098" s="30"/>
    </row>
    <row r="4099" spans="1:10" ht="16" thickBot="1">
      <c r="C4099" s="1"/>
      <c r="D4099" s="2"/>
      <c r="E4099" s="1"/>
      <c r="F4099" s="1"/>
      <c r="G4099" s="1"/>
      <c r="H4099" s="1"/>
      <c r="I4099" s="29"/>
      <c r="J4099" s="30"/>
    </row>
    <row r="4100" spans="1:10" ht="16" thickTop="1">
      <c r="A4100" s="18" t="s">
        <v>1897</v>
      </c>
      <c r="B4100" s="31"/>
      <c r="C4100" s="812" t="s">
        <v>1898</v>
      </c>
      <c r="D4100" s="813"/>
      <c r="E4100" s="813"/>
      <c r="F4100" s="813"/>
      <c r="G4100" s="58"/>
      <c r="H4100" s="33" t="s">
        <v>1373</v>
      </c>
      <c r="I4100" s="34" t="s">
        <v>1251</v>
      </c>
      <c r="J4100" s="35" t="s">
        <v>4</v>
      </c>
    </row>
    <row r="4101" spans="1:10">
      <c r="A4101" s="18"/>
      <c r="B4101" s="31"/>
      <c r="C4101" s="814"/>
      <c r="D4101" s="815"/>
      <c r="E4101" s="815"/>
      <c r="F4101" s="815"/>
      <c r="G4101" s="59"/>
      <c r="H4101" s="37" t="e">
        <f>"ITEM:   "&amp;#REF!</f>
        <v>#REF!</v>
      </c>
      <c r="I4101" s="64" t="e">
        <f>#REF!</f>
        <v>#REF!</v>
      </c>
      <c r="J4101" s="39"/>
    </row>
    <row r="4102" spans="1:10">
      <c r="A4102" s="40" t="s">
        <v>1253</v>
      </c>
      <c r="B4102" s="31"/>
      <c r="C4102" s="360" t="s">
        <v>1</v>
      </c>
      <c r="D4102" s="354" t="s">
        <v>2</v>
      </c>
      <c r="E4102" s="355" t="s">
        <v>3</v>
      </c>
      <c r="F4102" s="356" t="s">
        <v>1254</v>
      </c>
      <c r="G4102" s="357" t="s">
        <v>1255</v>
      </c>
      <c r="H4102" s="365" t="s">
        <v>1256</v>
      </c>
      <c r="I4102" s="352"/>
      <c r="J4102" s="333" t="s">
        <v>1256</v>
      </c>
    </row>
    <row r="4103" spans="1:10">
      <c r="A4103" s="40"/>
      <c r="B4103" s="31"/>
      <c r="C4103" s="41"/>
      <c r="D4103" s="18"/>
      <c r="E4103" s="42"/>
      <c r="F4103" s="60"/>
      <c r="G4103" s="43"/>
      <c r="H4103" s="44"/>
      <c r="I4103" s="45"/>
      <c r="J4103" s="46"/>
    </row>
    <row r="4104" spans="1:10">
      <c r="A4104" s="40" t="s">
        <v>1257</v>
      </c>
      <c r="B4104" s="31"/>
      <c r="C4104" s="47" t="s">
        <v>1258</v>
      </c>
      <c r="D4104" s="18"/>
      <c r="E4104" s="42"/>
      <c r="F4104" s="60"/>
      <c r="G4104" s="43"/>
      <c r="H4104" s="44"/>
      <c r="I4104" s="45"/>
      <c r="J4104" s="46"/>
    </row>
    <row r="4105" spans="1:10">
      <c r="A4105" s="40">
        <v>117033</v>
      </c>
      <c r="B4105" s="31"/>
      <c r="C4105" s="372" t="s">
        <v>1895</v>
      </c>
      <c r="D4105" s="373" t="s">
        <v>2</v>
      </c>
      <c r="E4105" s="374">
        <v>0.01</v>
      </c>
      <c r="F4105" s="375"/>
      <c r="G4105" s="357">
        <v>12000</v>
      </c>
      <c r="H4105" s="365">
        <f>TRUNC(E4105* (1 + F4105 / 100) * G4105,2)</f>
        <v>120</v>
      </c>
      <c r="I4105" s="352" t="e">
        <f>I4101 * (E4105 * (1+F4105/100))</f>
        <v>#REF!</v>
      </c>
      <c r="J4105" s="333" t="e">
        <f>H4105 * I4101</f>
        <v>#REF!</v>
      </c>
    </row>
    <row r="4106" spans="1:10">
      <c r="A4106" s="40">
        <v>100053</v>
      </c>
      <c r="B4106" s="31" t="s">
        <v>1263</v>
      </c>
      <c r="C4106" s="360" t="s">
        <v>1295</v>
      </c>
      <c r="D4106" s="354" t="s">
        <v>1296</v>
      </c>
      <c r="E4106" s="355">
        <v>3.5000000000000003E-2</v>
      </c>
      <c r="F4106" s="356"/>
      <c r="G4106" s="357">
        <v>30</v>
      </c>
      <c r="H4106" s="365">
        <f>TRUNC(E4106* (1 + F4106 / 100) * G4106,2)</f>
        <v>1.05</v>
      </c>
      <c r="I4106" s="352" t="e">
        <f>I4101 * (E4106 * (1+F4106/100))</f>
        <v>#REF!</v>
      </c>
      <c r="J4106" s="333" t="e">
        <f>H4106 * I4101</f>
        <v>#REF!</v>
      </c>
    </row>
    <row r="4107" spans="1:10">
      <c r="A4107" s="40">
        <v>115013</v>
      </c>
      <c r="B4107" s="31"/>
      <c r="C4107" s="360" t="s">
        <v>1893</v>
      </c>
      <c r="D4107" s="354" t="s">
        <v>2</v>
      </c>
      <c r="E4107" s="355">
        <v>0.03</v>
      </c>
      <c r="F4107" s="356"/>
      <c r="G4107" s="357">
        <v>9000</v>
      </c>
      <c r="H4107" s="376">
        <f>TRUNC(E4107* (1 + F4107 / 100) * G4107,2)</f>
        <v>270</v>
      </c>
      <c r="I4107" s="352" t="e">
        <f>I4101 * (E4107 * (1+F4107/100))</f>
        <v>#REF!</v>
      </c>
      <c r="J4107" s="333" t="e">
        <f>H4107 * I4101</f>
        <v>#REF!</v>
      </c>
    </row>
    <row r="4108" spans="1:10">
      <c r="A4108" s="40">
        <v>100606</v>
      </c>
      <c r="B4108" s="31" t="s">
        <v>1331</v>
      </c>
      <c r="C4108" s="360" t="s">
        <v>1894</v>
      </c>
      <c r="D4108" s="354" t="s">
        <v>1376</v>
      </c>
      <c r="E4108" s="355">
        <v>0.01</v>
      </c>
      <c r="F4108" s="356"/>
      <c r="G4108" s="357">
        <v>4800</v>
      </c>
      <c r="H4108" s="376">
        <f>TRUNC(E4108* (1 + F4108 / 100) * G4108,2)</f>
        <v>48</v>
      </c>
      <c r="I4108" s="352" t="e">
        <f>I4101 * (E4108 * (1+F4108/100))</f>
        <v>#REF!</v>
      </c>
      <c r="J4108" s="333" t="e">
        <f>H4108 * I4101</f>
        <v>#REF!</v>
      </c>
    </row>
    <row r="4109" spans="1:10">
      <c r="A4109" s="40">
        <v>102436</v>
      </c>
      <c r="B4109" s="31" t="s">
        <v>1639</v>
      </c>
      <c r="C4109" s="360" t="s">
        <v>1899</v>
      </c>
      <c r="D4109" s="354" t="s">
        <v>1301</v>
      </c>
      <c r="E4109" s="355">
        <v>7.4999999999999997E-2</v>
      </c>
      <c r="F4109" s="356">
        <v>1</v>
      </c>
      <c r="G4109" s="357">
        <v>82900</v>
      </c>
      <c r="H4109" s="376">
        <f>TRUNC(E4109* (1 + F4109 / 100) * G4109,2)</f>
        <v>6279.67</v>
      </c>
      <c r="I4109" s="352" t="e">
        <f>I4101 * (E4109 * (1+F4109/100))</f>
        <v>#REF!</v>
      </c>
      <c r="J4109" s="333" t="e">
        <f>H4109 * I4101</f>
        <v>#REF!</v>
      </c>
    </row>
    <row r="4110" spans="1:10">
      <c r="A4110" s="54" t="s">
        <v>1265</v>
      </c>
      <c r="B4110" s="31"/>
      <c r="C4110" s="41"/>
      <c r="D4110" s="18"/>
      <c r="E4110" s="42"/>
      <c r="F4110" s="60"/>
      <c r="G4110" s="43" t="s">
        <v>1266</v>
      </c>
      <c r="H4110" s="115">
        <f>SUM(H4104:H4109)</f>
        <v>6718.72</v>
      </c>
      <c r="I4110" s="45"/>
      <c r="J4110" s="49" t="e">
        <f>SUM(J4104:J4109)</f>
        <v>#REF!</v>
      </c>
    </row>
    <row r="4111" spans="1:10">
      <c r="A4111" s="40" t="s">
        <v>1267</v>
      </c>
      <c r="B4111" s="31"/>
      <c r="C4111" s="50" t="s">
        <v>1268</v>
      </c>
      <c r="D4111" s="18" t="s">
        <v>1269</v>
      </c>
      <c r="E4111" s="18" t="s">
        <v>1270</v>
      </c>
      <c r="F4111" s="18" t="s">
        <v>1271</v>
      </c>
      <c r="G4111" s="51" t="s">
        <v>1272</v>
      </c>
      <c r="H4111" s="116" t="s">
        <v>1273</v>
      </c>
      <c r="I4111" s="45"/>
      <c r="J4111" s="46"/>
    </row>
    <row r="4112" spans="1:10">
      <c r="A4112" s="40">
        <v>200026</v>
      </c>
      <c r="B4112" s="31" t="s">
        <v>1268</v>
      </c>
      <c r="C4112" s="360" t="s">
        <v>1644</v>
      </c>
      <c r="D4112" s="361">
        <v>108249</v>
      </c>
      <c r="E4112" s="362">
        <f>$O$1</f>
        <v>1.68</v>
      </c>
      <c r="F4112" s="363">
        <f>IF(D4112&lt;&gt;"",TRUNC(D4112*E4112,0),"")</f>
        <v>181858</v>
      </c>
      <c r="G4112" s="364">
        <v>39.999899999999997</v>
      </c>
      <c r="H4112" s="376">
        <f>TRUNC(F4112/G4112,2)</f>
        <v>4546.46</v>
      </c>
      <c r="I4112" s="352" t="e">
        <f>I4101 / G4112</f>
        <v>#REF!</v>
      </c>
      <c r="J4112" s="333" t="e">
        <f>H4112 * I4101</f>
        <v>#REF!</v>
      </c>
    </row>
    <row r="4113" spans="1:10">
      <c r="A4113" s="54" t="s">
        <v>1276</v>
      </c>
      <c r="B4113" s="31"/>
      <c r="C4113" s="41"/>
      <c r="D4113" s="18"/>
      <c r="E4113" s="42"/>
      <c r="F4113" s="60"/>
      <c r="G4113" s="43" t="s">
        <v>1277</v>
      </c>
      <c r="H4113" s="115">
        <f>SUM(H4111:H4112)</f>
        <v>4546.46</v>
      </c>
      <c r="I4113" s="45"/>
      <c r="J4113" s="49" t="e">
        <f>SUM(J4111:J4112)</f>
        <v>#REF!</v>
      </c>
    </row>
    <row r="4114" spans="1:10">
      <c r="A4114" s="40" t="s">
        <v>1278</v>
      </c>
      <c r="B4114" s="31"/>
      <c r="C4114" s="53" t="s">
        <v>1279</v>
      </c>
      <c r="D4114" s="18"/>
      <c r="E4114" s="42"/>
      <c r="F4114" s="60"/>
      <c r="G4114" s="43"/>
      <c r="H4114" s="44"/>
      <c r="I4114" s="45"/>
      <c r="J4114" s="46"/>
    </row>
    <row r="4115" spans="1:10">
      <c r="A4115" s="40">
        <v>300026</v>
      </c>
      <c r="B4115" s="31" t="s">
        <v>1279</v>
      </c>
      <c r="C4115" s="360" t="s">
        <v>1281</v>
      </c>
      <c r="D4115" s="354" t="s">
        <v>1282</v>
      </c>
      <c r="E4115" s="367">
        <f>$O$2</f>
        <v>0.05</v>
      </c>
      <c r="F4115" s="356"/>
      <c r="G4115" s="357">
        <f>H4113</f>
        <v>4546.46</v>
      </c>
      <c r="H4115" s="365">
        <f>TRUNC(E4115* (1 + F4115 / 100) * G4115,2)</f>
        <v>227.32</v>
      </c>
      <c r="I4115" s="352" t="e">
        <f>I4101 * H4115</f>
        <v>#REF!</v>
      </c>
      <c r="J4115" s="333" t="e">
        <f>H4115 * I4101</f>
        <v>#REF!</v>
      </c>
    </row>
    <row r="4116" spans="1:10">
      <c r="A4116" s="40">
        <v>300002</v>
      </c>
      <c r="B4116" s="31" t="s">
        <v>1279</v>
      </c>
      <c r="C4116" s="360" t="s">
        <v>1561</v>
      </c>
      <c r="D4116" s="354" t="s">
        <v>1390</v>
      </c>
      <c r="E4116" s="355">
        <v>0.1</v>
      </c>
      <c r="F4116" s="356"/>
      <c r="G4116" s="357">
        <v>15990</v>
      </c>
      <c r="H4116" s="365">
        <f>TRUNC(E4116* (1 + F4116 / 100) * G4116,2)</f>
        <v>1599</v>
      </c>
      <c r="I4116" s="352" t="e">
        <f>I4101 * (E4116 * (1+F4116/100))</f>
        <v>#REF!</v>
      </c>
      <c r="J4116" s="333" t="e">
        <f>H4116 * I4101</f>
        <v>#REF!</v>
      </c>
    </row>
    <row r="4117" spans="1:10">
      <c r="A4117" s="54" t="s">
        <v>1283</v>
      </c>
      <c r="B4117" s="31"/>
      <c r="C4117" s="41"/>
      <c r="D4117" s="18"/>
      <c r="E4117" s="42"/>
      <c r="F4117" s="60"/>
      <c r="G4117" s="43" t="s">
        <v>1284</v>
      </c>
      <c r="H4117" s="48">
        <f>SUM(H4114:H4116)</f>
        <v>1826.32</v>
      </c>
      <c r="I4117" s="45"/>
      <c r="J4117" s="49" t="e">
        <f>SUM(J4114:J4116)</f>
        <v>#REF!</v>
      </c>
    </row>
    <row r="4118" spans="1:10">
      <c r="A4118" s="18" t="s">
        <v>1285</v>
      </c>
      <c r="B4118" s="61"/>
      <c r="C4118" s="47" t="s">
        <v>1286</v>
      </c>
      <c r="D4118" s="18"/>
      <c r="E4118" s="42"/>
      <c r="F4118" s="60"/>
      <c r="G4118" s="43"/>
      <c r="H4118" s="44"/>
      <c r="I4118" s="45"/>
      <c r="J4118" s="46"/>
    </row>
    <row r="4119" spans="1:10">
      <c r="A4119" s="40"/>
      <c r="B4119" s="31"/>
      <c r="C4119" s="360"/>
      <c r="D4119" s="354"/>
      <c r="E4119" s="355"/>
      <c r="F4119" s="356"/>
      <c r="G4119" s="357"/>
      <c r="H4119" s="365"/>
      <c r="I4119" s="352"/>
      <c r="J4119" s="333"/>
    </row>
    <row r="4120" spans="1:10">
      <c r="A4120" s="54" t="s">
        <v>1287</v>
      </c>
      <c r="B4120" s="61"/>
      <c r="C4120" s="41"/>
      <c r="D4120" s="18"/>
      <c r="E4120" s="42"/>
      <c r="F4120" s="60"/>
      <c r="G4120" s="43" t="s">
        <v>1288</v>
      </c>
      <c r="H4120" s="365">
        <f>SUM(H4118:H4119)</f>
        <v>0</v>
      </c>
      <c r="I4120" s="45"/>
      <c r="J4120" s="333">
        <f>SUM(J4118:J4119)</f>
        <v>0</v>
      </c>
    </row>
    <row r="4121" spans="1:10">
      <c r="A4121" s="18"/>
      <c r="B4121" s="55"/>
      <c r="C4121" s="41"/>
      <c r="D4121" s="18"/>
      <c r="E4121" s="42"/>
      <c r="F4121" s="60"/>
      <c r="G4121" s="43"/>
      <c r="H4121" s="44"/>
      <c r="I4121" s="45"/>
      <c r="J4121" s="46"/>
    </row>
    <row r="4122" spans="1:10" ht="16" thickBot="1">
      <c r="A4122" s="18" t="s">
        <v>1289</v>
      </c>
      <c r="B4122" s="55"/>
      <c r="C4122" s="56"/>
      <c r="D4122" s="119"/>
      <c r="E4122" s="120"/>
      <c r="F4122" s="121" t="s">
        <v>1290</v>
      </c>
      <c r="G4122" s="122">
        <f>SUM(H4102:H4121)/2</f>
        <v>13091.5</v>
      </c>
      <c r="H4122" s="123" t="e">
        <f>IF($A$2="CD",IF($A$3=1,ROUND(SUM(H4102:H4121)/2,0),IF($A$3=3,ROUND(SUM(H4102:H4121)/2,-1),SUM(H4102:H4121)/2)),SUM(H4102:H4121)/2)</f>
        <v>#REF!</v>
      </c>
      <c r="I4122" s="57" t="e">
        <f>SUM(J4102:J4121)/2</f>
        <v>#REF!</v>
      </c>
      <c r="J4122" s="124" t="e">
        <f>IF($A$2="CD",IF($A$3=1,ROUND(SUM(J4102:J4121)/2,0),IF($A$3=3,ROUND(SUM(J4102:J4121)/2,-1),SUM(J4102:J4121)/2)),SUM(J4102:J4121)/2)</f>
        <v>#REF!</v>
      </c>
    </row>
    <row r="4123" spans="1:10" ht="16" thickTop="1">
      <c r="A4123" s="18" t="s">
        <v>1340</v>
      </c>
      <c r="B4123" s="55"/>
      <c r="C4123" s="65" t="s">
        <v>1341</v>
      </c>
      <c r="D4123" s="66"/>
      <c r="E4123" s="67"/>
      <c r="F4123" s="112"/>
      <c r="G4123" s="68"/>
      <c r="H4123" s="69"/>
      <c r="I4123" s="45"/>
      <c r="J4123" s="70"/>
    </row>
    <row r="4124" spans="1:10">
      <c r="A4124" s="40" t="s">
        <v>1342</v>
      </c>
      <c r="B4124" s="55"/>
      <c r="C4124" s="335" t="s">
        <v>1343</v>
      </c>
      <c r="D4124" s="336"/>
      <c r="E4124" s="337"/>
      <c r="F4124" s="368">
        <f>$F$3</f>
        <v>0</v>
      </c>
      <c r="G4124" s="338"/>
      <c r="H4124" s="339" t="e">
        <f>ROUND(H4122*F4124,2)</f>
        <v>#REF!</v>
      </c>
      <c r="I4124" s="45"/>
      <c r="J4124" s="333" t="e">
        <f>ROUND(J4122*F4124,2)</f>
        <v>#REF!</v>
      </c>
    </row>
    <row r="4125" spans="1:10">
      <c r="A4125" s="40" t="s">
        <v>1344</v>
      </c>
      <c r="B4125" s="55"/>
      <c r="C4125" s="335" t="s">
        <v>1345</v>
      </c>
      <c r="D4125" s="336"/>
      <c r="E4125" s="337"/>
      <c r="F4125" s="368">
        <f>$G$3</f>
        <v>0</v>
      </c>
      <c r="G4125" s="338"/>
      <c r="H4125" s="339" t="e">
        <f>ROUND(H4122*F4125,2)</f>
        <v>#REF!</v>
      </c>
      <c r="I4125" s="45"/>
      <c r="J4125" s="333" t="e">
        <f>ROUND(J4122*F4125,2)</f>
        <v>#REF!</v>
      </c>
    </row>
    <row r="4126" spans="1:10">
      <c r="A4126" s="40" t="s">
        <v>1346</v>
      </c>
      <c r="B4126" s="55"/>
      <c r="C4126" s="335" t="s">
        <v>1347</v>
      </c>
      <c r="D4126" s="336"/>
      <c r="E4126" s="337"/>
      <c r="F4126" s="368">
        <f>$H$3</f>
        <v>0</v>
      </c>
      <c r="G4126" s="338"/>
      <c r="H4126" s="339" t="e">
        <f>ROUND(H4122*F4126,2)</f>
        <v>#REF!</v>
      </c>
      <c r="I4126" s="45"/>
      <c r="J4126" s="333" t="e">
        <f>ROUND(J4122*F4126,2)</f>
        <v>#REF!</v>
      </c>
    </row>
    <row r="4127" spans="1:10">
      <c r="A4127" s="40" t="s">
        <v>1348</v>
      </c>
      <c r="B4127" s="55"/>
      <c r="C4127" s="335" t="s">
        <v>1349</v>
      </c>
      <c r="D4127" s="336"/>
      <c r="E4127" s="337"/>
      <c r="F4127" s="368" t="e">
        <f>$I$3</f>
        <v>#REF!</v>
      </c>
      <c r="G4127" s="338"/>
      <c r="H4127" s="339" t="e">
        <f>ROUND(H4126*F4127,2)</f>
        <v>#REF!</v>
      </c>
      <c r="I4127" s="45"/>
      <c r="J4127" s="333" t="e">
        <f>ROUND(J4126*F4127,2)</f>
        <v>#REF!</v>
      </c>
    </row>
    <row r="4128" spans="1:10">
      <c r="A4128" s="18" t="s">
        <v>1350</v>
      </c>
      <c r="B4128" s="55"/>
      <c r="C4128" s="47" t="s">
        <v>1351</v>
      </c>
      <c r="D4128" s="18"/>
      <c r="E4128" s="42"/>
      <c r="F4128" s="60"/>
      <c r="G4128" s="71"/>
      <c r="H4128" s="72" t="e">
        <f>SUM(H4124:H4127)</f>
        <v>#REF!</v>
      </c>
      <c r="I4128" s="62"/>
      <c r="J4128" s="73" t="e">
        <f>SUM(J4124:J4127)</f>
        <v>#REF!</v>
      </c>
    </row>
    <row r="4129" spans="1:10" ht="16" thickBot="1">
      <c r="A4129" s="18" t="s">
        <v>1352</v>
      </c>
      <c r="B4129" s="55"/>
      <c r="C4129" s="125"/>
      <c r="D4129" s="126"/>
      <c r="E4129" s="120"/>
      <c r="F4129" s="121" t="s">
        <v>1353</v>
      </c>
      <c r="G4129" s="127" t="e">
        <f>H4128+H4122</f>
        <v>#REF!</v>
      </c>
      <c r="H4129" s="123" t="e">
        <f>IF($A$3=2,ROUND((H4122+H4128),2),IF($A$3=3,ROUND((H4122+H4128),-1),ROUND((H4122+H4128),0)))</f>
        <v>#REF!</v>
      </c>
      <c r="I4129" s="57"/>
      <c r="J4129" s="124" t="e">
        <f>IF($A$3=2,ROUND((J4122+J4128),2),IF($A$3=3,ROUND((J4122+J4128),-1),ROUND((J4122+J4128),0)))</f>
        <v>#REF!</v>
      </c>
    </row>
    <row r="4130" spans="1:10" ht="16" thickTop="1">
      <c r="C4130" s="1"/>
      <c r="D4130" s="2"/>
      <c r="E4130" s="1"/>
      <c r="F4130" s="1"/>
      <c r="G4130" s="1"/>
      <c r="H4130" s="1"/>
      <c r="I4130" s="29"/>
      <c r="J4130" s="30"/>
    </row>
    <row r="4131" spans="1:10" ht="16" thickBot="1">
      <c r="C4131" s="1"/>
      <c r="D4131" s="2"/>
      <c r="E4131" s="1"/>
      <c r="F4131" s="1"/>
      <c r="G4131" s="1"/>
      <c r="H4131" s="1"/>
      <c r="I4131" s="29"/>
      <c r="J4131" s="30"/>
    </row>
    <row r="4132" spans="1:10" ht="16" thickTop="1">
      <c r="A4132" s="18" t="s">
        <v>1900</v>
      </c>
      <c r="B4132" s="31"/>
      <c r="C4132" s="812" t="s">
        <v>1901</v>
      </c>
      <c r="D4132" s="813"/>
      <c r="E4132" s="813"/>
      <c r="F4132" s="813"/>
      <c r="G4132" s="32"/>
      <c r="H4132" s="33" t="s">
        <v>1373</v>
      </c>
      <c r="I4132" s="34" t="s">
        <v>1251</v>
      </c>
      <c r="J4132" s="35" t="s">
        <v>4</v>
      </c>
    </row>
    <row r="4133" spans="1:10">
      <c r="A4133" s="18"/>
      <c r="B4133" s="31"/>
      <c r="C4133" s="814"/>
      <c r="D4133" s="815"/>
      <c r="E4133" s="815"/>
      <c r="F4133" s="815"/>
      <c r="G4133" s="36"/>
      <c r="H4133" s="37" t="e">
        <f>"ITEM:   "&amp;#REF!</f>
        <v>#REF!</v>
      </c>
      <c r="I4133" s="64" t="e">
        <f>#REF!</f>
        <v>#REF!</v>
      </c>
      <c r="J4133" s="39"/>
    </row>
    <row r="4134" spans="1:10">
      <c r="A4134" s="40" t="s">
        <v>1253</v>
      </c>
      <c r="B4134" s="31"/>
      <c r="C4134" s="360" t="s">
        <v>1</v>
      </c>
      <c r="D4134" s="354" t="s">
        <v>2</v>
      </c>
      <c r="E4134" s="355" t="s">
        <v>3</v>
      </c>
      <c r="F4134" s="355" t="s">
        <v>1254</v>
      </c>
      <c r="G4134" s="357" t="s">
        <v>1255</v>
      </c>
      <c r="H4134" s="365" t="s">
        <v>1256</v>
      </c>
      <c r="I4134" s="352"/>
      <c r="J4134" s="333" t="s">
        <v>1256</v>
      </c>
    </row>
    <row r="4135" spans="1:10">
      <c r="A4135" s="40"/>
      <c r="B4135" s="31"/>
      <c r="C4135" s="41"/>
      <c r="D4135" s="18"/>
      <c r="E4135" s="42"/>
      <c r="F4135" s="42"/>
      <c r="G4135" s="43"/>
      <c r="H4135" s="117"/>
      <c r="I4135" s="45"/>
      <c r="J4135" s="46"/>
    </row>
    <row r="4136" spans="1:10">
      <c r="A4136" s="40" t="s">
        <v>1257</v>
      </c>
      <c r="B4136" s="31"/>
      <c r="C4136" s="47" t="s">
        <v>1258</v>
      </c>
      <c r="D4136" s="18"/>
      <c r="E4136" s="42"/>
      <c r="F4136" s="42"/>
      <c r="G4136" s="43"/>
      <c r="H4136" s="117"/>
      <c r="I4136" s="45"/>
      <c r="J4136" s="46"/>
    </row>
    <row r="4137" spans="1:10">
      <c r="A4137" s="40">
        <v>101051</v>
      </c>
      <c r="B4137" s="31" t="s">
        <v>1639</v>
      </c>
      <c r="C4137" s="360" t="s">
        <v>1902</v>
      </c>
      <c r="D4137" s="354" t="s">
        <v>1301</v>
      </c>
      <c r="E4137" s="355">
        <v>0.18</v>
      </c>
      <c r="F4137" s="355">
        <v>1</v>
      </c>
      <c r="G4137" s="357">
        <v>80000</v>
      </c>
      <c r="H4137" s="376">
        <f>TRUNC(E4137* (1 + F4137 / 100) * G4137,2)</f>
        <v>14544</v>
      </c>
      <c r="I4137" s="352" t="e">
        <f>I4133 * (E4137 * (1+F4137/100))</f>
        <v>#REF!</v>
      </c>
      <c r="J4137" s="333" t="e">
        <f>H4137 * I4133</f>
        <v>#REF!</v>
      </c>
    </row>
    <row r="4138" spans="1:10">
      <c r="A4138" s="54" t="s">
        <v>1265</v>
      </c>
      <c r="B4138" s="31"/>
      <c r="C4138" s="41"/>
      <c r="D4138" s="18"/>
      <c r="E4138" s="42"/>
      <c r="F4138" s="42"/>
      <c r="G4138" s="43" t="s">
        <v>1266</v>
      </c>
      <c r="H4138" s="115">
        <f>SUM(H4136:H4137)</f>
        <v>14544</v>
      </c>
      <c r="I4138" s="45"/>
      <c r="J4138" s="49" t="e">
        <f>SUM(J4136:J4137)</f>
        <v>#REF!</v>
      </c>
    </row>
    <row r="4139" spans="1:10">
      <c r="A4139" s="40" t="s">
        <v>1267</v>
      </c>
      <c r="B4139" s="31"/>
      <c r="C4139" s="50" t="s">
        <v>1268</v>
      </c>
      <c r="D4139" s="18" t="s">
        <v>1269</v>
      </c>
      <c r="E4139" s="18" t="s">
        <v>1270</v>
      </c>
      <c r="F4139" s="18" t="s">
        <v>1271</v>
      </c>
      <c r="G4139" s="51" t="s">
        <v>1272</v>
      </c>
      <c r="H4139" s="116" t="s">
        <v>1273</v>
      </c>
      <c r="I4139" s="45"/>
      <c r="J4139" s="46"/>
    </row>
    <row r="4140" spans="1:10">
      <c r="A4140" s="40">
        <v>200026</v>
      </c>
      <c r="B4140" s="31" t="s">
        <v>1268</v>
      </c>
      <c r="C4140" s="360" t="s">
        <v>1644</v>
      </c>
      <c r="D4140" s="361">
        <v>108249</v>
      </c>
      <c r="E4140" s="362">
        <f>$O$1</f>
        <v>1.68</v>
      </c>
      <c r="F4140" s="363">
        <f>IF(D4140&lt;&gt;"",TRUNC(D4140*E4140,0),"")</f>
        <v>181858</v>
      </c>
      <c r="G4140" s="364">
        <v>22.296299999999999</v>
      </c>
      <c r="H4140" s="376">
        <f>TRUNC(F4140/G4140,2)</f>
        <v>8156.42</v>
      </c>
      <c r="I4140" s="352" t="e">
        <f>I4133 / G4140</f>
        <v>#REF!</v>
      </c>
      <c r="J4140" s="333" t="e">
        <f>H4140 * I4133</f>
        <v>#REF!</v>
      </c>
    </row>
    <row r="4141" spans="1:10">
      <c r="A4141" s="54" t="s">
        <v>1276</v>
      </c>
      <c r="B4141" s="31"/>
      <c r="C4141" s="41"/>
      <c r="D4141" s="18"/>
      <c r="E4141" s="42"/>
      <c r="F4141" s="42"/>
      <c r="G4141" s="43" t="s">
        <v>1277</v>
      </c>
      <c r="H4141" s="115">
        <f>SUM(H4139:H4140)</f>
        <v>8156.42</v>
      </c>
      <c r="I4141" s="45"/>
      <c r="J4141" s="49" t="e">
        <f>SUM(J4139:J4140)</f>
        <v>#REF!</v>
      </c>
    </row>
    <row r="4142" spans="1:10">
      <c r="A4142" s="40" t="s">
        <v>1278</v>
      </c>
      <c r="B4142" s="31"/>
      <c r="C4142" s="53" t="s">
        <v>1279</v>
      </c>
      <c r="D4142" s="18"/>
      <c r="E4142" s="42"/>
      <c r="F4142" s="42"/>
      <c r="G4142" s="43"/>
      <c r="H4142" s="117"/>
      <c r="I4142" s="45"/>
      <c r="J4142" s="46"/>
    </row>
    <row r="4143" spans="1:10">
      <c r="A4143" s="40">
        <v>300026</v>
      </c>
      <c r="B4143" s="31" t="s">
        <v>1279</v>
      </c>
      <c r="C4143" s="360" t="s">
        <v>1281</v>
      </c>
      <c r="D4143" s="354" t="s">
        <v>1282</v>
      </c>
      <c r="E4143" s="367">
        <f>$O$2</f>
        <v>0.05</v>
      </c>
      <c r="F4143" s="355"/>
      <c r="G4143" s="357">
        <f>H4141</f>
        <v>8156.42</v>
      </c>
      <c r="H4143" s="376">
        <f>TRUNC(E4143* (1 + F4143 / 100) * G4143,2)</f>
        <v>407.82</v>
      </c>
      <c r="I4143" s="352" t="e">
        <f>I4133 * H4143</f>
        <v>#REF!</v>
      </c>
      <c r="J4143" s="333" t="e">
        <f>H4143 * I4133</f>
        <v>#REF!</v>
      </c>
    </row>
    <row r="4144" spans="1:10">
      <c r="A4144" s="40">
        <v>300002</v>
      </c>
      <c r="B4144" s="31" t="s">
        <v>1279</v>
      </c>
      <c r="C4144" s="360" t="s">
        <v>1389</v>
      </c>
      <c r="D4144" s="354" t="s">
        <v>1390</v>
      </c>
      <c r="E4144" s="367">
        <v>0.2</v>
      </c>
      <c r="F4144" s="355"/>
      <c r="G4144" s="357">
        <v>1100</v>
      </c>
      <c r="H4144" s="376">
        <f>TRUNC(E4144* (1 + F4144 / 100) * G4144,2)</f>
        <v>220</v>
      </c>
      <c r="I4144" s="352" t="e">
        <f>I4133 * (E4144 * (1+F4144/100))</f>
        <v>#REF!</v>
      </c>
      <c r="J4144" s="333" t="e">
        <f>H4144 * I4133</f>
        <v>#REF!</v>
      </c>
    </row>
    <row r="4145" spans="1:10">
      <c r="A4145" s="40">
        <v>300050</v>
      </c>
      <c r="B4145" s="31"/>
      <c r="C4145" s="223" t="s">
        <v>1903</v>
      </c>
      <c r="D4145" s="265" t="s">
        <v>629</v>
      </c>
      <c r="E4145" s="266">
        <v>0.2</v>
      </c>
      <c r="F4145" s="266"/>
      <c r="G4145" s="267">
        <v>560</v>
      </c>
      <c r="H4145" s="228">
        <f>TRUNC(E4145* (1 + F4145 / 100) * G4145,2)</f>
        <v>112</v>
      </c>
      <c r="I4145" s="302" t="e">
        <f>I4133 * (E4145 * (1+F4145/100))</f>
        <v>#REF!</v>
      </c>
      <c r="J4145" s="304" t="e">
        <f>H4145 * I4133</f>
        <v>#REF!</v>
      </c>
    </row>
    <row r="4146" spans="1:10">
      <c r="A4146" s="40">
        <v>300019</v>
      </c>
      <c r="B4146" s="31" t="s">
        <v>1279</v>
      </c>
      <c r="C4146" s="353" t="s">
        <v>1880</v>
      </c>
      <c r="D4146" s="354" t="s">
        <v>629</v>
      </c>
      <c r="E4146" s="355">
        <v>0.2</v>
      </c>
      <c r="F4146" s="355"/>
      <c r="G4146" s="357">
        <v>100</v>
      </c>
      <c r="H4146" s="358">
        <f>TRUNC(E4146* (1 + F4146 / 100) * G4146,2)</f>
        <v>20</v>
      </c>
      <c r="I4146" s="302" t="e">
        <f>I4133 * (E4146 * (1+F4146/100))</f>
        <v>#REF!</v>
      </c>
      <c r="J4146" s="404" t="e">
        <f>H4146 * I4133</f>
        <v>#REF!</v>
      </c>
    </row>
    <row r="4147" spans="1:10">
      <c r="A4147" s="54" t="s">
        <v>1283</v>
      </c>
      <c r="B4147" s="31"/>
      <c r="C4147" s="41"/>
      <c r="D4147" s="18"/>
      <c r="E4147" s="42"/>
      <c r="F4147" s="42"/>
      <c r="G4147" s="43" t="s">
        <v>1284</v>
      </c>
      <c r="H4147" s="48">
        <f>SUM(H4142:H4146)</f>
        <v>759.81999999999994</v>
      </c>
      <c r="I4147" s="45"/>
      <c r="J4147" s="49" t="e">
        <f>SUM(J4142:J4146)</f>
        <v>#REF!</v>
      </c>
    </row>
    <row r="4148" spans="1:10">
      <c r="A4148" s="18" t="s">
        <v>1285</v>
      </c>
      <c r="B4148" s="1"/>
      <c r="C4148" s="47" t="s">
        <v>1286</v>
      </c>
      <c r="D4148" s="18"/>
      <c r="E4148" s="42"/>
      <c r="F4148" s="42"/>
      <c r="G4148" s="43"/>
      <c r="H4148" s="44"/>
      <c r="I4148" s="45"/>
      <c r="J4148" s="46"/>
    </row>
    <row r="4149" spans="1:10">
      <c r="A4149" s="40"/>
      <c r="B4149" s="31"/>
      <c r="C4149" s="360"/>
      <c r="D4149" s="354"/>
      <c r="E4149" s="355"/>
      <c r="F4149" s="355"/>
      <c r="G4149" s="357"/>
      <c r="H4149" s="365"/>
      <c r="I4149" s="302"/>
      <c r="J4149" s="271"/>
    </row>
    <row r="4150" spans="1:10">
      <c r="A4150" s="54" t="s">
        <v>1287</v>
      </c>
      <c r="B4150" s="1"/>
      <c r="C4150" s="41"/>
      <c r="D4150" s="18"/>
      <c r="E4150" s="42"/>
      <c r="F4150" s="42"/>
      <c r="G4150" s="43" t="s">
        <v>1288</v>
      </c>
      <c r="H4150" s="365">
        <f>SUM(H4148:H4149)</f>
        <v>0</v>
      </c>
      <c r="I4150" s="45"/>
      <c r="J4150" s="271">
        <f>SUM(J4148:J4149)</f>
        <v>0</v>
      </c>
    </row>
    <row r="4151" spans="1:10">
      <c r="A4151" s="18"/>
      <c r="B4151" s="55"/>
      <c r="C4151" s="41"/>
      <c r="D4151" s="18"/>
      <c r="E4151" s="42"/>
      <c r="F4151" s="42"/>
      <c r="G4151" s="43"/>
      <c r="H4151" s="44"/>
      <c r="I4151" s="45"/>
      <c r="J4151" s="46"/>
    </row>
    <row r="4152" spans="1:10" ht="16" thickBot="1">
      <c r="A4152" s="18" t="s">
        <v>1289</v>
      </c>
      <c r="B4152" s="55"/>
      <c r="C4152" s="56"/>
      <c r="D4152" s="405"/>
      <c r="E4152" s="406"/>
      <c r="F4152" s="407" t="s">
        <v>1290</v>
      </c>
      <c r="G4152" s="408">
        <f>SUM(H4134:H4151)/2</f>
        <v>23460.239999999998</v>
      </c>
      <c r="H4152" s="409" t="e">
        <f>IF($A$2="CD",IF($A$3=1,ROUND(SUM(H4134:H4151)/2,0),IF($A$3=3,ROUND(SUM(H4134:H4151)/2,-1),SUM(H4134:H4151)/2)),SUM(H4134:H4151)/2)</f>
        <v>#REF!</v>
      </c>
      <c r="I4152" s="57" t="e">
        <f>SUM(J4134:J4151)/2</f>
        <v>#REF!</v>
      </c>
      <c r="J4152" s="410" t="e">
        <f>IF($A$2="CD",IF($A$3=1,ROUND(SUM(J4134:J4151)/2,0),IF($A$3=3,ROUND(SUM(J4134:J4151)/2,-1),SUM(J4134:J4151)/2)),SUM(J4134:J4151)/2)</f>
        <v>#REF!</v>
      </c>
    </row>
    <row r="4153" spans="1:10" ht="16" thickTop="1">
      <c r="A4153" s="18" t="s">
        <v>1340</v>
      </c>
      <c r="B4153" s="55"/>
      <c r="C4153" s="65" t="s">
        <v>1341</v>
      </c>
      <c r="D4153" s="66"/>
      <c r="E4153" s="67"/>
      <c r="F4153" s="67"/>
      <c r="G4153" s="68"/>
      <c r="H4153" s="69"/>
      <c r="I4153" s="45"/>
      <c r="J4153" s="70"/>
    </row>
    <row r="4154" spans="1:10">
      <c r="A4154" s="40" t="s">
        <v>1342</v>
      </c>
      <c r="B4154" s="55"/>
      <c r="C4154" s="272" t="s">
        <v>1343</v>
      </c>
      <c r="D4154" s="273"/>
      <c r="E4154" s="274"/>
      <c r="F4154" s="377">
        <f>$F$3</f>
        <v>0</v>
      </c>
      <c r="G4154" s="275"/>
      <c r="H4154" s="276" t="e">
        <f>ROUND(H4152*F4154,2)</f>
        <v>#REF!</v>
      </c>
      <c r="I4154" s="45"/>
      <c r="J4154" s="271" t="e">
        <f>ROUND(J4152*F4154,2)</f>
        <v>#REF!</v>
      </c>
    </row>
    <row r="4155" spans="1:10">
      <c r="A4155" s="40" t="s">
        <v>1344</v>
      </c>
      <c r="B4155" s="55"/>
      <c r="C4155" s="272" t="s">
        <v>1345</v>
      </c>
      <c r="D4155" s="273"/>
      <c r="E4155" s="274"/>
      <c r="F4155" s="377">
        <f>$G$3</f>
        <v>0</v>
      </c>
      <c r="G4155" s="275"/>
      <c r="H4155" s="276" t="e">
        <f>ROUND(H4152*F4155,2)</f>
        <v>#REF!</v>
      </c>
      <c r="I4155" s="45"/>
      <c r="J4155" s="271" t="e">
        <f>ROUND(J4152*F4155,2)</f>
        <v>#REF!</v>
      </c>
    </row>
    <row r="4156" spans="1:10">
      <c r="A4156" s="40" t="s">
        <v>1346</v>
      </c>
      <c r="B4156" s="55"/>
      <c r="C4156" s="272" t="s">
        <v>1347</v>
      </c>
      <c r="D4156" s="273"/>
      <c r="E4156" s="274"/>
      <c r="F4156" s="377">
        <f>$H$3</f>
        <v>0</v>
      </c>
      <c r="G4156" s="275"/>
      <c r="H4156" s="276" t="e">
        <f>ROUND(H4152*F4156,2)</f>
        <v>#REF!</v>
      </c>
      <c r="I4156" s="45"/>
      <c r="J4156" s="271" t="e">
        <f>ROUND(J4152*F4156,2)</f>
        <v>#REF!</v>
      </c>
    </row>
    <row r="4157" spans="1:10">
      <c r="A4157" s="40" t="s">
        <v>1348</v>
      </c>
      <c r="B4157" s="55"/>
      <c r="C4157" s="272" t="s">
        <v>1349</v>
      </c>
      <c r="D4157" s="273"/>
      <c r="E4157" s="274"/>
      <c r="F4157" s="377" t="e">
        <f>$I$3</f>
        <v>#REF!</v>
      </c>
      <c r="G4157" s="275"/>
      <c r="H4157" s="276" t="e">
        <f>ROUND(H4156*F4157,2)</f>
        <v>#REF!</v>
      </c>
      <c r="I4157" s="45"/>
      <c r="J4157" s="271" t="e">
        <f>ROUND(J4156*F4157,2)</f>
        <v>#REF!</v>
      </c>
    </row>
    <row r="4158" spans="1:10">
      <c r="A4158" s="18" t="s">
        <v>1350</v>
      </c>
      <c r="B4158" s="55"/>
      <c r="C4158" s="47" t="s">
        <v>1351</v>
      </c>
      <c r="D4158" s="18"/>
      <c r="E4158" s="42"/>
      <c r="F4158" s="42"/>
      <c r="G4158" s="71"/>
      <c r="H4158" s="72" t="e">
        <f>SUM(H4154:H4157)</f>
        <v>#REF!</v>
      </c>
      <c r="I4158" s="62"/>
      <c r="J4158" s="73" t="e">
        <f>SUM(J4154:J4157)</f>
        <v>#REF!</v>
      </c>
    </row>
    <row r="4159" spans="1:10" ht="16" thickBot="1">
      <c r="A4159" s="18" t="s">
        <v>1352</v>
      </c>
      <c r="B4159" s="55"/>
      <c r="C4159" s="411"/>
      <c r="D4159" s="412"/>
      <c r="E4159" s="406"/>
      <c r="F4159" s="407" t="s">
        <v>1353</v>
      </c>
      <c r="G4159" s="413" t="e">
        <f>H4158+H4152</f>
        <v>#REF!</v>
      </c>
      <c r="H4159" s="409" t="e">
        <f>IF($A$3=2,ROUND((H4152+H4158),2),IF($A$3=3,ROUND((H4152+H4158),-1),ROUND((H4152+H4158),0)))</f>
        <v>#REF!</v>
      </c>
      <c r="I4159" s="57"/>
      <c r="J4159" s="410" t="e">
        <f>IF($A$3=2,ROUND((J4152+J4158),2),IF($A$3=3,ROUND((J4152+J4158),-1),ROUND((J4152+J4158),0)))</f>
        <v>#REF!</v>
      </c>
    </row>
    <row r="4160" spans="1:10" ht="16" thickTop="1">
      <c r="C4160" s="1"/>
      <c r="D4160" s="2"/>
      <c r="E4160" s="1"/>
      <c r="F4160" s="1"/>
      <c r="G4160" s="1"/>
      <c r="H4160" s="1"/>
      <c r="I4160" s="29"/>
      <c r="J4160" s="30"/>
    </row>
    <row r="4161" spans="1:10">
      <c r="C4161" s="1"/>
      <c r="D4161" s="2"/>
      <c r="E4161" s="1"/>
      <c r="F4161" s="1"/>
      <c r="G4161" s="1"/>
      <c r="H4161" s="1"/>
      <c r="I4161" s="29"/>
      <c r="J4161" s="30"/>
    </row>
    <row r="4162" spans="1:10" ht="16" thickBot="1">
      <c r="C4162" s="1"/>
      <c r="D4162" s="2"/>
      <c r="E4162" s="1"/>
      <c r="F4162" s="1"/>
      <c r="G4162" s="1"/>
      <c r="H4162" s="1"/>
      <c r="I4162" s="29"/>
      <c r="J4162" s="30"/>
    </row>
    <row r="4163" spans="1:10" ht="16" thickTop="1">
      <c r="A4163" s="18" t="s">
        <v>1904</v>
      </c>
      <c r="B4163" s="29"/>
      <c r="C4163" s="824" t="s">
        <v>1905</v>
      </c>
      <c r="D4163" s="825"/>
      <c r="E4163" s="825"/>
      <c r="F4163" s="825"/>
      <c r="G4163" s="58"/>
      <c r="H4163" s="74" t="s">
        <v>1359</v>
      </c>
      <c r="I4163" s="75" t="s">
        <v>1411</v>
      </c>
      <c r="J4163" s="33" t="s">
        <v>1412</v>
      </c>
    </row>
    <row r="4164" spans="1:10">
      <c r="A4164" s="18"/>
      <c r="B4164" s="29"/>
      <c r="C4164" s="826"/>
      <c r="D4164" s="827"/>
      <c r="E4164" s="827"/>
      <c r="F4164" s="827"/>
      <c r="G4164" s="59"/>
      <c r="H4164" s="76" t="e">
        <f>"ITEM:   "&amp;#REF!</f>
        <v>#REF!</v>
      </c>
      <c r="I4164" s="77" t="e">
        <f>#REF!</f>
        <v>#REF!</v>
      </c>
      <c r="J4164" s="37"/>
    </row>
    <row r="4165" spans="1:10">
      <c r="A4165" s="78" t="s">
        <v>1253</v>
      </c>
      <c r="B4165" s="79"/>
      <c r="C4165" s="394" t="s">
        <v>1</v>
      </c>
      <c r="D4165" s="395" t="s">
        <v>2</v>
      </c>
      <c r="E4165" s="396" t="s">
        <v>3</v>
      </c>
      <c r="F4165" s="397" t="s">
        <v>1254</v>
      </c>
      <c r="G4165" s="398" t="s">
        <v>1255</v>
      </c>
      <c r="H4165" s="365" t="s">
        <v>1256</v>
      </c>
      <c r="I4165" s="80"/>
      <c r="J4165" s="365" t="s">
        <v>1256</v>
      </c>
    </row>
    <row r="4166" spans="1:10">
      <c r="A4166" s="40"/>
      <c r="B4166" s="29"/>
      <c r="C4166" s="81"/>
      <c r="D4166" s="82"/>
      <c r="E4166" s="29"/>
      <c r="F4166" s="30"/>
      <c r="G4166" s="43"/>
      <c r="H4166" s="44"/>
      <c r="I4166" s="414"/>
      <c r="J4166" s="44"/>
    </row>
    <row r="4167" spans="1:10">
      <c r="A4167" s="40" t="s">
        <v>1257</v>
      </c>
      <c r="B4167" s="29"/>
      <c r="C4167" s="87" t="s">
        <v>1258</v>
      </c>
      <c r="D4167" s="82"/>
      <c r="E4167" s="29"/>
      <c r="F4167" s="30"/>
      <c r="G4167" s="43"/>
      <c r="H4167" s="44"/>
      <c r="I4167" s="110"/>
      <c r="J4167" s="44"/>
    </row>
    <row r="4168" spans="1:10">
      <c r="A4168" s="40">
        <v>105144</v>
      </c>
      <c r="B4168" s="29" t="s">
        <v>1259</v>
      </c>
      <c r="C4168" s="372" t="s">
        <v>1906</v>
      </c>
      <c r="D4168" s="373" t="s">
        <v>1301</v>
      </c>
      <c r="E4168" s="374">
        <v>0.04</v>
      </c>
      <c r="F4168" s="375">
        <v>0</v>
      </c>
      <c r="G4168" s="357">
        <v>260000</v>
      </c>
      <c r="H4168" s="365">
        <f>TRUNC(E4168* (1 + F4168 / 100) * G4168,2)</f>
        <v>10400</v>
      </c>
      <c r="I4168" s="415" t="e">
        <f>I4164 * (E4168 * (1+F4168/100))</f>
        <v>#REF!</v>
      </c>
      <c r="J4168" s="44" t="e">
        <f>H4168 * I4164</f>
        <v>#REF!</v>
      </c>
    </row>
    <row r="4169" spans="1:10">
      <c r="A4169" s="40">
        <v>119231</v>
      </c>
      <c r="B4169" s="31"/>
      <c r="C4169" s="372" t="s">
        <v>1907</v>
      </c>
      <c r="D4169" s="373" t="s">
        <v>1301</v>
      </c>
      <c r="E4169" s="374">
        <v>6.0000000000000001E-3</v>
      </c>
      <c r="F4169" s="375">
        <v>1</v>
      </c>
      <c r="G4169" s="357">
        <v>182100</v>
      </c>
      <c r="H4169" s="365">
        <f>TRUNC(E4169* (1 + F4169 / 100) * G4169,2)</f>
        <v>1103.52</v>
      </c>
      <c r="I4169" s="302" t="e">
        <f>I4164 * (E4169 * (1+F4169/100))</f>
        <v>#REF!</v>
      </c>
      <c r="J4169" s="271" t="e">
        <f>H4169 * I4164</f>
        <v>#REF!</v>
      </c>
    </row>
    <row r="4170" spans="1:10">
      <c r="A4170" s="40">
        <v>119232</v>
      </c>
      <c r="B4170" s="31"/>
      <c r="C4170" s="372" t="s">
        <v>1908</v>
      </c>
      <c r="D4170" s="373" t="s">
        <v>1301</v>
      </c>
      <c r="E4170" s="374">
        <v>5.5E-2</v>
      </c>
      <c r="F4170" s="375">
        <v>1</v>
      </c>
      <c r="G4170" s="357">
        <v>110000</v>
      </c>
      <c r="H4170" s="365">
        <f>TRUNC(E4170* (1 + F4170 / 100) * G4170,2)</f>
        <v>6110.5</v>
      </c>
      <c r="I4170" s="302" t="e">
        <f>I4164 * (E4170 * (1+F4170/100))</f>
        <v>#REF!</v>
      </c>
      <c r="J4170" s="271" t="e">
        <f>H4170 * I4164</f>
        <v>#REF!</v>
      </c>
    </row>
    <row r="4171" spans="1:10">
      <c r="A4171" s="54" t="s">
        <v>1265</v>
      </c>
      <c r="B4171" s="29"/>
      <c r="C4171" s="81"/>
      <c r="D4171" s="82"/>
      <c r="E4171" s="29"/>
      <c r="F4171" s="30"/>
      <c r="G4171" s="43" t="s">
        <v>1266</v>
      </c>
      <c r="H4171" s="399">
        <f>SUM(H4167:H4170)</f>
        <v>17614.02</v>
      </c>
      <c r="I4171" s="85"/>
      <c r="J4171" s="399" t="e">
        <f>SUM(J4167:J4170)</f>
        <v>#REF!</v>
      </c>
    </row>
    <row r="4172" spans="1:10">
      <c r="A4172" s="40" t="s">
        <v>1267</v>
      </c>
      <c r="B4172" s="29"/>
      <c r="C4172" s="83" t="s">
        <v>1268</v>
      </c>
      <c r="D4172" s="82" t="s">
        <v>1269</v>
      </c>
      <c r="E4172" s="82" t="s">
        <v>1270</v>
      </c>
      <c r="F4172" s="82" t="s">
        <v>1271</v>
      </c>
      <c r="G4172" s="51" t="s">
        <v>1272</v>
      </c>
      <c r="H4172" s="52" t="s">
        <v>1273</v>
      </c>
      <c r="I4172" s="110"/>
      <c r="J4172" s="44"/>
    </row>
    <row r="4173" spans="1:10">
      <c r="A4173" s="40">
        <v>200026</v>
      </c>
      <c r="B4173" s="31"/>
      <c r="C4173" s="372" t="s">
        <v>1644</v>
      </c>
      <c r="D4173" s="361">
        <v>108249</v>
      </c>
      <c r="E4173" s="362">
        <f>$O$1</f>
        <v>1.68</v>
      </c>
      <c r="F4173" s="363">
        <f>IF(D4173&lt;&gt;"",TRUNC(D4173*E4173,0),"")</f>
        <v>181858</v>
      </c>
      <c r="G4173" s="364">
        <v>53.333199999999998</v>
      </c>
      <c r="H4173" s="365">
        <f>TRUNC(F4173/G4173,2)</f>
        <v>3409.84</v>
      </c>
      <c r="I4173" s="302" t="e">
        <f>I4164 / G4173</f>
        <v>#REF!</v>
      </c>
      <c r="J4173" s="271" t="e">
        <f>H4173 * I4164</f>
        <v>#REF!</v>
      </c>
    </row>
    <row r="4174" spans="1:10">
      <c r="A4174" s="54" t="s">
        <v>1276</v>
      </c>
      <c r="B4174" s="29"/>
      <c r="C4174" s="81"/>
      <c r="D4174" s="82"/>
      <c r="E4174" s="29"/>
      <c r="F4174" s="30"/>
      <c r="G4174" s="43" t="s">
        <v>1415</v>
      </c>
      <c r="H4174" s="399">
        <f>SUM(H4172:H4173)</f>
        <v>3409.84</v>
      </c>
      <c r="I4174" s="85"/>
      <c r="J4174" s="399" t="e">
        <f>SUM(J4172:J4173)</f>
        <v>#REF!</v>
      </c>
    </row>
    <row r="4175" spans="1:10">
      <c r="A4175" s="40" t="s">
        <v>1278</v>
      </c>
      <c r="B4175" s="29"/>
      <c r="C4175" s="86" t="s">
        <v>1279</v>
      </c>
      <c r="D4175" s="82"/>
      <c r="E4175" s="29"/>
      <c r="F4175" s="30"/>
      <c r="G4175" s="43"/>
      <c r="H4175" s="44"/>
      <c r="I4175" s="110"/>
      <c r="J4175" s="44"/>
    </row>
    <row r="4176" spans="1:10">
      <c r="A4176" s="40">
        <v>301007</v>
      </c>
      <c r="B4176" s="31"/>
      <c r="C4176" s="372" t="s">
        <v>1909</v>
      </c>
      <c r="D4176" s="373" t="s">
        <v>629</v>
      </c>
      <c r="E4176" s="374">
        <v>0.05</v>
      </c>
      <c r="F4176" s="375"/>
      <c r="G4176" s="357">
        <v>27000</v>
      </c>
      <c r="H4176" s="365">
        <f>TRUNC(E4176* (1 + F4176 / 100) * G4176,2)</f>
        <v>1350</v>
      </c>
      <c r="I4176" s="302" t="e">
        <f>I4164 * (E4176 * (1+F4176/100))</f>
        <v>#REF!</v>
      </c>
      <c r="J4176" s="271" t="e">
        <f>H4176 * I4164</f>
        <v>#REF!</v>
      </c>
    </row>
    <row r="4177" spans="1:10">
      <c r="A4177" s="40">
        <v>300026</v>
      </c>
      <c r="B4177" s="31"/>
      <c r="C4177" s="372" t="s">
        <v>1281</v>
      </c>
      <c r="D4177" s="373" t="s">
        <v>1282</v>
      </c>
      <c r="E4177" s="385">
        <f>$O$2</f>
        <v>0.05</v>
      </c>
      <c r="F4177" s="375"/>
      <c r="G4177" s="357">
        <f>H4174</f>
        <v>3409.84</v>
      </c>
      <c r="H4177" s="365">
        <f>TRUNC(E4177* (1 + F4177 / 100) * G4177,2)</f>
        <v>170.49</v>
      </c>
      <c r="I4177" s="302" t="e">
        <f>I4164 * H4177</f>
        <v>#REF!</v>
      </c>
      <c r="J4177" s="271" t="e">
        <f>H4177 * I4164</f>
        <v>#REF!</v>
      </c>
    </row>
    <row r="4178" spans="1:10">
      <c r="A4178" s="54" t="s">
        <v>1283</v>
      </c>
      <c r="B4178" s="29"/>
      <c r="C4178" s="81"/>
      <c r="D4178" s="82"/>
      <c r="E4178" s="29"/>
      <c r="F4178" s="30"/>
      <c r="G4178" s="43" t="s">
        <v>1284</v>
      </c>
      <c r="H4178" s="399">
        <f>SUM(H4175:H4177)</f>
        <v>1520.49</v>
      </c>
      <c r="I4178" s="85"/>
      <c r="J4178" s="399" t="e">
        <f>SUM(J4175:J4177)</f>
        <v>#REF!</v>
      </c>
    </row>
    <row r="4179" spans="1:10">
      <c r="A4179" s="18" t="s">
        <v>1285</v>
      </c>
      <c r="B4179" s="61"/>
      <c r="C4179" s="87" t="s">
        <v>1286</v>
      </c>
      <c r="D4179" s="82"/>
      <c r="E4179" s="29"/>
      <c r="F4179" s="30"/>
      <c r="G4179" s="43"/>
      <c r="H4179" s="44"/>
      <c r="I4179" s="85"/>
      <c r="J4179" s="44"/>
    </row>
    <row r="4180" spans="1:10">
      <c r="A4180" s="40"/>
      <c r="B4180" s="31"/>
      <c r="C4180" s="372"/>
      <c r="D4180" s="373"/>
      <c r="E4180" s="374"/>
      <c r="F4180" s="375"/>
      <c r="G4180" s="357"/>
      <c r="H4180" s="365"/>
      <c r="I4180" s="302"/>
      <c r="J4180" s="365"/>
    </row>
    <row r="4181" spans="1:10">
      <c r="A4181" s="54" t="s">
        <v>1287</v>
      </c>
      <c r="B4181" s="61"/>
      <c r="C4181" s="81"/>
      <c r="D4181" s="82"/>
      <c r="E4181" s="29"/>
      <c r="F4181" s="30"/>
      <c r="G4181" s="43" t="s">
        <v>1420</v>
      </c>
      <c r="H4181" s="365">
        <f>SUM(H4179:H4180)</f>
        <v>0</v>
      </c>
      <c r="I4181" s="85"/>
      <c r="J4181" s="365">
        <f>SUM(J4179:J4180)</f>
        <v>0</v>
      </c>
    </row>
    <row r="4182" spans="1:10">
      <c r="A4182" s="18"/>
      <c r="B4182" s="88"/>
      <c r="C4182" s="81"/>
      <c r="D4182" s="82"/>
      <c r="E4182" s="29"/>
      <c r="F4182" s="30"/>
      <c r="G4182" s="43"/>
      <c r="H4182" s="44"/>
      <c r="I4182" s="110"/>
      <c r="J4182" s="44"/>
    </row>
    <row r="4183" spans="1:10" ht="16" thickBot="1">
      <c r="A4183" s="18" t="s">
        <v>1289</v>
      </c>
      <c r="B4183" s="88"/>
      <c r="C4183" s="89"/>
      <c r="D4183" s="416"/>
      <c r="E4183" s="417"/>
      <c r="F4183" s="418" t="s">
        <v>1290</v>
      </c>
      <c r="G4183" s="408">
        <f>SUM(H4165:H4182)/2</f>
        <v>22544.35</v>
      </c>
      <c r="H4183" s="409" t="e">
        <f>IF($A$2="CD",IF($A$3=1,ROUND(SUM(H4165:H4182)/2,0),IF($A$3=3,ROUND(SUM(H4165:H4182)/2,-1),SUM(H4165:H4182)/2)),SUM(H4165:H4182)/2)</f>
        <v>#REF!</v>
      </c>
      <c r="I4183" s="57"/>
      <c r="J4183" s="409" t="e">
        <f>IF($A$2="CD",IF($A$3=1,ROUND(SUM(J4165:J4182)/2,0),IF($A$3=3,ROUND(SUM(J4165:J4182)/2,-1),SUM(J4165:J4182)/2)),SUM(J4165:J4182)/2)</f>
        <v>#REF!</v>
      </c>
    </row>
    <row r="4184" spans="1:10" ht="16" thickTop="1">
      <c r="A4184" s="18" t="s">
        <v>1340</v>
      </c>
      <c r="B4184" s="88"/>
      <c r="C4184" s="90" t="s">
        <v>1341</v>
      </c>
      <c r="D4184" s="91"/>
      <c r="E4184" s="92"/>
      <c r="F4184" s="93"/>
      <c r="G4184" s="68"/>
      <c r="H4184" s="69"/>
      <c r="I4184" s="45"/>
      <c r="J4184" s="69"/>
    </row>
    <row r="4185" spans="1:10">
      <c r="A4185" s="40" t="s">
        <v>1342</v>
      </c>
      <c r="B4185" s="88"/>
      <c r="C4185" s="419" t="s">
        <v>1343</v>
      </c>
      <c r="D4185" s="420"/>
      <c r="E4185" s="421"/>
      <c r="F4185" s="403">
        <f>$F$3</f>
        <v>0</v>
      </c>
      <c r="G4185" s="275"/>
      <c r="H4185" s="276" t="e">
        <f>ROUND(H4183*F4185,2)</f>
        <v>#REF!</v>
      </c>
      <c r="I4185" s="45"/>
      <c r="J4185" s="276" t="e">
        <f>ROUND(J4183*H4185,2)</f>
        <v>#REF!</v>
      </c>
    </row>
    <row r="4186" spans="1:10">
      <c r="A4186" s="40" t="s">
        <v>1344</v>
      </c>
      <c r="B4186" s="88"/>
      <c r="C4186" s="419" t="s">
        <v>1345</v>
      </c>
      <c r="D4186" s="420"/>
      <c r="E4186" s="421"/>
      <c r="F4186" s="403">
        <f>$G$3</f>
        <v>0</v>
      </c>
      <c r="G4186" s="275"/>
      <c r="H4186" s="276" t="e">
        <f>ROUND(H4183*F4186,2)</f>
        <v>#REF!</v>
      </c>
      <c r="I4186" s="45"/>
      <c r="J4186" s="276" t="e">
        <f>ROUND(J4183*H4186,2)</f>
        <v>#REF!</v>
      </c>
    </row>
    <row r="4187" spans="1:10">
      <c r="A4187" s="40" t="s">
        <v>1346</v>
      </c>
      <c r="B4187" s="88"/>
      <c r="C4187" s="419" t="s">
        <v>1347</v>
      </c>
      <c r="D4187" s="420"/>
      <c r="E4187" s="421"/>
      <c r="F4187" s="403">
        <f>$H$3</f>
        <v>0</v>
      </c>
      <c r="G4187" s="275"/>
      <c r="H4187" s="276" t="e">
        <f>ROUND(H4183*F4187,2)</f>
        <v>#REF!</v>
      </c>
      <c r="I4187" s="45"/>
      <c r="J4187" s="276" t="e">
        <f>ROUND(J4183*H4187,2)</f>
        <v>#REF!</v>
      </c>
    </row>
    <row r="4188" spans="1:10">
      <c r="A4188" s="40" t="s">
        <v>1348</v>
      </c>
      <c r="B4188" s="88"/>
      <c r="C4188" s="419" t="s">
        <v>1349</v>
      </c>
      <c r="D4188" s="420"/>
      <c r="E4188" s="421"/>
      <c r="F4188" s="403" t="e">
        <f>$I$3</f>
        <v>#REF!</v>
      </c>
      <c r="G4188" s="275"/>
      <c r="H4188" s="276" t="e">
        <f>ROUND(H4187*F4188,2)</f>
        <v>#REF!</v>
      </c>
      <c r="I4188" s="45"/>
      <c r="J4188" s="276" t="e">
        <f>ROUND(J4187*H4188,2)</f>
        <v>#REF!</v>
      </c>
    </row>
    <row r="4189" spans="1:10">
      <c r="A4189" s="18" t="s">
        <v>1350</v>
      </c>
      <c r="B4189" s="88"/>
      <c r="C4189" s="87" t="s">
        <v>1351</v>
      </c>
      <c r="D4189" s="82"/>
      <c r="E4189" s="29"/>
      <c r="F4189" s="30"/>
      <c r="G4189" s="71"/>
      <c r="H4189" s="72" t="e">
        <f>SUM(H4185:H4188)</f>
        <v>#REF!</v>
      </c>
      <c r="I4189" s="62"/>
      <c r="J4189" s="72" t="e">
        <f>SUM(J4185:J4188)</f>
        <v>#REF!</v>
      </c>
    </row>
    <row r="4190" spans="1:10" ht="16" thickBot="1">
      <c r="A4190" s="18" t="s">
        <v>1352</v>
      </c>
      <c r="B4190" s="88"/>
      <c r="C4190" s="422"/>
      <c r="D4190" s="423"/>
      <c r="E4190" s="417"/>
      <c r="F4190" s="418" t="s">
        <v>1353</v>
      </c>
      <c r="G4190" s="413" t="e">
        <f>H4189+H4183</f>
        <v>#REF!</v>
      </c>
      <c r="H4190" s="409" t="e">
        <f>IF($A$3=2,ROUND((H4183+H4189),2),IF($A$3=3,ROUND((H4183+H4189),-1),ROUND((H4183+H4189),0)))</f>
        <v>#REF!</v>
      </c>
      <c r="I4190" s="57"/>
      <c r="J4190" s="409" t="e">
        <f>IF($A$3=2,ROUND((J4183+J4189),2),IF($A$3=3,ROUND((J4183+J4189),-1),ROUND((J4183+J4189),0)))</f>
        <v>#REF!</v>
      </c>
    </row>
    <row r="4191" spans="1:10" ht="16" thickTop="1">
      <c r="C4191" s="1"/>
      <c r="D4191" s="2"/>
      <c r="E4191" s="1"/>
      <c r="F4191" s="1"/>
      <c r="G4191" s="1"/>
      <c r="H4191" s="1"/>
      <c r="I4191" s="29"/>
      <c r="J4191" s="30"/>
    </row>
    <row r="4192" spans="1:10">
      <c r="C4192" s="1"/>
      <c r="D4192" s="2"/>
      <c r="E4192" s="1"/>
      <c r="F4192" s="1"/>
      <c r="G4192" s="1"/>
      <c r="H4192" s="1"/>
      <c r="I4192" s="29"/>
      <c r="J4192" s="30"/>
    </row>
    <row r="4193" spans="1:10" ht="16" thickBot="1">
      <c r="C4193" s="1"/>
      <c r="D4193" s="2"/>
      <c r="E4193" s="1"/>
      <c r="F4193" s="1"/>
      <c r="G4193" s="1"/>
      <c r="H4193" s="1"/>
      <c r="I4193" s="29"/>
      <c r="J4193" s="30"/>
    </row>
    <row r="4194" spans="1:10" ht="16" thickTop="1">
      <c r="A4194" s="18" t="s">
        <v>1910</v>
      </c>
      <c r="B4194" s="31"/>
      <c r="C4194" s="812" t="s">
        <v>1911</v>
      </c>
      <c r="D4194" s="813"/>
      <c r="E4194" s="813"/>
      <c r="F4194" s="813"/>
      <c r="G4194" s="58"/>
      <c r="H4194" s="33" t="s">
        <v>1328</v>
      </c>
      <c r="I4194" s="34" t="s">
        <v>1251</v>
      </c>
      <c r="J4194" s="35" t="s">
        <v>4</v>
      </c>
    </row>
    <row r="4195" spans="1:10">
      <c r="A4195" s="18"/>
      <c r="B4195" s="31"/>
      <c r="C4195" s="814"/>
      <c r="D4195" s="815"/>
      <c r="E4195" s="815"/>
      <c r="F4195" s="815"/>
      <c r="G4195" s="59"/>
      <c r="H4195" s="37" t="e">
        <f>"ITEM:   "&amp;#REF!</f>
        <v>#REF!</v>
      </c>
      <c r="I4195" s="64" t="e">
        <f>#REF!</f>
        <v>#REF!</v>
      </c>
      <c r="J4195" s="39"/>
    </row>
    <row r="4196" spans="1:10">
      <c r="A4196" s="40" t="s">
        <v>1253</v>
      </c>
      <c r="B4196" s="31"/>
      <c r="C4196" s="360" t="s">
        <v>1</v>
      </c>
      <c r="D4196" s="354" t="s">
        <v>2</v>
      </c>
      <c r="E4196" s="355" t="s">
        <v>3</v>
      </c>
      <c r="F4196" s="356" t="s">
        <v>1254</v>
      </c>
      <c r="G4196" s="357" t="s">
        <v>1255</v>
      </c>
      <c r="H4196" s="365" t="s">
        <v>1256</v>
      </c>
      <c r="I4196" s="302"/>
      <c r="J4196" s="271" t="s">
        <v>1256</v>
      </c>
    </row>
    <row r="4197" spans="1:10">
      <c r="A4197" s="40"/>
      <c r="B4197" s="31"/>
      <c r="C4197" s="41"/>
      <c r="D4197" s="18"/>
      <c r="E4197" s="42"/>
      <c r="F4197" s="60"/>
      <c r="G4197" s="43"/>
      <c r="H4197" s="44"/>
      <c r="I4197" s="45"/>
      <c r="J4197" s="46"/>
    </row>
    <row r="4198" spans="1:10">
      <c r="A4198" s="40" t="s">
        <v>1257</v>
      </c>
      <c r="B4198" s="31"/>
      <c r="C4198" s="47" t="s">
        <v>1258</v>
      </c>
      <c r="D4198" s="18"/>
      <c r="E4198" s="42"/>
      <c r="F4198" s="60"/>
      <c r="G4198" s="43"/>
      <c r="H4198" s="44"/>
      <c r="I4198" s="45"/>
      <c r="J4198" s="46"/>
    </row>
    <row r="4199" spans="1:10">
      <c r="A4199" s="40">
        <v>109948</v>
      </c>
      <c r="B4199" s="31"/>
      <c r="C4199" s="372" t="s">
        <v>1912</v>
      </c>
      <c r="D4199" s="373" t="s">
        <v>2</v>
      </c>
      <c r="E4199" s="374">
        <v>4</v>
      </c>
      <c r="F4199" s="375">
        <v>5</v>
      </c>
      <c r="G4199" s="357">
        <v>6000</v>
      </c>
      <c r="H4199" s="365">
        <f t="shared" ref="H4199:H4204" si="25">TRUNC(E4199* (1 + F4199 / 100) * G4199,2)</f>
        <v>25200</v>
      </c>
      <c r="I4199" s="302" t="e">
        <f>I4195 * (E4199 * (1+F4199/100))</f>
        <v>#REF!</v>
      </c>
      <c r="J4199" s="271" t="e">
        <f>H4199 * I4195</f>
        <v>#REF!</v>
      </c>
    </row>
    <row r="4200" spans="1:10">
      <c r="A4200" s="40">
        <v>100201</v>
      </c>
      <c r="B4200" s="31" t="s">
        <v>1329</v>
      </c>
      <c r="C4200" s="360" t="s">
        <v>1913</v>
      </c>
      <c r="D4200" s="354" t="s">
        <v>1914</v>
      </c>
      <c r="E4200" s="355">
        <v>6</v>
      </c>
      <c r="F4200" s="356"/>
      <c r="G4200" s="357">
        <v>7200</v>
      </c>
      <c r="H4200" s="365">
        <f t="shared" si="25"/>
        <v>43200</v>
      </c>
      <c r="I4200" s="302" t="e">
        <f>I4195 * (E4200 * (1+F4200/100))</f>
        <v>#REF!</v>
      </c>
      <c r="J4200" s="271" t="e">
        <f>H4200 * I4195</f>
        <v>#REF!</v>
      </c>
    </row>
    <row r="4201" spans="1:10">
      <c r="A4201" s="40">
        <v>101080</v>
      </c>
      <c r="B4201" s="31" t="s">
        <v>1336</v>
      </c>
      <c r="C4201" s="360" t="s">
        <v>1915</v>
      </c>
      <c r="D4201" s="354" t="s">
        <v>2</v>
      </c>
      <c r="E4201" s="355">
        <v>2</v>
      </c>
      <c r="F4201" s="356"/>
      <c r="G4201" s="357">
        <v>55000</v>
      </c>
      <c r="H4201" s="365">
        <f t="shared" si="25"/>
        <v>110000</v>
      </c>
      <c r="I4201" s="302" t="e">
        <f>I4195 * (E4201 * (1+F4201/100))</f>
        <v>#REF!</v>
      </c>
      <c r="J4201" s="271" t="e">
        <f>H4201 * I4195</f>
        <v>#REF!</v>
      </c>
    </row>
    <row r="4202" spans="1:10">
      <c r="A4202" s="40">
        <v>101289</v>
      </c>
      <c r="B4202" s="31" t="s">
        <v>1263</v>
      </c>
      <c r="C4202" s="360" t="s">
        <v>1833</v>
      </c>
      <c r="D4202" s="354" t="s">
        <v>1301</v>
      </c>
      <c r="E4202" s="355">
        <v>0.3</v>
      </c>
      <c r="F4202" s="356"/>
      <c r="G4202" s="357">
        <v>49955</v>
      </c>
      <c r="H4202" s="365">
        <f t="shared" si="25"/>
        <v>14986.5</v>
      </c>
      <c r="I4202" s="302" t="e">
        <f>I4195 * (E4202 * (1+F4202/100))</f>
        <v>#REF!</v>
      </c>
      <c r="J4202" s="271" t="e">
        <f>H4202 * I4195</f>
        <v>#REF!</v>
      </c>
    </row>
    <row r="4203" spans="1:10">
      <c r="A4203" s="40">
        <v>101506</v>
      </c>
      <c r="B4203" s="31" t="s">
        <v>1261</v>
      </c>
      <c r="C4203" s="360" t="s">
        <v>1916</v>
      </c>
      <c r="D4203" s="354" t="s">
        <v>1335</v>
      </c>
      <c r="E4203" s="355">
        <v>1.4</v>
      </c>
      <c r="F4203" s="356"/>
      <c r="G4203" s="357">
        <v>4900</v>
      </c>
      <c r="H4203" s="365">
        <f t="shared" si="25"/>
        <v>6860</v>
      </c>
      <c r="I4203" s="302" t="e">
        <f>I4195 * (E4203 * (1+F4203/100))</f>
        <v>#REF!</v>
      </c>
      <c r="J4203" s="271" t="e">
        <f>H4203 * I4195</f>
        <v>#REF!</v>
      </c>
    </row>
    <row r="4204" spans="1:10">
      <c r="A4204" s="40">
        <v>100543</v>
      </c>
      <c r="B4204" s="31" t="s">
        <v>1336</v>
      </c>
      <c r="C4204" s="360" t="s">
        <v>1917</v>
      </c>
      <c r="D4204" s="354" t="s">
        <v>1918</v>
      </c>
      <c r="E4204" s="355">
        <v>22</v>
      </c>
      <c r="F4204" s="356"/>
      <c r="G4204" s="357">
        <v>6850</v>
      </c>
      <c r="H4204" s="365">
        <f t="shared" si="25"/>
        <v>150700</v>
      </c>
      <c r="I4204" s="302" t="e">
        <f>I4195 * (E4204 * (1+F4204/100))</f>
        <v>#REF!</v>
      </c>
      <c r="J4204" s="271" t="e">
        <f>H4204 * I4195</f>
        <v>#REF!</v>
      </c>
    </row>
    <row r="4205" spans="1:10">
      <c r="A4205" s="54" t="s">
        <v>1265</v>
      </c>
      <c r="B4205" s="31"/>
      <c r="C4205" s="41"/>
      <c r="D4205" s="18"/>
      <c r="E4205" s="42"/>
      <c r="F4205" s="60"/>
      <c r="G4205" s="43" t="s">
        <v>1266</v>
      </c>
      <c r="H4205" s="48">
        <f>SUM(H4198:H4204)</f>
        <v>350946.5</v>
      </c>
      <c r="I4205" s="45"/>
      <c r="J4205" s="49" t="e">
        <f>SUM(J4198:J4204)</f>
        <v>#REF!</v>
      </c>
    </row>
    <row r="4206" spans="1:10">
      <c r="A4206" s="40" t="s">
        <v>1267</v>
      </c>
      <c r="B4206" s="31"/>
      <c r="C4206" s="50" t="s">
        <v>1268</v>
      </c>
      <c r="D4206" s="18" t="s">
        <v>1269</v>
      </c>
      <c r="E4206" s="18" t="s">
        <v>1270</v>
      </c>
      <c r="F4206" s="18" t="s">
        <v>1271</v>
      </c>
      <c r="G4206" s="51" t="s">
        <v>1272</v>
      </c>
      <c r="H4206" s="52" t="s">
        <v>1273</v>
      </c>
      <c r="I4206" s="45"/>
      <c r="J4206" s="46"/>
    </row>
    <row r="4207" spans="1:10">
      <c r="A4207" s="40">
        <v>200015</v>
      </c>
      <c r="B4207" s="31" t="s">
        <v>1268</v>
      </c>
      <c r="C4207" s="360" t="s">
        <v>1356</v>
      </c>
      <c r="D4207" s="361">
        <v>114616</v>
      </c>
      <c r="E4207" s="362">
        <f>$O$1</f>
        <v>1.68</v>
      </c>
      <c r="F4207" s="363">
        <f>IF(D4207&lt;&gt;"",TRUNC(D4207*E4207,0),"")</f>
        <v>192554</v>
      </c>
      <c r="G4207" s="364">
        <v>2</v>
      </c>
      <c r="H4207" s="365">
        <f>TRUNC(F4207/G4207,2)</f>
        <v>96277</v>
      </c>
      <c r="I4207" s="302" t="e">
        <f>I4195 / G4207</f>
        <v>#REF!</v>
      </c>
      <c r="J4207" s="271" t="e">
        <f>H4207 * I4195</f>
        <v>#REF!</v>
      </c>
    </row>
    <row r="4208" spans="1:10">
      <c r="A4208" s="40">
        <v>200017</v>
      </c>
      <c r="B4208" s="31" t="s">
        <v>1268</v>
      </c>
      <c r="C4208" s="360" t="s">
        <v>1275</v>
      </c>
      <c r="D4208" s="361">
        <v>108240</v>
      </c>
      <c r="E4208" s="362">
        <f>$O$1</f>
        <v>1.68</v>
      </c>
      <c r="F4208" s="363">
        <f>IF(D4208&lt;&gt;"",TRUNC(D4208*E4208,0),"")</f>
        <v>181843</v>
      </c>
      <c r="G4208" s="364">
        <v>1</v>
      </c>
      <c r="H4208" s="365">
        <f>TRUNC(F4208/G4208,2)</f>
        <v>181843</v>
      </c>
      <c r="I4208" s="302" t="e">
        <f>I4195 / G4208</f>
        <v>#REF!</v>
      </c>
      <c r="J4208" s="271" t="e">
        <f>H4208 * I4195</f>
        <v>#REF!</v>
      </c>
    </row>
    <row r="4209" spans="1:10">
      <c r="A4209" s="54" t="s">
        <v>1276</v>
      </c>
      <c r="B4209" s="31"/>
      <c r="C4209" s="41"/>
      <c r="D4209" s="18"/>
      <c r="E4209" s="42"/>
      <c r="F4209" s="60"/>
      <c r="G4209" s="43" t="s">
        <v>1277</v>
      </c>
      <c r="H4209" s="48">
        <f>SUM(H4206:H4208)</f>
        <v>278120</v>
      </c>
      <c r="I4209" s="45"/>
      <c r="J4209" s="49" t="e">
        <f>SUM(J4206:J4208)</f>
        <v>#REF!</v>
      </c>
    </row>
    <row r="4210" spans="1:10">
      <c r="A4210" s="40" t="s">
        <v>1278</v>
      </c>
      <c r="B4210" s="31"/>
      <c r="C4210" s="53" t="s">
        <v>1279</v>
      </c>
      <c r="D4210" s="18"/>
      <c r="E4210" s="42"/>
      <c r="F4210" s="60"/>
      <c r="G4210" s="43"/>
      <c r="H4210" s="44"/>
      <c r="I4210" s="45"/>
      <c r="J4210" s="46"/>
    </row>
    <row r="4211" spans="1:10">
      <c r="A4211" s="40">
        <v>300026</v>
      </c>
      <c r="B4211" s="31" t="s">
        <v>1279</v>
      </c>
      <c r="C4211" s="360" t="s">
        <v>1281</v>
      </c>
      <c r="D4211" s="354" t="s">
        <v>1282</v>
      </c>
      <c r="E4211" s="367">
        <f>$O$2</f>
        <v>0.05</v>
      </c>
      <c r="F4211" s="356"/>
      <c r="G4211" s="357">
        <f>H4209</f>
        <v>278120</v>
      </c>
      <c r="H4211" s="365">
        <f>TRUNC(E4211* (1 + F4211 / 100) * G4211,2)</f>
        <v>13906</v>
      </c>
      <c r="I4211" s="302" t="e">
        <f>I4195 * H4211</f>
        <v>#REF!</v>
      </c>
      <c r="J4211" s="271" t="e">
        <f>H4211 * I4195</f>
        <v>#REF!</v>
      </c>
    </row>
    <row r="4212" spans="1:10">
      <c r="A4212" s="54" t="s">
        <v>1283</v>
      </c>
      <c r="B4212" s="31"/>
      <c r="C4212" s="41"/>
      <c r="D4212" s="18"/>
      <c r="E4212" s="42"/>
      <c r="F4212" s="60"/>
      <c r="G4212" s="43" t="s">
        <v>1284</v>
      </c>
      <c r="H4212" s="48">
        <f>SUM(H4210:H4211)</f>
        <v>13906</v>
      </c>
      <c r="I4212" s="45"/>
      <c r="J4212" s="49" t="e">
        <f>SUM(J4210:J4211)</f>
        <v>#REF!</v>
      </c>
    </row>
    <row r="4213" spans="1:10">
      <c r="A4213" s="18" t="s">
        <v>1285</v>
      </c>
      <c r="B4213" s="61"/>
      <c r="C4213" s="47" t="s">
        <v>1286</v>
      </c>
      <c r="D4213" s="18"/>
      <c r="E4213" s="42"/>
      <c r="F4213" s="60"/>
      <c r="G4213" s="43"/>
      <c r="H4213" s="44"/>
      <c r="I4213" s="45"/>
      <c r="J4213" s="46"/>
    </row>
    <row r="4214" spans="1:10">
      <c r="A4214" s="40"/>
      <c r="B4214" s="31"/>
      <c r="C4214" s="360"/>
      <c r="D4214" s="354"/>
      <c r="E4214" s="355"/>
      <c r="F4214" s="356"/>
      <c r="G4214" s="357"/>
      <c r="H4214" s="365"/>
      <c r="I4214" s="302"/>
      <c r="J4214" s="271"/>
    </row>
    <row r="4215" spans="1:10">
      <c r="A4215" s="54" t="s">
        <v>1287</v>
      </c>
      <c r="B4215" s="61"/>
      <c r="C4215" s="41"/>
      <c r="D4215" s="18"/>
      <c r="E4215" s="42"/>
      <c r="F4215" s="60"/>
      <c r="G4215" s="43" t="s">
        <v>1288</v>
      </c>
      <c r="H4215" s="365">
        <f>SUM(H4213:H4214)</f>
        <v>0</v>
      </c>
      <c r="I4215" s="45"/>
      <c r="J4215" s="271">
        <f>SUM(J4213:J4214)</f>
        <v>0</v>
      </c>
    </row>
    <row r="4216" spans="1:10">
      <c r="A4216" s="18"/>
      <c r="B4216" s="55"/>
      <c r="C4216" s="41"/>
      <c r="D4216" s="18"/>
      <c r="E4216" s="42"/>
      <c r="F4216" s="60"/>
      <c r="G4216" s="43"/>
      <c r="H4216" s="44"/>
      <c r="I4216" s="45"/>
      <c r="J4216" s="46"/>
    </row>
    <row r="4217" spans="1:10" ht="16" thickBot="1">
      <c r="A4217" s="18" t="s">
        <v>1289</v>
      </c>
      <c r="B4217" s="55"/>
      <c r="C4217" s="56"/>
      <c r="D4217" s="405"/>
      <c r="E4217" s="406"/>
      <c r="F4217" s="407" t="s">
        <v>1290</v>
      </c>
      <c r="G4217" s="408">
        <f>SUM(H4196:H4216)/2</f>
        <v>642972.5</v>
      </c>
      <c r="H4217" s="409" t="e">
        <f>IF($A$2="CD",IF($A$3=1,ROUND(SUM(H4196:H4216)/2,0),IF($A$3=3,ROUND(SUM(H4196:H4216)/2,-1),SUM(H4196:H4216)/2)),SUM(H4196:H4216)/2)</f>
        <v>#REF!</v>
      </c>
      <c r="I4217" s="57" t="e">
        <f>SUM(J4196:J4216)/2</f>
        <v>#REF!</v>
      </c>
      <c r="J4217" s="410" t="e">
        <f>IF($A$2="CD",IF($A$3=1,ROUND(SUM(J4196:J4216)/2,0),IF($A$3=3,ROUND(SUM(J4196:J4216)/2,-1),SUM(J4196:J4216)/2)),SUM(J4196:J4216)/2)</f>
        <v>#REF!</v>
      </c>
    </row>
    <row r="4218" spans="1:10" ht="16" thickTop="1">
      <c r="A4218" s="18" t="s">
        <v>1340</v>
      </c>
      <c r="B4218" s="55"/>
      <c r="C4218" s="65" t="s">
        <v>1341</v>
      </c>
      <c r="D4218" s="66"/>
      <c r="E4218" s="67"/>
      <c r="F4218" s="112"/>
      <c r="G4218" s="68"/>
      <c r="H4218" s="69"/>
      <c r="I4218" s="45"/>
      <c r="J4218" s="70"/>
    </row>
    <row r="4219" spans="1:10">
      <c r="A4219" s="40" t="s">
        <v>1342</v>
      </c>
      <c r="B4219" s="55"/>
      <c r="C4219" s="272" t="s">
        <v>1343</v>
      </c>
      <c r="D4219" s="273"/>
      <c r="E4219" s="274"/>
      <c r="F4219" s="368">
        <f>$F$3</f>
        <v>0</v>
      </c>
      <c r="G4219" s="275"/>
      <c r="H4219" s="276" t="e">
        <f>ROUND(H4217*F4219,2)</f>
        <v>#REF!</v>
      </c>
      <c r="I4219" s="45"/>
      <c r="J4219" s="271" t="e">
        <f>ROUND(J4217*F4219,2)</f>
        <v>#REF!</v>
      </c>
    </row>
    <row r="4220" spans="1:10">
      <c r="A4220" s="40" t="s">
        <v>1344</v>
      </c>
      <c r="B4220" s="55"/>
      <c r="C4220" s="272" t="s">
        <v>1345</v>
      </c>
      <c r="D4220" s="273"/>
      <c r="E4220" s="274"/>
      <c r="F4220" s="368">
        <f>$G$3</f>
        <v>0</v>
      </c>
      <c r="G4220" s="275"/>
      <c r="H4220" s="276" t="e">
        <f>ROUND(H4217*F4220,2)</f>
        <v>#REF!</v>
      </c>
      <c r="I4220" s="45"/>
      <c r="J4220" s="271" t="e">
        <f>ROUND(J4217*F4220,2)</f>
        <v>#REF!</v>
      </c>
    </row>
    <row r="4221" spans="1:10">
      <c r="A4221" s="40" t="s">
        <v>1346</v>
      </c>
      <c r="B4221" s="55"/>
      <c r="C4221" s="272" t="s">
        <v>1347</v>
      </c>
      <c r="D4221" s="273"/>
      <c r="E4221" s="274"/>
      <c r="F4221" s="368">
        <f>$H$3</f>
        <v>0</v>
      </c>
      <c r="G4221" s="275"/>
      <c r="H4221" s="276" t="e">
        <f>ROUND(H4217*F4221,2)</f>
        <v>#REF!</v>
      </c>
      <c r="I4221" s="45"/>
      <c r="J4221" s="271" t="e">
        <f>ROUND(J4217*F4221,2)</f>
        <v>#REF!</v>
      </c>
    </row>
    <row r="4222" spans="1:10">
      <c r="A4222" s="40" t="s">
        <v>1348</v>
      </c>
      <c r="B4222" s="55"/>
      <c r="C4222" s="272" t="s">
        <v>1349</v>
      </c>
      <c r="D4222" s="273"/>
      <c r="E4222" s="274"/>
      <c r="F4222" s="368" t="e">
        <f>$I$3</f>
        <v>#REF!</v>
      </c>
      <c r="G4222" s="275"/>
      <c r="H4222" s="276" t="e">
        <f>ROUND(H4221*F4222,2)</f>
        <v>#REF!</v>
      </c>
      <c r="I4222" s="45"/>
      <c r="J4222" s="271" t="e">
        <f>ROUND(J4221*F4222,2)</f>
        <v>#REF!</v>
      </c>
    </row>
    <row r="4223" spans="1:10">
      <c r="A4223" s="18" t="s">
        <v>1350</v>
      </c>
      <c r="B4223" s="55"/>
      <c r="C4223" s="47" t="s">
        <v>1351</v>
      </c>
      <c r="D4223" s="18"/>
      <c r="E4223" s="42"/>
      <c r="F4223" s="60"/>
      <c r="G4223" s="71"/>
      <c r="H4223" s="72" t="e">
        <f>SUM(H4219:H4222)</f>
        <v>#REF!</v>
      </c>
      <c r="I4223" s="62"/>
      <c r="J4223" s="73" t="e">
        <f>SUM(J4219:J4222)</f>
        <v>#REF!</v>
      </c>
    </row>
    <row r="4224" spans="1:10" ht="16" thickBot="1">
      <c r="A4224" s="18" t="s">
        <v>1352</v>
      </c>
      <c r="B4224" s="55"/>
      <c r="C4224" s="411"/>
      <c r="D4224" s="412"/>
      <c r="E4224" s="406"/>
      <c r="F4224" s="407" t="s">
        <v>1353</v>
      </c>
      <c r="G4224" s="413" t="e">
        <f>H4223+H4217</f>
        <v>#REF!</v>
      </c>
      <c r="H4224" s="409" t="e">
        <f>IF($A$3=2,ROUND((H4217+H4223),2),IF($A$3=3,ROUND((H4217+H4223),-1),ROUND((H4217+H4223),0)))</f>
        <v>#REF!</v>
      </c>
      <c r="I4224" s="57"/>
      <c r="J4224" s="410" t="e">
        <f>IF($A$3=2,ROUND((J4217+J4223),2),IF($A$3=3,ROUND((J4217+J4223),-1),ROUND((J4217+J4223),0)))</f>
        <v>#REF!</v>
      </c>
    </row>
    <row r="4225" spans="1:10" ht="16" thickTop="1">
      <c r="C4225" s="1"/>
      <c r="D4225" s="2"/>
      <c r="E4225" s="1"/>
      <c r="F4225" s="1"/>
      <c r="G4225" s="1"/>
      <c r="H4225" s="1"/>
      <c r="I4225" s="29"/>
      <c r="J4225" s="30"/>
    </row>
    <row r="4226" spans="1:10" ht="16" thickBot="1">
      <c r="C4226" s="1"/>
      <c r="D4226" s="2"/>
      <c r="E4226" s="1"/>
      <c r="F4226" s="1"/>
      <c r="G4226" s="1"/>
      <c r="H4226" s="1"/>
      <c r="I4226" s="29"/>
      <c r="J4226" s="30"/>
    </row>
    <row r="4227" spans="1:10" ht="16" thickTop="1">
      <c r="A4227" s="18" t="s">
        <v>1919</v>
      </c>
      <c r="B4227" s="31"/>
      <c r="C4227" s="812" t="s">
        <v>1920</v>
      </c>
      <c r="D4227" s="813"/>
      <c r="E4227" s="813"/>
      <c r="F4227" s="813"/>
      <c r="G4227" s="58"/>
      <c r="H4227" s="33" t="s">
        <v>1328</v>
      </c>
      <c r="I4227" s="34" t="s">
        <v>1251</v>
      </c>
      <c r="J4227" s="35" t="s">
        <v>4</v>
      </c>
    </row>
    <row r="4228" spans="1:10">
      <c r="A4228" s="18"/>
      <c r="B4228" s="31"/>
      <c r="C4228" s="814"/>
      <c r="D4228" s="815"/>
      <c r="E4228" s="815"/>
      <c r="F4228" s="815"/>
      <c r="G4228" s="59"/>
      <c r="H4228" s="37" t="e">
        <f>"ITEM:   "&amp;#REF!</f>
        <v>#REF!</v>
      </c>
      <c r="I4228" s="64" t="e">
        <f>#REF!</f>
        <v>#REF!</v>
      </c>
      <c r="J4228" s="39"/>
    </row>
    <row r="4229" spans="1:10">
      <c r="A4229" s="40" t="s">
        <v>1253</v>
      </c>
      <c r="B4229" s="31"/>
      <c r="C4229" s="360" t="s">
        <v>1</v>
      </c>
      <c r="D4229" s="354" t="s">
        <v>2</v>
      </c>
      <c r="E4229" s="355" t="s">
        <v>3</v>
      </c>
      <c r="F4229" s="356" t="s">
        <v>1254</v>
      </c>
      <c r="G4229" s="357" t="s">
        <v>1255</v>
      </c>
      <c r="H4229" s="365" t="s">
        <v>1256</v>
      </c>
      <c r="I4229" s="302"/>
      <c r="J4229" s="271" t="s">
        <v>1256</v>
      </c>
    </row>
    <row r="4230" spans="1:10">
      <c r="A4230" s="40"/>
      <c r="B4230" s="31"/>
      <c r="C4230" s="41"/>
      <c r="D4230" s="18"/>
      <c r="E4230" s="42"/>
      <c r="F4230" s="60"/>
      <c r="G4230" s="43"/>
      <c r="H4230" s="44"/>
      <c r="I4230" s="45"/>
      <c r="J4230" s="46"/>
    </row>
    <row r="4231" spans="1:10">
      <c r="A4231" s="40" t="s">
        <v>1257</v>
      </c>
      <c r="B4231" s="31"/>
      <c r="C4231" s="47" t="s">
        <v>1258</v>
      </c>
      <c r="D4231" s="18"/>
      <c r="E4231" s="42"/>
      <c r="F4231" s="60"/>
      <c r="G4231" s="43"/>
      <c r="H4231" s="44"/>
      <c r="I4231" s="45"/>
      <c r="J4231" s="46"/>
    </row>
    <row r="4232" spans="1:10">
      <c r="A4232" s="40">
        <v>109948</v>
      </c>
      <c r="B4232" s="31"/>
      <c r="C4232" s="372" t="s">
        <v>1912</v>
      </c>
      <c r="D4232" s="373" t="s">
        <v>2</v>
      </c>
      <c r="E4232" s="374">
        <v>4</v>
      </c>
      <c r="F4232" s="375">
        <v>5</v>
      </c>
      <c r="G4232" s="357">
        <v>6000</v>
      </c>
      <c r="H4232" s="365">
        <f>TRUNC(E4232* (1 + F4232 / 100) * G4232,2)</f>
        <v>25200</v>
      </c>
      <c r="I4232" s="302" t="e">
        <f>I4228 * (E4232 * (1+F4232/100))</f>
        <v>#REF!</v>
      </c>
      <c r="J4232" s="271" t="e">
        <f>H4232 * I4228</f>
        <v>#REF!</v>
      </c>
    </row>
    <row r="4233" spans="1:10">
      <c r="A4233" s="40">
        <v>100209</v>
      </c>
      <c r="B4233" s="31" t="s">
        <v>1329</v>
      </c>
      <c r="C4233" s="360" t="s">
        <v>1921</v>
      </c>
      <c r="D4233" s="354" t="s">
        <v>2</v>
      </c>
      <c r="E4233" s="355">
        <v>6</v>
      </c>
      <c r="F4233" s="356"/>
      <c r="G4233" s="357">
        <v>6500</v>
      </c>
      <c r="H4233" s="365">
        <f t="shared" ref="H4233:H4239" si="26">TRUNC(E4233* (1 + F4233 / 100) * G4233,2)</f>
        <v>39000</v>
      </c>
      <c r="I4233" s="302" t="e">
        <f>I4228 * (E4233 * (1+F4233/100))</f>
        <v>#REF!</v>
      </c>
      <c r="J4233" s="271" t="e">
        <f>H4233 * I4228</f>
        <v>#REF!</v>
      </c>
    </row>
    <row r="4234" spans="1:10">
      <c r="A4234" s="40">
        <v>101080</v>
      </c>
      <c r="B4234" s="31" t="s">
        <v>1336</v>
      </c>
      <c r="C4234" s="360" t="s">
        <v>1915</v>
      </c>
      <c r="D4234" s="354" t="s">
        <v>2</v>
      </c>
      <c r="E4234" s="355">
        <v>2</v>
      </c>
      <c r="F4234" s="356"/>
      <c r="G4234" s="357">
        <v>55000</v>
      </c>
      <c r="H4234" s="365">
        <f t="shared" si="26"/>
        <v>110000</v>
      </c>
      <c r="I4234" s="302" t="e">
        <f>I4228 * (E4234 * (1+F4234/100))</f>
        <v>#REF!</v>
      </c>
      <c r="J4234" s="271" t="e">
        <f>H4234 * I4228</f>
        <v>#REF!</v>
      </c>
    </row>
    <row r="4235" spans="1:10">
      <c r="A4235" s="40">
        <v>101289</v>
      </c>
      <c r="B4235" s="31" t="s">
        <v>1263</v>
      </c>
      <c r="C4235" s="360" t="s">
        <v>1833</v>
      </c>
      <c r="D4235" s="354" t="s">
        <v>1301</v>
      </c>
      <c r="E4235" s="355">
        <v>0.3</v>
      </c>
      <c r="F4235" s="356"/>
      <c r="G4235" s="357">
        <v>49955</v>
      </c>
      <c r="H4235" s="365">
        <f t="shared" si="26"/>
        <v>14986.5</v>
      </c>
      <c r="I4235" s="302" t="e">
        <f>I4228 * (E4235 * (1+F4235/100))</f>
        <v>#REF!</v>
      </c>
      <c r="J4235" s="271" t="e">
        <f>H4235 * I4228</f>
        <v>#REF!</v>
      </c>
    </row>
    <row r="4236" spans="1:10">
      <c r="A4236" s="40">
        <v>101506</v>
      </c>
      <c r="B4236" s="31" t="s">
        <v>1261</v>
      </c>
      <c r="C4236" s="360" t="s">
        <v>1916</v>
      </c>
      <c r="D4236" s="354" t="s">
        <v>1335</v>
      </c>
      <c r="E4236" s="355">
        <v>1.4</v>
      </c>
      <c r="F4236" s="356"/>
      <c r="G4236" s="357">
        <v>4900</v>
      </c>
      <c r="H4236" s="365">
        <f t="shared" si="26"/>
        <v>6860</v>
      </c>
      <c r="I4236" s="302" t="e">
        <f>I4228 * (E4236 * (1+F4236/100))</f>
        <v>#REF!</v>
      </c>
      <c r="J4236" s="271" t="e">
        <f>H4236 * I4228</f>
        <v>#REF!</v>
      </c>
    </row>
    <row r="4237" spans="1:10">
      <c r="A4237" s="40">
        <v>101253</v>
      </c>
      <c r="B4237" s="31" t="s">
        <v>1263</v>
      </c>
      <c r="C4237" s="360" t="s">
        <v>1922</v>
      </c>
      <c r="D4237" s="354" t="s">
        <v>2</v>
      </c>
      <c r="E4237" s="355">
        <v>1.2</v>
      </c>
      <c r="F4237" s="356">
        <v>10</v>
      </c>
      <c r="G4237" s="357">
        <v>34170</v>
      </c>
      <c r="H4237" s="365">
        <f t="shared" si="26"/>
        <v>45104.4</v>
      </c>
      <c r="I4237" s="302" t="e">
        <f>I4228 * (E4237 * (1+F4237/100))</f>
        <v>#REF!</v>
      </c>
      <c r="J4237" s="271" t="e">
        <f>H4237 * I4228</f>
        <v>#REF!</v>
      </c>
    </row>
    <row r="4238" spans="1:10">
      <c r="A4238" s="40">
        <v>101080</v>
      </c>
      <c r="B4238" s="31" t="s">
        <v>1336</v>
      </c>
      <c r="C4238" s="360" t="s">
        <v>1915</v>
      </c>
      <c r="D4238" s="354" t="s">
        <v>2</v>
      </c>
      <c r="E4238" s="355">
        <v>2</v>
      </c>
      <c r="F4238" s="356">
        <v>0</v>
      </c>
      <c r="G4238" s="357">
        <v>55000</v>
      </c>
      <c r="H4238" s="365">
        <f t="shared" si="26"/>
        <v>110000</v>
      </c>
      <c r="I4238" s="302" t="e">
        <f>I4228 * (E4238 * (1+F4238/100))</f>
        <v>#REF!</v>
      </c>
      <c r="J4238" s="271" t="e">
        <f>H4238 * I4228</f>
        <v>#REF!</v>
      </c>
    </row>
    <row r="4239" spans="1:10">
      <c r="A4239" s="40">
        <v>100543</v>
      </c>
      <c r="B4239" s="31" t="s">
        <v>1336</v>
      </c>
      <c r="C4239" s="360" t="s">
        <v>1917</v>
      </c>
      <c r="D4239" s="354" t="s">
        <v>1918</v>
      </c>
      <c r="E4239" s="355">
        <v>22</v>
      </c>
      <c r="F4239" s="356"/>
      <c r="G4239" s="357">
        <v>6850</v>
      </c>
      <c r="H4239" s="365">
        <f t="shared" si="26"/>
        <v>150700</v>
      </c>
      <c r="I4239" s="302" t="e">
        <f>I4228 * (E4239 * (1+F4239/100))</f>
        <v>#REF!</v>
      </c>
      <c r="J4239" s="271" t="e">
        <f>H4239 * I4228</f>
        <v>#REF!</v>
      </c>
    </row>
    <row r="4240" spans="1:10">
      <c r="A4240" s="54" t="s">
        <v>1265</v>
      </c>
      <c r="B4240" s="31"/>
      <c r="C4240" s="41"/>
      <c r="D4240" s="18"/>
      <c r="E4240" s="42"/>
      <c r="F4240" s="60"/>
      <c r="G4240" s="43" t="s">
        <v>1266</v>
      </c>
      <c r="H4240" s="48">
        <f>SUM(H4231:H4239)</f>
        <v>501850.9</v>
      </c>
      <c r="I4240" s="45"/>
      <c r="J4240" s="49" t="e">
        <f>SUM(J4231:J4239)</f>
        <v>#REF!</v>
      </c>
    </row>
    <row r="4241" spans="1:10">
      <c r="A4241" s="40" t="s">
        <v>1267</v>
      </c>
      <c r="B4241" s="31"/>
      <c r="C4241" s="50" t="s">
        <v>1268</v>
      </c>
      <c r="D4241" s="18" t="s">
        <v>1269</v>
      </c>
      <c r="E4241" s="18" t="s">
        <v>1270</v>
      </c>
      <c r="F4241" s="18" t="s">
        <v>1271</v>
      </c>
      <c r="G4241" s="51" t="s">
        <v>1272</v>
      </c>
      <c r="H4241" s="52" t="s">
        <v>1273</v>
      </c>
      <c r="I4241" s="45"/>
      <c r="J4241" s="46"/>
    </row>
    <row r="4242" spans="1:10">
      <c r="A4242" s="40">
        <v>200015</v>
      </c>
      <c r="B4242" s="31" t="s">
        <v>1268</v>
      </c>
      <c r="C4242" s="360" t="s">
        <v>1356</v>
      </c>
      <c r="D4242" s="361">
        <v>114616</v>
      </c>
      <c r="E4242" s="362">
        <f>$O$1</f>
        <v>1.68</v>
      </c>
      <c r="F4242" s="363">
        <f>IF(D4242&lt;&gt;"",TRUNC(D4242*E4242,0),"")</f>
        <v>192554</v>
      </c>
      <c r="G4242" s="364">
        <v>2</v>
      </c>
      <c r="H4242" s="365">
        <f>TRUNC(F4242/G4242,2)</f>
        <v>96277</v>
      </c>
      <c r="I4242" s="302" t="e">
        <f>I4228 / G4242</f>
        <v>#REF!</v>
      </c>
      <c r="J4242" s="271" t="e">
        <f>H4242 * I4228</f>
        <v>#REF!</v>
      </c>
    </row>
    <row r="4243" spans="1:10">
      <c r="A4243" s="40">
        <v>200017</v>
      </c>
      <c r="B4243" s="31" t="s">
        <v>1268</v>
      </c>
      <c r="C4243" s="360" t="s">
        <v>1275</v>
      </c>
      <c r="D4243" s="361">
        <v>108240</v>
      </c>
      <c r="E4243" s="362">
        <f>$O$1</f>
        <v>1.68</v>
      </c>
      <c r="F4243" s="363">
        <f>IF(D4243&lt;&gt;"",TRUNC(D4243*E4243,0),"")</f>
        <v>181843</v>
      </c>
      <c r="G4243" s="364">
        <v>0.8</v>
      </c>
      <c r="H4243" s="365">
        <f>TRUNC(F4243/G4243,2)</f>
        <v>227303.75</v>
      </c>
      <c r="I4243" s="302" t="e">
        <f>I4228 / G4243</f>
        <v>#REF!</v>
      </c>
      <c r="J4243" s="271" t="e">
        <f>H4243 * I4228</f>
        <v>#REF!</v>
      </c>
    </row>
    <row r="4244" spans="1:10">
      <c r="A4244" s="54" t="s">
        <v>1276</v>
      </c>
      <c r="B4244" s="31"/>
      <c r="C4244" s="41"/>
      <c r="D4244" s="18"/>
      <c r="E4244" s="42"/>
      <c r="F4244" s="60"/>
      <c r="G4244" s="43" t="s">
        <v>1277</v>
      </c>
      <c r="H4244" s="48">
        <f>SUM(H4241:H4243)</f>
        <v>323580.75</v>
      </c>
      <c r="I4244" s="45"/>
      <c r="J4244" s="49" t="e">
        <f>SUM(J4241:J4243)</f>
        <v>#REF!</v>
      </c>
    </row>
    <row r="4245" spans="1:10">
      <c r="A4245" s="40" t="s">
        <v>1278</v>
      </c>
      <c r="B4245" s="31"/>
      <c r="C4245" s="53" t="s">
        <v>1279</v>
      </c>
      <c r="D4245" s="18"/>
      <c r="E4245" s="42"/>
      <c r="F4245" s="60"/>
      <c r="G4245" s="43"/>
      <c r="H4245" s="44"/>
      <c r="I4245" s="45"/>
      <c r="J4245" s="46"/>
    </row>
    <row r="4246" spans="1:10">
      <c r="A4246" s="40">
        <v>300026</v>
      </c>
      <c r="B4246" s="31" t="s">
        <v>1279</v>
      </c>
      <c r="C4246" s="360" t="s">
        <v>1281</v>
      </c>
      <c r="D4246" s="354" t="s">
        <v>1282</v>
      </c>
      <c r="E4246" s="367">
        <f>$O$2</f>
        <v>0.05</v>
      </c>
      <c r="F4246" s="356"/>
      <c r="G4246" s="357">
        <f>H4244</f>
        <v>323580.75</v>
      </c>
      <c r="H4246" s="365">
        <f>TRUNC(E4246* (1 + F4246 / 100) * G4246,2)</f>
        <v>16179.03</v>
      </c>
      <c r="I4246" s="302" t="e">
        <f>I4228 * H4246</f>
        <v>#REF!</v>
      </c>
      <c r="J4246" s="271" t="e">
        <f>H4246 * I4228</f>
        <v>#REF!</v>
      </c>
    </row>
    <row r="4247" spans="1:10">
      <c r="A4247" s="54" t="s">
        <v>1283</v>
      </c>
      <c r="B4247" s="31"/>
      <c r="C4247" s="41"/>
      <c r="D4247" s="18"/>
      <c r="E4247" s="42"/>
      <c r="F4247" s="60"/>
      <c r="G4247" s="43" t="s">
        <v>1284</v>
      </c>
      <c r="H4247" s="48">
        <f>SUM(H4245:H4246)</f>
        <v>16179.03</v>
      </c>
      <c r="I4247" s="45"/>
      <c r="J4247" s="49" t="e">
        <f>SUM(J4245:J4246)</f>
        <v>#REF!</v>
      </c>
    </row>
    <row r="4248" spans="1:10">
      <c r="A4248" s="18" t="s">
        <v>1285</v>
      </c>
      <c r="B4248" s="61"/>
      <c r="C4248" s="47" t="s">
        <v>1286</v>
      </c>
      <c r="D4248" s="18"/>
      <c r="E4248" s="42"/>
      <c r="F4248" s="60"/>
      <c r="G4248" s="43"/>
      <c r="H4248" s="44"/>
      <c r="I4248" s="45"/>
      <c r="J4248" s="46"/>
    </row>
    <row r="4249" spans="1:10">
      <c r="A4249" s="40"/>
      <c r="B4249" s="31"/>
      <c r="C4249" s="360"/>
      <c r="D4249" s="354"/>
      <c r="E4249" s="355"/>
      <c r="F4249" s="356"/>
      <c r="G4249" s="357"/>
      <c r="H4249" s="365"/>
      <c r="I4249" s="302"/>
      <c r="J4249" s="271"/>
    </row>
    <row r="4250" spans="1:10">
      <c r="A4250" s="54" t="s">
        <v>1287</v>
      </c>
      <c r="B4250" s="61"/>
      <c r="C4250" s="41"/>
      <c r="D4250" s="18"/>
      <c r="E4250" s="42"/>
      <c r="F4250" s="60"/>
      <c r="G4250" s="43" t="s">
        <v>1288</v>
      </c>
      <c r="H4250" s="365">
        <f>SUM(H4248:H4249)</f>
        <v>0</v>
      </c>
      <c r="I4250" s="45"/>
      <c r="J4250" s="271">
        <f>SUM(J4248:J4249)</f>
        <v>0</v>
      </c>
    </row>
    <row r="4251" spans="1:10">
      <c r="A4251" s="18"/>
      <c r="B4251" s="55"/>
      <c r="C4251" s="41"/>
      <c r="D4251" s="18"/>
      <c r="E4251" s="42"/>
      <c r="F4251" s="60"/>
      <c r="G4251" s="43"/>
      <c r="H4251" s="44"/>
      <c r="I4251" s="45"/>
      <c r="J4251" s="46"/>
    </row>
    <row r="4252" spans="1:10" ht="16" thickBot="1">
      <c r="A4252" s="18" t="s">
        <v>1289</v>
      </c>
      <c r="B4252" s="55"/>
      <c r="C4252" s="56"/>
      <c r="D4252" s="405"/>
      <c r="E4252" s="406"/>
      <c r="F4252" s="407" t="s">
        <v>1290</v>
      </c>
      <c r="G4252" s="408">
        <f>SUM(H4229:H4251)/2</f>
        <v>841610.68</v>
      </c>
      <c r="H4252" s="409" t="e">
        <f>IF($A$2="CD",IF($A$3=1,ROUND(SUM(H4229:H4251)/2,0),IF($A$3=3,ROUND(SUM(H4229:H4251)/2,-1),SUM(H4229:H4251)/2)),SUM(H4229:H4251)/2)</f>
        <v>#REF!</v>
      </c>
      <c r="I4252" s="57" t="e">
        <f>SUM(J4229:J4251)/2</f>
        <v>#REF!</v>
      </c>
      <c r="J4252" s="410" t="e">
        <f>IF($A$2="CD",IF($A$3=1,ROUND(SUM(J4229:J4251)/2,0),IF($A$3=3,ROUND(SUM(J4229:J4251)/2,-1),SUM(J4229:J4251)/2)),SUM(J4229:J4251)/2)</f>
        <v>#REF!</v>
      </c>
    </row>
    <row r="4253" spans="1:10" ht="16" thickTop="1">
      <c r="A4253" s="18" t="s">
        <v>1340</v>
      </c>
      <c r="B4253" s="55"/>
      <c r="C4253" s="65" t="s">
        <v>1341</v>
      </c>
      <c r="D4253" s="66"/>
      <c r="E4253" s="67"/>
      <c r="F4253" s="112"/>
      <c r="G4253" s="68"/>
      <c r="H4253" s="69"/>
      <c r="I4253" s="45"/>
      <c r="J4253" s="70"/>
    </row>
    <row r="4254" spans="1:10">
      <c r="A4254" s="40" t="s">
        <v>1342</v>
      </c>
      <c r="B4254" s="55"/>
      <c r="C4254" s="272" t="s">
        <v>1343</v>
      </c>
      <c r="D4254" s="273"/>
      <c r="E4254" s="274"/>
      <c r="F4254" s="368">
        <f>$F$3</f>
        <v>0</v>
      </c>
      <c r="G4254" s="275"/>
      <c r="H4254" s="276" t="e">
        <f>ROUND(H4252*F4254,2)</f>
        <v>#REF!</v>
      </c>
      <c r="I4254" s="45"/>
      <c r="J4254" s="271" t="e">
        <f>ROUND(J4252*F4254,2)</f>
        <v>#REF!</v>
      </c>
    </row>
    <row r="4255" spans="1:10">
      <c r="A4255" s="40" t="s">
        <v>1344</v>
      </c>
      <c r="B4255" s="55"/>
      <c r="C4255" s="272" t="s">
        <v>1345</v>
      </c>
      <c r="D4255" s="273"/>
      <c r="E4255" s="274"/>
      <c r="F4255" s="368">
        <f>$G$3</f>
        <v>0</v>
      </c>
      <c r="G4255" s="275"/>
      <c r="H4255" s="276" t="e">
        <f>ROUND(H4252*F4255,2)</f>
        <v>#REF!</v>
      </c>
      <c r="I4255" s="45"/>
      <c r="J4255" s="271" t="e">
        <f>ROUND(J4252*F4255,2)</f>
        <v>#REF!</v>
      </c>
    </row>
    <row r="4256" spans="1:10">
      <c r="A4256" s="40" t="s">
        <v>1346</v>
      </c>
      <c r="B4256" s="55"/>
      <c r="C4256" s="272" t="s">
        <v>1347</v>
      </c>
      <c r="D4256" s="273"/>
      <c r="E4256" s="274"/>
      <c r="F4256" s="368">
        <f>$H$3</f>
        <v>0</v>
      </c>
      <c r="G4256" s="275"/>
      <c r="H4256" s="276" t="e">
        <f>ROUND(H4252*F4256,2)</f>
        <v>#REF!</v>
      </c>
      <c r="I4256" s="45"/>
      <c r="J4256" s="271" t="e">
        <f>ROUND(J4252*F4256,2)</f>
        <v>#REF!</v>
      </c>
    </row>
    <row r="4257" spans="1:10">
      <c r="A4257" s="40" t="s">
        <v>1348</v>
      </c>
      <c r="B4257" s="55"/>
      <c r="C4257" s="272" t="s">
        <v>1349</v>
      </c>
      <c r="D4257" s="273"/>
      <c r="E4257" s="274"/>
      <c r="F4257" s="368" t="e">
        <f>$I$3</f>
        <v>#REF!</v>
      </c>
      <c r="G4257" s="275"/>
      <c r="H4257" s="276" t="e">
        <f>ROUND(H4256*F4257,2)</f>
        <v>#REF!</v>
      </c>
      <c r="I4257" s="45"/>
      <c r="J4257" s="271" t="e">
        <f>ROUND(J4256*F4257,2)</f>
        <v>#REF!</v>
      </c>
    </row>
    <row r="4258" spans="1:10">
      <c r="A4258" s="18" t="s">
        <v>1350</v>
      </c>
      <c r="B4258" s="55"/>
      <c r="C4258" s="47" t="s">
        <v>1351</v>
      </c>
      <c r="D4258" s="18"/>
      <c r="E4258" s="42"/>
      <c r="F4258" s="60"/>
      <c r="G4258" s="71"/>
      <c r="H4258" s="72" t="e">
        <f>SUM(H4254:H4257)</f>
        <v>#REF!</v>
      </c>
      <c r="I4258" s="62"/>
      <c r="J4258" s="73" t="e">
        <f>SUM(J4254:J4257)</f>
        <v>#REF!</v>
      </c>
    </row>
    <row r="4259" spans="1:10" ht="16" thickBot="1">
      <c r="A4259" s="18" t="s">
        <v>1352</v>
      </c>
      <c r="B4259" s="55"/>
      <c r="C4259" s="411"/>
      <c r="D4259" s="412"/>
      <c r="E4259" s="406"/>
      <c r="F4259" s="407" t="s">
        <v>1353</v>
      </c>
      <c r="G4259" s="413" t="e">
        <f>H4258+H4252</f>
        <v>#REF!</v>
      </c>
      <c r="H4259" s="409" t="e">
        <f>IF($A$3=2,ROUND((H4252+H4258),2),IF($A$3=3,ROUND((H4252+H4258),-1),ROUND((H4252+H4258),0)))</f>
        <v>#REF!</v>
      </c>
      <c r="I4259" s="57"/>
      <c r="J4259" s="410" t="e">
        <f>IF($A$3=2,ROUND((J4252+J4258),2),IF($A$3=3,ROUND((J4252+J4258),-1),ROUND((J4252+J4258),0)))</f>
        <v>#REF!</v>
      </c>
    </row>
    <row r="4260" spans="1:10" ht="16" thickTop="1">
      <c r="C4260" s="1"/>
      <c r="D4260" s="2"/>
      <c r="E4260" s="1"/>
      <c r="F4260" s="1"/>
      <c r="G4260" s="1"/>
      <c r="H4260" s="1"/>
      <c r="I4260" s="29"/>
      <c r="J4260" s="30"/>
    </row>
    <row r="4261" spans="1:10" ht="16" thickBot="1">
      <c r="C4261" s="1"/>
      <c r="D4261" s="2"/>
      <c r="E4261" s="1"/>
      <c r="F4261" s="1"/>
      <c r="G4261" s="1"/>
      <c r="H4261" s="1"/>
      <c r="I4261" s="29"/>
      <c r="J4261" s="30"/>
    </row>
    <row r="4262" spans="1:10" ht="16" thickTop="1">
      <c r="A4262" s="18" t="s">
        <v>1923</v>
      </c>
      <c r="B4262" s="31"/>
      <c r="C4262" s="812" t="s">
        <v>1924</v>
      </c>
      <c r="D4262" s="813"/>
      <c r="E4262" s="813"/>
      <c r="F4262" s="813"/>
      <c r="G4262" s="58"/>
      <c r="H4262" s="33" t="s">
        <v>1328</v>
      </c>
      <c r="I4262" s="34" t="s">
        <v>1251</v>
      </c>
      <c r="J4262" s="35" t="s">
        <v>4</v>
      </c>
    </row>
    <row r="4263" spans="1:10">
      <c r="A4263" s="18"/>
      <c r="B4263" s="31"/>
      <c r="C4263" s="814"/>
      <c r="D4263" s="815"/>
      <c r="E4263" s="815"/>
      <c r="F4263" s="815"/>
      <c r="G4263" s="59"/>
      <c r="H4263" s="37" t="e">
        <f>"ITEM:   "&amp;#REF!</f>
        <v>#REF!</v>
      </c>
      <c r="I4263" s="64" t="e">
        <f>#REF!</f>
        <v>#REF!</v>
      </c>
      <c r="J4263" s="39"/>
    </row>
    <row r="4264" spans="1:10">
      <c r="A4264" s="40" t="s">
        <v>1253</v>
      </c>
      <c r="B4264" s="31"/>
      <c r="C4264" s="360" t="s">
        <v>1</v>
      </c>
      <c r="D4264" s="354" t="s">
        <v>2</v>
      </c>
      <c r="E4264" s="355" t="s">
        <v>3</v>
      </c>
      <c r="F4264" s="356" t="s">
        <v>1254</v>
      </c>
      <c r="G4264" s="357" t="s">
        <v>1255</v>
      </c>
      <c r="H4264" s="365" t="s">
        <v>1256</v>
      </c>
      <c r="I4264" s="302"/>
      <c r="J4264" s="271" t="s">
        <v>1256</v>
      </c>
    </row>
    <row r="4265" spans="1:10">
      <c r="A4265" s="40"/>
      <c r="B4265" s="31"/>
      <c r="C4265" s="41"/>
      <c r="D4265" s="18"/>
      <c r="E4265" s="42"/>
      <c r="F4265" s="60"/>
      <c r="G4265" s="43"/>
      <c r="H4265" s="44"/>
      <c r="I4265" s="45"/>
      <c r="J4265" s="46"/>
    </row>
    <row r="4266" spans="1:10">
      <c r="A4266" s="40" t="s">
        <v>1257</v>
      </c>
      <c r="B4266" s="31"/>
      <c r="C4266" s="47" t="s">
        <v>1258</v>
      </c>
      <c r="D4266" s="18"/>
      <c r="E4266" s="42"/>
      <c r="F4266" s="60"/>
      <c r="G4266" s="43"/>
      <c r="H4266" s="44"/>
      <c r="I4266" s="45"/>
      <c r="J4266" s="46"/>
    </row>
    <row r="4267" spans="1:10">
      <c r="A4267" s="40">
        <v>100542</v>
      </c>
      <c r="B4267" s="31" t="s">
        <v>1329</v>
      </c>
      <c r="C4267" s="360" t="s">
        <v>1925</v>
      </c>
      <c r="D4267" s="354" t="s">
        <v>2</v>
      </c>
      <c r="E4267" s="355">
        <v>1</v>
      </c>
      <c r="F4267" s="356"/>
      <c r="G4267" s="357">
        <v>67166</v>
      </c>
      <c r="H4267" s="365">
        <f>TRUNC(E4267* (1 + F4267 / 100) * G4267,2)</f>
        <v>67166</v>
      </c>
      <c r="I4267" s="302" t="e">
        <f>I4263 * (E4267 * (1+F4267/100))</f>
        <v>#REF!</v>
      </c>
      <c r="J4267" s="271" t="e">
        <f>H4267 * I4263</f>
        <v>#REF!</v>
      </c>
    </row>
    <row r="4268" spans="1:10">
      <c r="A4268" s="54" t="s">
        <v>1265</v>
      </c>
      <c r="B4268" s="31"/>
      <c r="C4268" s="41"/>
      <c r="D4268" s="18"/>
      <c r="E4268" s="42"/>
      <c r="F4268" s="60"/>
      <c r="G4268" s="43" t="s">
        <v>1266</v>
      </c>
      <c r="H4268" s="48">
        <f>SUM(H4266:H4267)</f>
        <v>67166</v>
      </c>
      <c r="I4268" s="45"/>
      <c r="J4268" s="49" t="e">
        <f>SUM(J4266:J4267)</f>
        <v>#REF!</v>
      </c>
    </row>
    <row r="4269" spans="1:10">
      <c r="A4269" s="40" t="s">
        <v>1267</v>
      </c>
      <c r="B4269" s="31"/>
      <c r="C4269" s="50" t="s">
        <v>1268</v>
      </c>
      <c r="D4269" s="18" t="s">
        <v>1269</v>
      </c>
      <c r="E4269" s="18" t="s">
        <v>1270</v>
      </c>
      <c r="F4269" s="18" t="s">
        <v>1271</v>
      </c>
      <c r="G4269" s="51" t="s">
        <v>1272</v>
      </c>
      <c r="H4269" s="52" t="s">
        <v>1273</v>
      </c>
      <c r="I4269" s="45"/>
      <c r="J4269" s="46"/>
    </row>
    <row r="4270" spans="1:10">
      <c r="A4270" s="40">
        <v>200023</v>
      </c>
      <c r="B4270" s="31" t="s">
        <v>1268</v>
      </c>
      <c r="C4270" s="360" t="s">
        <v>1656</v>
      </c>
      <c r="D4270" s="361">
        <v>122249</v>
      </c>
      <c r="E4270" s="362">
        <f>$O$1</f>
        <v>1.68</v>
      </c>
      <c r="F4270" s="363">
        <f>IF(D4270&lt;&gt;"",TRUNC(D4270*E4270,0),"")</f>
        <v>205378</v>
      </c>
      <c r="G4270" s="364">
        <v>3.4943</v>
      </c>
      <c r="H4270" s="365">
        <f>TRUNC(F4270/G4270,2)</f>
        <v>58775.14</v>
      </c>
      <c r="I4270" s="302" t="e">
        <f>I4263 / G4270</f>
        <v>#REF!</v>
      </c>
      <c r="J4270" s="271" t="e">
        <f>H4270 * I4263</f>
        <v>#REF!</v>
      </c>
    </row>
    <row r="4271" spans="1:10">
      <c r="A4271" s="54" t="s">
        <v>1276</v>
      </c>
      <c r="B4271" s="31"/>
      <c r="C4271" s="41"/>
      <c r="D4271" s="18"/>
      <c r="E4271" s="42"/>
      <c r="F4271" s="60"/>
      <c r="G4271" s="43" t="s">
        <v>1277</v>
      </c>
      <c r="H4271" s="48">
        <f>SUM(H4269:H4270)</f>
        <v>58775.14</v>
      </c>
      <c r="I4271" s="45"/>
      <c r="J4271" s="49" t="e">
        <f>SUM(J4269:J4270)</f>
        <v>#REF!</v>
      </c>
    </row>
    <row r="4272" spans="1:10">
      <c r="A4272" s="40" t="s">
        <v>1278</v>
      </c>
      <c r="B4272" s="31"/>
      <c r="C4272" s="53" t="s">
        <v>1279</v>
      </c>
      <c r="D4272" s="18"/>
      <c r="E4272" s="42"/>
      <c r="F4272" s="60"/>
      <c r="G4272" s="43"/>
      <c r="H4272" s="44"/>
      <c r="I4272" s="45"/>
      <c r="J4272" s="46"/>
    </row>
    <row r="4273" spans="1:10">
      <c r="A4273" s="40">
        <v>300026</v>
      </c>
      <c r="B4273" s="31" t="s">
        <v>1279</v>
      </c>
      <c r="C4273" s="360" t="s">
        <v>1281</v>
      </c>
      <c r="D4273" s="354" t="s">
        <v>1282</v>
      </c>
      <c r="E4273" s="367">
        <f>$O$2</f>
        <v>0.05</v>
      </c>
      <c r="F4273" s="356"/>
      <c r="G4273" s="357">
        <f>H4271</f>
        <v>58775.14</v>
      </c>
      <c r="H4273" s="365">
        <f>TRUNC(E4273* (1 + F4273 / 100) * G4273,2)</f>
        <v>2938.75</v>
      </c>
      <c r="I4273" s="302" t="e">
        <f>I4263 * H4273</f>
        <v>#REF!</v>
      </c>
      <c r="J4273" s="271" t="e">
        <f>H4273 * I4263</f>
        <v>#REF!</v>
      </c>
    </row>
    <row r="4274" spans="1:10">
      <c r="A4274" s="54" t="s">
        <v>1283</v>
      </c>
      <c r="B4274" s="31"/>
      <c r="C4274" s="41"/>
      <c r="D4274" s="18"/>
      <c r="E4274" s="42"/>
      <c r="F4274" s="60"/>
      <c r="G4274" s="43" t="s">
        <v>1284</v>
      </c>
      <c r="H4274" s="48">
        <f>SUM(H4272:H4273)</f>
        <v>2938.75</v>
      </c>
      <c r="I4274" s="45"/>
      <c r="J4274" s="49" t="e">
        <f>SUM(J4272:J4273)</f>
        <v>#REF!</v>
      </c>
    </row>
    <row r="4275" spans="1:10">
      <c r="A4275" s="18" t="s">
        <v>1285</v>
      </c>
      <c r="B4275" s="61"/>
      <c r="C4275" s="47" t="s">
        <v>1286</v>
      </c>
      <c r="D4275" s="18"/>
      <c r="E4275" s="42"/>
      <c r="F4275" s="60"/>
      <c r="G4275" s="43"/>
      <c r="H4275" s="44"/>
      <c r="I4275" s="45"/>
      <c r="J4275" s="46"/>
    </row>
    <row r="4276" spans="1:10">
      <c r="A4276" s="40"/>
      <c r="B4276" s="31"/>
      <c r="C4276" s="360"/>
      <c r="D4276" s="354"/>
      <c r="E4276" s="355"/>
      <c r="F4276" s="356"/>
      <c r="G4276" s="357"/>
      <c r="H4276" s="365"/>
      <c r="I4276" s="302"/>
      <c r="J4276" s="271"/>
    </row>
    <row r="4277" spans="1:10">
      <c r="A4277" s="54" t="s">
        <v>1287</v>
      </c>
      <c r="B4277" s="61"/>
      <c r="C4277" s="41"/>
      <c r="D4277" s="18"/>
      <c r="E4277" s="42"/>
      <c r="F4277" s="60"/>
      <c r="G4277" s="43" t="s">
        <v>1288</v>
      </c>
      <c r="H4277" s="365">
        <f>SUM(H4275:H4276)</f>
        <v>0</v>
      </c>
      <c r="I4277" s="45"/>
      <c r="J4277" s="271">
        <f>SUM(J4275:J4276)</f>
        <v>0</v>
      </c>
    </row>
    <row r="4278" spans="1:10">
      <c r="A4278" s="18"/>
      <c r="B4278" s="55"/>
      <c r="C4278" s="41"/>
      <c r="D4278" s="18"/>
      <c r="E4278" s="42"/>
      <c r="F4278" s="60"/>
      <c r="G4278" s="43"/>
      <c r="H4278" s="44"/>
      <c r="I4278" s="45"/>
      <c r="J4278" s="46"/>
    </row>
    <row r="4279" spans="1:10" ht="16" thickBot="1">
      <c r="A4279" s="18" t="s">
        <v>1289</v>
      </c>
      <c r="B4279" s="55"/>
      <c r="C4279" s="56"/>
      <c r="D4279" s="405"/>
      <c r="E4279" s="406"/>
      <c r="F4279" s="407" t="s">
        <v>1290</v>
      </c>
      <c r="G4279" s="408">
        <f>SUM(H4264:H4278)/2</f>
        <v>128879.89000000001</v>
      </c>
      <c r="H4279" s="409" t="e">
        <f>IF($A$2="CD",IF($A$3=1,ROUND(SUM(H4264:H4278)/2,0),IF($A$3=3,ROUND(SUM(H4264:H4278)/2,-1),SUM(H4264:H4278)/2)),SUM(H4264:H4278)/2)</f>
        <v>#REF!</v>
      </c>
      <c r="I4279" s="57" t="e">
        <f>SUM(J4264:J4278)/2</f>
        <v>#REF!</v>
      </c>
      <c r="J4279" s="410" t="e">
        <f>IF($A$2="CD",IF($A$3=1,ROUND(SUM(J4264:J4278)/2,0),IF($A$3=3,ROUND(SUM(J4264:J4278)/2,-1),SUM(J4264:J4278)/2)),SUM(J4264:J4278)/2)</f>
        <v>#REF!</v>
      </c>
    </row>
    <row r="4280" spans="1:10" ht="16" thickTop="1">
      <c r="A4280" s="18" t="s">
        <v>1340</v>
      </c>
      <c r="B4280" s="55"/>
      <c r="C4280" s="65" t="s">
        <v>1341</v>
      </c>
      <c r="D4280" s="66"/>
      <c r="E4280" s="67"/>
      <c r="F4280" s="112"/>
      <c r="G4280" s="68"/>
      <c r="H4280" s="69"/>
      <c r="I4280" s="45"/>
      <c r="J4280" s="70"/>
    </row>
    <row r="4281" spans="1:10">
      <c r="A4281" s="40" t="s">
        <v>1342</v>
      </c>
      <c r="B4281" s="55"/>
      <c r="C4281" s="272" t="s">
        <v>1343</v>
      </c>
      <c r="D4281" s="273"/>
      <c r="E4281" s="274"/>
      <c r="F4281" s="368">
        <f>$F$3</f>
        <v>0</v>
      </c>
      <c r="G4281" s="275"/>
      <c r="H4281" s="276" t="e">
        <f>ROUND(H4279*F4281,2)</f>
        <v>#REF!</v>
      </c>
      <c r="I4281" s="45"/>
      <c r="J4281" s="271" t="e">
        <f>ROUND(J4279*F4281,2)</f>
        <v>#REF!</v>
      </c>
    </row>
    <row r="4282" spans="1:10">
      <c r="A4282" s="40" t="s">
        <v>1344</v>
      </c>
      <c r="B4282" s="55"/>
      <c r="C4282" s="272" t="s">
        <v>1345</v>
      </c>
      <c r="D4282" s="273"/>
      <c r="E4282" s="274"/>
      <c r="F4282" s="368">
        <f>$G$3</f>
        <v>0</v>
      </c>
      <c r="G4282" s="275"/>
      <c r="H4282" s="276" t="e">
        <f>ROUND(H4279*F4282,2)</f>
        <v>#REF!</v>
      </c>
      <c r="I4282" s="45"/>
      <c r="J4282" s="271" t="e">
        <f>ROUND(J4279*F4282,2)</f>
        <v>#REF!</v>
      </c>
    </row>
    <row r="4283" spans="1:10">
      <c r="A4283" s="40" t="s">
        <v>1346</v>
      </c>
      <c r="B4283" s="55"/>
      <c r="C4283" s="272" t="s">
        <v>1347</v>
      </c>
      <c r="D4283" s="273"/>
      <c r="E4283" s="274"/>
      <c r="F4283" s="368">
        <f>$H$3</f>
        <v>0</v>
      </c>
      <c r="G4283" s="275"/>
      <c r="H4283" s="276" t="e">
        <f>ROUND(H4279*F4283,2)</f>
        <v>#REF!</v>
      </c>
      <c r="I4283" s="45"/>
      <c r="J4283" s="271" t="e">
        <f>ROUND(J4279*F4283,2)</f>
        <v>#REF!</v>
      </c>
    </row>
    <row r="4284" spans="1:10">
      <c r="A4284" s="40" t="s">
        <v>1348</v>
      </c>
      <c r="B4284" s="55"/>
      <c r="C4284" s="272" t="s">
        <v>1349</v>
      </c>
      <c r="D4284" s="273"/>
      <c r="E4284" s="274"/>
      <c r="F4284" s="368" t="e">
        <f>$I$3</f>
        <v>#REF!</v>
      </c>
      <c r="G4284" s="275"/>
      <c r="H4284" s="276" t="e">
        <f>ROUND(H4283*F4284,2)</f>
        <v>#REF!</v>
      </c>
      <c r="I4284" s="45"/>
      <c r="J4284" s="271" t="e">
        <f>ROUND(J4283*F4284,2)</f>
        <v>#REF!</v>
      </c>
    </row>
    <row r="4285" spans="1:10">
      <c r="A4285" s="18" t="s">
        <v>1350</v>
      </c>
      <c r="B4285" s="55"/>
      <c r="C4285" s="47" t="s">
        <v>1351</v>
      </c>
      <c r="D4285" s="18"/>
      <c r="E4285" s="42"/>
      <c r="F4285" s="60"/>
      <c r="G4285" s="71"/>
      <c r="H4285" s="72" t="e">
        <f>SUM(H4281:H4284)</f>
        <v>#REF!</v>
      </c>
      <c r="I4285" s="62"/>
      <c r="J4285" s="73" t="e">
        <f>SUM(J4281:J4284)</f>
        <v>#REF!</v>
      </c>
    </row>
    <row r="4286" spans="1:10" ht="16" thickBot="1">
      <c r="A4286" s="18" t="s">
        <v>1352</v>
      </c>
      <c r="B4286" s="55"/>
      <c r="C4286" s="411"/>
      <c r="D4286" s="412"/>
      <c r="E4286" s="406"/>
      <c r="F4286" s="407" t="s">
        <v>1353</v>
      </c>
      <c r="G4286" s="413" t="e">
        <f>H4285+H4279</f>
        <v>#REF!</v>
      </c>
      <c r="H4286" s="409" t="e">
        <f>IF($A$3=2,ROUND((H4279+H4285),2),IF($A$3=3,ROUND((H4279+H4285),-1),ROUND((H4279+H4285),0)))</f>
        <v>#REF!</v>
      </c>
      <c r="I4286" s="57"/>
      <c r="J4286" s="410" t="e">
        <f>IF($A$3=2,ROUND((J4279+J4285),2),IF($A$3=3,ROUND((J4279+J4285),-1),ROUND((J4279+J4285),0)))</f>
        <v>#REF!</v>
      </c>
    </row>
    <row r="4287" spans="1:10" ht="16" thickTop="1">
      <c r="C4287" s="1"/>
      <c r="D4287" s="2"/>
      <c r="E4287" s="1"/>
      <c r="F4287" s="1"/>
      <c r="G4287" s="1"/>
      <c r="H4287" s="1"/>
      <c r="I4287" s="29"/>
      <c r="J4287" s="30"/>
    </row>
    <row r="4288" spans="1:10" ht="16" thickBot="1">
      <c r="C4288" s="1"/>
      <c r="D4288" s="2"/>
      <c r="E4288" s="1"/>
      <c r="F4288" s="1"/>
      <c r="G4288" s="1"/>
      <c r="H4288" s="1"/>
      <c r="I4288" s="29"/>
      <c r="J4288" s="30"/>
    </row>
    <row r="4289" spans="1:10" ht="16" thickTop="1">
      <c r="A4289" s="95" t="s">
        <v>1926</v>
      </c>
      <c r="C4289" s="824" t="s">
        <v>1927</v>
      </c>
      <c r="D4289" s="825"/>
      <c r="E4289" s="825"/>
      <c r="F4289" s="825"/>
      <c r="G4289" s="32"/>
      <c r="H4289" s="33" t="s">
        <v>1328</v>
      </c>
      <c r="I4289" s="75" t="s">
        <v>1411</v>
      </c>
      <c r="J4289" s="30"/>
    </row>
    <row r="4290" spans="1:10">
      <c r="A4290" s="95"/>
      <c r="C4290" s="826"/>
      <c r="D4290" s="827"/>
      <c r="E4290" s="827"/>
      <c r="F4290" s="827"/>
      <c r="G4290" s="36"/>
      <c r="H4290" s="37" t="e">
        <f>"ITEM:   "&amp;#REF!</f>
        <v>#REF!</v>
      </c>
      <c r="I4290" s="64" t="e">
        <f>#REF!</f>
        <v>#REF!</v>
      </c>
      <c r="J4290" s="30"/>
    </row>
    <row r="4291" spans="1:10">
      <c r="A4291" s="40" t="s">
        <v>1253</v>
      </c>
      <c r="C4291" s="360" t="s">
        <v>1</v>
      </c>
      <c r="D4291" s="354" t="s">
        <v>2</v>
      </c>
      <c r="E4291" s="354" t="s">
        <v>3</v>
      </c>
      <c r="F4291" s="354" t="s">
        <v>1254</v>
      </c>
      <c r="G4291" s="378" t="s">
        <v>1255</v>
      </c>
      <c r="H4291" s="379" t="s">
        <v>1256</v>
      </c>
      <c r="I4291" s="424"/>
      <c r="J4291" s="30"/>
    </row>
    <row r="4292" spans="1:10">
      <c r="A4292" s="40"/>
      <c r="C4292" s="41"/>
      <c r="D4292" s="18"/>
      <c r="E4292" s="42"/>
      <c r="F4292" s="42"/>
      <c r="G4292" s="96"/>
      <c r="H4292" s="97"/>
      <c r="I4292" s="425"/>
      <c r="J4292" s="30"/>
    </row>
    <row r="4293" spans="1:10">
      <c r="A4293" s="40" t="s">
        <v>1257</v>
      </c>
      <c r="C4293" s="47" t="s">
        <v>1258</v>
      </c>
      <c r="D4293" s="18"/>
      <c r="E4293" s="42"/>
      <c r="F4293" s="42"/>
      <c r="G4293" s="96"/>
      <c r="H4293" s="97"/>
      <c r="I4293" s="84"/>
      <c r="J4293" s="30"/>
    </row>
    <row r="4294" spans="1:10">
      <c r="A4294" s="40">
        <v>119779</v>
      </c>
      <c r="B4294" t="s">
        <v>1329</v>
      </c>
      <c r="C4294" s="360" t="s">
        <v>1927</v>
      </c>
      <c r="D4294" s="354" t="s">
        <v>2</v>
      </c>
      <c r="E4294" s="355">
        <v>1</v>
      </c>
      <c r="F4294" s="355">
        <v>0</v>
      </c>
      <c r="G4294" s="381">
        <v>19800</v>
      </c>
      <c r="H4294" s="365">
        <f>TRUNC(E4294* (1 + F4294 / 100) * G4294,2)</f>
        <v>19800</v>
      </c>
      <c r="I4294" s="424" t="e">
        <f>I4290 * (E4294 * (1+F4294/100))</f>
        <v>#REF!</v>
      </c>
      <c r="J4294" s="30" t="e">
        <f>H4294 * I4290</f>
        <v>#REF!</v>
      </c>
    </row>
    <row r="4295" spans="1:10">
      <c r="A4295" s="40"/>
      <c r="B4295" s="31"/>
      <c r="C4295" s="389"/>
      <c r="D4295" s="373"/>
      <c r="E4295" s="385"/>
      <c r="F4295" s="374"/>
      <c r="G4295" s="357"/>
      <c r="H4295" s="365"/>
      <c r="I4295" s="302"/>
      <c r="J4295" s="30"/>
    </row>
    <row r="4296" spans="1:10">
      <c r="A4296" s="54" t="s">
        <v>1265</v>
      </c>
      <c r="C4296" s="41"/>
      <c r="D4296" s="18"/>
      <c r="E4296" s="42"/>
      <c r="F4296" s="42"/>
      <c r="G4296" s="96" t="s">
        <v>1266</v>
      </c>
      <c r="H4296" s="383">
        <f>SUM(H4293:H4295)</f>
        <v>19800</v>
      </c>
      <c r="I4296" s="84"/>
      <c r="J4296" s="383" t="e">
        <f>SUM(J4293:J4295)</f>
        <v>#REF!</v>
      </c>
    </row>
    <row r="4297" spans="1:10">
      <c r="A4297" s="40" t="s">
        <v>1267</v>
      </c>
      <c r="C4297" s="50" t="s">
        <v>1268</v>
      </c>
      <c r="D4297" s="18" t="s">
        <v>1269</v>
      </c>
      <c r="E4297" s="18" t="s">
        <v>1270</v>
      </c>
      <c r="F4297" s="18" t="s">
        <v>1271</v>
      </c>
      <c r="G4297" s="98" t="s">
        <v>1472</v>
      </c>
      <c r="H4297" s="99" t="s">
        <v>1273</v>
      </c>
      <c r="I4297" s="84"/>
      <c r="J4297" s="30"/>
    </row>
    <row r="4298" spans="1:10">
      <c r="A4298" s="40">
        <v>200023</v>
      </c>
      <c r="B4298" t="s">
        <v>1268</v>
      </c>
      <c r="C4298" s="384" t="s">
        <v>1656</v>
      </c>
      <c r="D4298" s="361">
        <v>122249</v>
      </c>
      <c r="E4298" s="385">
        <f>$O$1</f>
        <v>1.68</v>
      </c>
      <c r="F4298" s="386">
        <f>TRUNC(D4298*E4298,0)</f>
        <v>205378</v>
      </c>
      <c r="G4298" s="364">
        <v>16</v>
      </c>
      <c r="H4298" s="388">
        <f>TRUNC(F4298/G4298,2)</f>
        <v>12836.12</v>
      </c>
      <c r="I4298" s="424" t="e">
        <f>I4290 / G4298</f>
        <v>#REF!</v>
      </c>
      <c r="J4298" s="30" t="e">
        <f>H4298 * I4290</f>
        <v>#REF!</v>
      </c>
    </row>
    <row r="4299" spans="1:10">
      <c r="A4299" s="40"/>
      <c r="B4299" s="31"/>
      <c r="C4299" s="389"/>
      <c r="D4299" s="373"/>
      <c r="E4299" s="385"/>
      <c r="F4299" s="374"/>
      <c r="G4299" s="357"/>
      <c r="H4299" s="365"/>
      <c r="I4299" s="302"/>
      <c r="J4299" s="30"/>
    </row>
    <row r="4300" spans="1:10">
      <c r="A4300" s="54" t="s">
        <v>1276</v>
      </c>
      <c r="C4300" s="41"/>
      <c r="D4300" s="18"/>
      <c r="E4300" s="42"/>
      <c r="F4300" s="42"/>
      <c r="G4300" s="96" t="s">
        <v>1473</v>
      </c>
      <c r="H4300" s="383">
        <f>SUM(H4297:H4299)</f>
        <v>12836.12</v>
      </c>
      <c r="I4300" s="84"/>
      <c r="J4300" s="383" t="e">
        <f>SUM(J4297:J4299)</f>
        <v>#REF!</v>
      </c>
    </row>
    <row r="4301" spans="1:10">
      <c r="A4301" s="40" t="s">
        <v>1278</v>
      </c>
      <c r="C4301" s="47" t="s">
        <v>1279</v>
      </c>
      <c r="D4301" s="18"/>
      <c r="E4301" s="42"/>
      <c r="F4301" s="42"/>
      <c r="G4301" s="96"/>
      <c r="H4301" s="97"/>
      <c r="I4301" s="84"/>
      <c r="J4301" s="30"/>
    </row>
    <row r="4302" spans="1:10">
      <c r="A4302" s="40">
        <v>300026</v>
      </c>
      <c r="B4302" t="s">
        <v>1279</v>
      </c>
      <c r="C4302" s="360" t="s">
        <v>1281</v>
      </c>
      <c r="D4302" s="354" t="s">
        <v>1282</v>
      </c>
      <c r="E4302" s="367">
        <f>$O$2</f>
        <v>0.05</v>
      </c>
      <c r="F4302" s="355"/>
      <c r="G4302" s="381">
        <f>H4300</f>
        <v>12836.12</v>
      </c>
      <c r="H4302" s="383">
        <f>TRUNC(E4302 * (1 + F4302 / 100) * G4302,2)</f>
        <v>641.79999999999995</v>
      </c>
      <c r="I4302" s="424" t="e">
        <f>I4290 * H4302</f>
        <v>#REF!</v>
      </c>
      <c r="J4302" s="30" t="e">
        <f>H4302 * I4290</f>
        <v>#REF!</v>
      </c>
    </row>
    <row r="4303" spans="1:10">
      <c r="A4303" s="40"/>
      <c r="B4303" s="31"/>
      <c r="C4303" s="389"/>
      <c r="D4303" s="373"/>
      <c r="E4303" s="385"/>
      <c r="F4303" s="374"/>
      <c r="G4303" s="357"/>
      <c r="H4303" s="365"/>
      <c r="I4303" s="302"/>
      <c r="J4303" s="30"/>
    </row>
    <row r="4304" spans="1:10">
      <c r="A4304" s="18" t="s">
        <v>1283</v>
      </c>
      <c r="C4304" s="41"/>
      <c r="D4304" s="18"/>
      <c r="E4304" s="42"/>
      <c r="F4304" s="42"/>
      <c r="G4304" s="96" t="s">
        <v>1476</v>
      </c>
      <c r="H4304" s="383">
        <f>SUM(H4301:H4303)</f>
        <v>641.79999999999995</v>
      </c>
      <c r="I4304" s="84"/>
      <c r="J4304" s="383" t="e">
        <f>SUM(J4301:J4303)</f>
        <v>#REF!</v>
      </c>
    </row>
    <row r="4305" spans="1:10">
      <c r="A4305" s="40" t="s">
        <v>1285</v>
      </c>
      <c r="C4305" s="47" t="s">
        <v>1286</v>
      </c>
      <c r="D4305" s="18"/>
      <c r="E4305" s="42"/>
      <c r="F4305" s="42"/>
      <c r="G4305" s="96"/>
      <c r="H4305" s="97"/>
      <c r="I4305" s="84"/>
      <c r="J4305" s="30"/>
    </row>
    <row r="4306" spans="1:10">
      <c r="A4306" s="40"/>
      <c r="B4306" s="31"/>
      <c r="C4306" s="389"/>
      <c r="D4306" s="373"/>
      <c r="E4306" s="385"/>
      <c r="F4306" s="374"/>
      <c r="G4306" s="357"/>
      <c r="H4306" s="365"/>
      <c r="I4306" s="302"/>
      <c r="J4306" s="30"/>
    </row>
    <row r="4307" spans="1:10">
      <c r="A4307" s="18" t="s">
        <v>1287</v>
      </c>
      <c r="C4307" s="41"/>
      <c r="D4307" s="18"/>
      <c r="E4307" s="42"/>
      <c r="F4307" s="42"/>
      <c r="G4307" s="96" t="str">
        <f>"SUBTOTAL " &amp;C4305</f>
        <v>SUBTOTAL OTROS</v>
      </c>
      <c r="H4307" s="383">
        <f>SUM(H4305:H4306)</f>
        <v>0</v>
      </c>
      <c r="I4307" s="84"/>
      <c r="J4307" s="30">
        <f>SUM(J4305:J4306)</f>
        <v>0</v>
      </c>
    </row>
    <row r="4308" spans="1:10">
      <c r="A4308" s="18"/>
      <c r="C4308" s="41"/>
      <c r="D4308" s="18"/>
      <c r="E4308" s="42"/>
      <c r="F4308" s="42"/>
      <c r="G4308" s="96"/>
      <c r="H4308" s="97"/>
      <c r="I4308" s="84"/>
      <c r="J4308" s="30"/>
    </row>
    <row r="4309" spans="1:10" ht="16" thickBot="1">
      <c r="A4309" s="18" t="s">
        <v>1289</v>
      </c>
      <c r="C4309" s="89"/>
      <c r="D4309" s="416"/>
      <c r="E4309" s="417"/>
      <c r="F4309" s="418"/>
      <c r="G4309" s="426" t="s">
        <v>1290</v>
      </c>
      <c r="H4309" s="409" t="e">
        <f>IF($A$2="CD",IF($A$3=1,ROUND(SUM(H4292:H4308)/2,0),SUM(H4292:H4308)/2),SUM(H4292:H4308)/2)</f>
        <v>#REF!</v>
      </c>
      <c r="I4309" s="427" t="e">
        <f>SUM(J4291:J4308)/2</f>
        <v>#REF!</v>
      </c>
      <c r="J4309" s="30"/>
    </row>
    <row r="4310" spans="1:10" ht="16" thickTop="1">
      <c r="A4310" s="18" t="s">
        <v>1340</v>
      </c>
      <c r="C4310" s="100" t="s">
        <v>1341</v>
      </c>
      <c r="D4310" s="101"/>
      <c r="E4310" s="102"/>
      <c r="F4310" s="102"/>
      <c r="G4310" s="103"/>
      <c r="H4310" s="104"/>
      <c r="I4310" s="84"/>
      <c r="J4310" s="30"/>
    </row>
    <row r="4311" spans="1:10">
      <c r="A4311" s="40" t="s">
        <v>1342</v>
      </c>
      <c r="C4311" s="272" t="s">
        <v>1343</v>
      </c>
      <c r="D4311" s="273"/>
      <c r="E4311" s="428"/>
      <c r="F4311" s="391">
        <f>$F$3</f>
        <v>0</v>
      </c>
      <c r="G4311" s="392"/>
      <c r="H4311" s="429" t="e">
        <f>ROUND(H4309*F4311,2)</f>
        <v>#REF!</v>
      </c>
      <c r="I4311" s="84"/>
      <c r="J4311" s="30"/>
    </row>
    <row r="4312" spans="1:10">
      <c r="A4312" s="40" t="s">
        <v>1344</v>
      </c>
      <c r="C4312" s="272" t="s">
        <v>1345</v>
      </c>
      <c r="D4312" s="273"/>
      <c r="E4312" s="428"/>
      <c r="F4312" s="391">
        <f>$G$3</f>
        <v>0</v>
      </c>
      <c r="G4312" s="392"/>
      <c r="H4312" s="429" t="e">
        <f>ROUND(H4309*F4312,2)</f>
        <v>#REF!</v>
      </c>
      <c r="I4312" s="84"/>
      <c r="J4312" s="30"/>
    </row>
    <row r="4313" spans="1:10">
      <c r="A4313" s="40" t="s">
        <v>1346</v>
      </c>
      <c r="C4313" s="272" t="s">
        <v>1347</v>
      </c>
      <c r="D4313" s="273"/>
      <c r="E4313" s="428"/>
      <c r="F4313" s="391">
        <f>$H$3</f>
        <v>0</v>
      </c>
      <c r="G4313" s="392"/>
      <c r="H4313" s="429" t="e">
        <f>ROUND(H4309*F4313,2)</f>
        <v>#REF!</v>
      </c>
      <c r="I4313" s="84"/>
      <c r="J4313" s="30"/>
    </row>
    <row r="4314" spans="1:10">
      <c r="A4314" s="40" t="s">
        <v>1348</v>
      </c>
      <c r="C4314" s="272" t="s">
        <v>1349</v>
      </c>
      <c r="D4314" s="273"/>
      <c r="E4314" s="428"/>
      <c r="F4314" s="391" t="e">
        <f>$I$3</f>
        <v>#REF!</v>
      </c>
      <c r="G4314" s="392"/>
      <c r="H4314" s="429" t="e">
        <f>ROUND(H4313*F4314,2)</f>
        <v>#REF!</v>
      </c>
      <c r="I4314" s="84"/>
      <c r="J4314" s="30"/>
    </row>
    <row r="4315" spans="1:10">
      <c r="A4315" s="18" t="s">
        <v>1350</v>
      </c>
      <c r="C4315" s="105" t="s">
        <v>1477</v>
      </c>
      <c r="D4315" s="18"/>
      <c r="E4315" s="42"/>
      <c r="F4315" s="42"/>
      <c r="G4315" s="106"/>
      <c r="H4315" s="107" t="e">
        <f>SUM(H4311:H4314)</f>
        <v>#REF!</v>
      </c>
      <c r="I4315" s="84"/>
      <c r="J4315" s="30"/>
    </row>
    <row r="4316" spans="1:10" ht="16" thickBot="1">
      <c r="A4316" s="18" t="s">
        <v>1352</v>
      </c>
      <c r="C4316" s="422"/>
      <c r="D4316" s="423"/>
      <c r="E4316" s="417"/>
      <c r="F4316" s="418"/>
      <c r="G4316" s="430" t="s">
        <v>1353</v>
      </c>
      <c r="H4316" s="409" t="e">
        <f>IF($A$3=2,ROUND((H4309+H4315),2),IF($A$3=3,ROUND((H4309+H4315),-1),ROUND((H4309+H4315),0)))</f>
        <v>#REF!</v>
      </c>
      <c r="I4316" s="57"/>
      <c r="J4316" s="30"/>
    </row>
    <row r="4317" spans="1:10" ht="16" thickTop="1">
      <c r="C4317" s="1"/>
      <c r="D4317" s="2"/>
      <c r="E4317" s="1"/>
      <c r="F4317" s="1"/>
      <c r="G4317" s="1"/>
      <c r="H4317" s="1"/>
      <c r="I4317" s="29"/>
      <c r="J4317" s="30"/>
    </row>
    <row r="4318" spans="1:10" ht="16" thickBot="1">
      <c r="C4318" s="1"/>
      <c r="D4318" s="2"/>
      <c r="E4318" s="1"/>
      <c r="F4318" s="1"/>
      <c r="G4318" s="1"/>
      <c r="H4318" s="1"/>
      <c r="I4318" s="29"/>
      <c r="J4318" s="30"/>
    </row>
    <row r="4319" spans="1:10" ht="16" thickTop="1">
      <c r="A4319" s="95" t="s">
        <v>1928</v>
      </c>
      <c r="C4319" s="824" t="s">
        <v>1929</v>
      </c>
      <c r="D4319" s="825"/>
      <c r="E4319" s="825"/>
      <c r="F4319" s="825"/>
      <c r="G4319" s="32"/>
      <c r="H4319" s="33" t="s">
        <v>1366</v>
      </c>
      <c r="I4319" s="75" t="s">
        <v>1411</v>
      </c>
      <c r="J4319" s="30"/>
    </row>
    <row r="4320" spans="1:10">
      <c r="A4320" s="95"/>
      <c r="C4320" s="826"/>
      <c r="D4320" s="827"/>
      <c r="E4320" s="827"/>
      <c r="F4320" s="827"/>
      <c r="G4320" s="36"/>
      <c r="H4320" s="37" t="e">
        <f>"ITEM:   "&amp;#REF!</f>
        <v>#REF!</v>
      </c>
      <c r="I4320" s="64" t="e">
        <f>#REF!</f>
        <v>#REF!</v>
      </c>
      <c r="J4320" s="30"/>
    </row>
    <row r="4321" spans="1:10">
      <c r="A4321" s="40" t="s">
        <v>1253</v>
      </c>
      <c r="C4321" s="360" t="s">
        <v>1</v>
      </c>
      <c r="D4321" s="354" t="s">
        <v>2</v>
      </c>
      <c r="E4321" s="354" t="s">
        <v>3</v>
      </c>
      <c r="F4321" s="354" t="s">
        <v>1254</v>
      </c>
      <c r="G4321" s="378" t="s">
        <v>1255</v>
      </c>
      <c r="H4321" s="379" t="s">
        <v>1256</v>
      </c>
      <c r="I4321" s="424"/>
      <c r="J4321" s="30"/>
    </row>
    <row r="4322" spans="1:10">
      <c r="A4322" s="40"/>
      <c r="C4322" s="41"/>
      <c r="D4322" s="18"/>
      <c r="E4322" s="42"/>
      <c r="F4322" s="42"/>
      <c r="G4322" s="96"/>
      <c r="H4322" s="97"/>
      <c r="I4322" s="425"/>
      <c r="J4322" s="30"/>
    </row>
    <row r="4323" spans="1:10">
      <c r="A4323" s="40" t="s">
        <v>1257</v>
      </c>
      <c r="C4323" s="47" t="s">
        <v>1258</v>
      </c>
      <c r="D4323" s="18"/>
      <c r="E4323" s="42"/>
      <c r="F4323" s="42"/>
      <c r="G4323" s="96"/>
      <c r="H4323" s="97"/>
      <c r="I4323" s="84"/>
      <c r="J4323" s="30"/>
    </row>
    <row r="4324" spans="1:10">
      <c r="A4324" s="40">
        <v>119780</v>
      </c>
      <c r="B4324" t="s">
        <v>1336</v>
      </c>
      <c r="C4324" s="360" t="s">
        <v>1930</v>
      </c>
      <c r="D4324" s="354" t="s">
        <v>1931</v>
      </c>
      <c r="E4324" s="355">
        <v>10</v>
      </c>
      <c r="F4324" s="355">
        <v>0</v>
      </c>
      <c r="G4324" s="381">
        <v>5500</v>
      </c>
      <c r="H4324" s="365">
        <f>TRUNC(E4324* (1 + F4324 / 100) * G4324,2)</f>
        <v>55000</v>
      </c>
      <c r="I4324" s="424" t="e">
        <f>I4320 * (E4324 * (1+F4324/100))</f>
        <v>#REF!</v>
      </c>
      <c r="J4324" s="30" t="e">
        <f>H4324 * I4320</f>
        <v>#REF!</v>
      </c>
    </row>
    <row r="4325" spans="1:10">
      <c r="A4325" s="40">
        <v>119745</v>
      </c>
      <c r="B4325" t="s">
        <v>1336</v>
      </c>
      <c r="C4325" s="360" t="s">
        <v>1932</v>
      </c>
      <c r="D4325" s="354" t="s">
        <v>17</v>
      </c>
      <c r="E4325" s="355">
        <v>0.25</v>
      </c>
      <c r="F4325" s="355">
        <v>0</v>
      </c>
      <c r="G4325" s="381">
        <v>285900</v>
      </c>
      <c r="H4325" s="365">
        <f>TRUNC(E4325* (1 + F4325 / 100) * G4325,2)</f>
        <v>71475</v>
      </c>
      <c r="I4325" s="424" t="e">
        <f>I4320 * (E4325 * (1+F4325/100))</f>
        <v>#REF!</v>
      </c>
      <c r="J4325" s="30" t="e">
        <f>H4325 * I4320</f>
        <v>#REF!</v>
      </c>
    </row>
    <row r="4326" spans="1:10">
      <c r="A4326" s="40"/>
      <c r="B4326" s="31"/>
      <c r="C4326" s="389"/>
      <c r="D4326" s="373"/>
      <c r="E4326" s="385"/>
      <c r="F4326" s="374"/>
      <c r="G4326" s="357"/>
      <c r="H4326" s="365"/>
      <c r="I4326" s="302"/>
      <c r="J4326" s="30"/>
    </row>
    <row r="4327" spans="1:10">
      <c r="A4327" s="54" t="s">
        <v>1265</v>
      </c>
      <c r="C4327" s="41"/>
      <c r="D4327" s="18"/>
      <c r="E4327" s="42"/>
      <c r="F4327" s="42"/>
      <c r="G4327" s="96" t="s">
        <v>1266</v>
      </c>
      <c r="H4327" s="383">
        <f>SUM(H4323:H4326)</f>
        <v>126475</v>
      </c>
      <c r="I4327" s="84"/>
      <c r="J4327" s="383" t="e">
        <f>SUM(J4323:J4326)</f>
        <v>#REF!</v>
      </c>
    </row>
    <row r="4328" spans="1:10">
      <c r="A4328" s="40" t="s">
        <v>1267</v>
      </c>
      <c r="C4328" s="50" t="s">
        <v>1268</v>
      </c>
      <c r="D4328" s="18" t="s">
        <v>1269</v>
      </c>
      <c r="E4328" s="18" t="s">
        <v>1270</v>
      </c>
      <c r="F4328" s="18" t="s">
        <v>1271</v>
      </c>
      <c r="G4328" s="98" t="s">
        <v>1472</v>
      </c>
      <c r="H4328" s="99" t="s">
        <v>1273</v>
      </c>
      <c r="I4328" s="84"/>
      <c r="J4328" s="30"/>
    </row>
    <row r="4329" spans="1:10">
      <c r="A4329" s="40">
        <v>200015</v>
      </c>
      <c r="B4329" t="s">
        <v>1268</v>
      </c>
      <c r="C4329" s="384" t="s">
        <v>1356</v>
      </c>
      <c r="D4329" s="361">
        <v>114616</v>
      </c>
      <c r="E4329" s="385">
        <f>$O$1</f>
        <v>1.68</v>
      </c>
      <c r="F4329" s="386">
        <f>TRUNC(D4329*E4329,0)</f>
        <v>192554</v>
      </c>
      <c r="G4329" s="364">
        <v>4</v>
      </c>
      <c r="H4329" s="388">
        <f>TRUNC(F4329/G4329,2)</f>
        <v>48138.5</v>
      </c>
      <c r="I4329" s="424" t="e">
        <f>I4320 / G4329</f>
        <v>#REF!</v>
      </c>
      <c r="J4329" s="30" t="e">
        <f>H4329 * I4320</f>
        <v>#REF!</v>
      </c>
    </row>
    <row r="4330" spans="1:10">
      <c r="A4330" s="40"/>
      <c r="B4330" s="31"/>
      <c r="C4330" s="389"/>
      <c r="D4330" s="373"/>
      <c r="E4330" s="385"/>
      <c r="F4330" s="374"/>
      <c r="G4330" s="357"/>
      <c r="H4330" s="365"/>
      <c r="I4330" s="302"/>
      <c r="J4330" s="30"/>
    </row>
    <row r="4331" spans="1:10">
      <c r="A4331" s="54" t="s">
        <v>1276</v>
      </c>
      <c r="C4331" s="41"/>
      <c r="D4331" s="18"/>
      <c r="E4331" s="42"/>
      <c r="F4331" s="42"/>
      <c r="G4331" s="96" t="s">
        <v>1473</v>
      </c>
      <c r="H4331" s="383">
        <f>SUM(H4328:H4330)</f>
        <v>48138.5</v>
      </c>
      <c r="I4331" s="84"/>
      <c r="J4331" s="383" t="e">
        <f>SUM(J4328:J4330)</f>
        <v>#REF!</v>
      </c>
    </row>
    <row r="4332" spans="1:10">
      <c r="A4332" s="40" t="s">
        <v>1278</v>
      </c>
      <c r="C4332" s="47" t="s">
        <v>1279</v>
      </c>
      <c r="D4332" s="18"/>
      <c r="E4332" s="42"/>
      <c r="F4332" s="42"/>
      <c r="G4332" s="96"/>
      <c r="H4332" s="97"/>
      <c r="I4332" s="84"/>
      <c r="J4332" s="30"/>
    </row>
    <row r="4333" spans="1:10">
      <c r="A4333" s="40">
        <v>300026</v>
      </c>
      <c r="B4333" t="s">
        <v>1279</v>
      </c>
      <c r="C4333" s="360" t="s">
        <v>1281</v>
      </c>
      <c r="D4333" s="354" t="s">
        <v>1282</v>
      </c>
      <c r="E4333" s="367">
        <f>$O$2</f>
        <v>0.05</v>
      </c>
      <c r="F4333" s="355"/>
      <c r="G4333" s="381">
        <f>H4331</f>
        <v>48138.5</v>
      </c>
      <c r="H4333" s="383">
        <f>TRUNC(E4333 * (1 + F4333 / 100) * G4333,2)</f>
        <v>2406.92</v>
      </c>
      <c r="I4333" s="424" t="e">
        <f>I4320 * H4333</f>
        <v>#REF!</v>
      </c>
      <c r="J4333" s="30" t="e">
        <f>H4333 * I4320</f>
        <v>#REF!</v>
      </c>
    </row>
    <row r="4334" spans="1:10">
      <c r="A4334" s="40"/>
      <c r="B4334" s="31"/>
      <c r="C4334" s="389"/>
      <c r="D4334" s="373"/>
      <c r="E4334" s="385"/>
      <c r="F4334" s="374"/>
      <c r="G4334" s="357"/>
      <c r="H4334" s="365"/>
      <c r="I4334" s="302"/>
      <c r="J4334" s="30"/>
    </row>
    <row r="4335" spans="1:10">
      <c r="A4335" s="18" t="s">
        <v>1283</v>
      </c>
      <c r="C4335" s="41"/>
      <c r="D4335" s="18"/>
      <c r="E4335" s="42"/>
      <c r="F4335" s="42"/>
      <c r="G4335" s="96" t="s">
        <v>1476</v>
      </c>
      <c r="H4335" s="383">
        <f>SUM(H4332:H4334)</f>
        <v>2406.92</v>
      </c>
      <c r="I4335" s="84"/>
      <c r="J4335" s="383" t="e">
        <f>SUM(J4332:J4334)</f>
        <v>#REF!</v>
      </c>
    </row>
    <row r="4336" spans="1:10">
      <c r="A4336" s="40" t="s">
        <v>1285</v>
      </c>
      <c r="C4336" s="47" t="s">
        <v>1286</v>
      </c>
      <c r="D4336" s="18"/>
      <c r="E4336" s="42"/>
      <c r="F4336" s="42"/>
      <c r="G4336" s="96"/>
      <c r="H4336" s="97"/>
      <c r="I4336" s="84"/>
      <c r="J4336" s="30"/>
    </row>
    <row r="4337" spans="1:10">
      <c r="A4337" s="40"/>
      <c r="B4337" s="31"/>
      <c r="C4337" s="389"/>
      <c r="D4337" s="373"/>
      <c r="E4337" s="385"/>
      <c r="F4337" s="374"/>
      <c r="G4337" s="357"/>
      <c r="H4337" s="365"/>
      <c r="I4337" s="302"/>
      <c r="J4337" s="30"/>
    </row>
    <row r="4338" spans="1:10">
      <c r="A4338" s="18" t="s">
        <v>1287</v>
      </c>
      <c r="C4338" s="41"/>
      <c r="D4338" s="18"/>
      <c r="E4338" s="42"/>
      <c r="F4338" s="42"/>
      <c r="G4338" s="96" t="str">
        <f>"SUBTOTAL " &amp;C4336</f>
        <v>SUBTOTAL OTROS</v>
      </c>
      <c r="H4338" s="383">
        <f>SUM(H4336:H4337)</f>
        <v>0</v>
      </c>
      <c r="I4338" s="84"/>
      <c r="J4338" s="30">
        <f>SUM(J4336:J4337)</f>
        <v>0</v>
      </c>
    </row>
    <row r="4339" spans="1:10">
      <c r="A4339" s="18"/>
      <c r="C4339" s="41"/>
      <c r="D4339" s="18"/>
      <c r="E4339" s="42"/>
      <c r="F4339" s="42"/>
      <c r="G4339" s="96"/>
      <c r="H4339" s="97"/>
      <c r="I4339" s="84"/>
      <c r="J4339" s="30"/>
    </row>
    <row r="4340" spans="1:10" ht="16" thickBot="1">
      <c r="A4340" s="18" t="s">
        <v>1289</v>
      </c>
      <c r="C4340" s="89"/>
      <c r="D4340" s="416"/>
      <c r="E4340" s="417"/>
      <c r="F4340" s="418"/>
      <c r="G4340" s="426" t="s">
        <v>1290</v>
      </c>
      <c r="H4340" s="409" t="e">
        <f>IF($A$2="CD",IF($A$3=1,ROUND(SUM(H4322:H4339)/2,0),SUM(H4322:H4339)/2),SUM(H4322:H4339)/2)</f>
        <v>#REF!</v>
      </c>
      <c r="I4340" s="427" t="e">
        <f>SUM(J4321:J4339)/2</f>
        <v>#REF!</v>
      </c>
      <c r="J4340" s="30"/>
    </row>
    <row r="4341" spans="1:10" ht="16" thickTop="1">
      <c r="A4341" s="18" t="s">
        <v>1340</v>
      </c>
      <c r="C4341" s="100" t="s">
        <v>1341</v>
      </c>
      <c r="D4341" s="101"/>
      <c r="E4341" s="102"/>
      <c r="F4341" s="102"/>
      <c r="G4341" s="103"/>
      <c r="H4341" s="104"/>
      <c r="I4341" s="84"/>
      <c r="J4341" s="30"/>
    </row>
    <row r="4342" spans="1:10">
      <c r="A4342" s="40" t="s">
        <v>1342</v>
      </c>
      <c r="C4342" s="272" t="s">
        <v>1343</v>
      </c>
      <c r="D4342" s="273"/>
      <c r="E4342" s="428"/>
      <c r="F4342" s="391">
        <f>$F$3</f>
        <v>0</v>
      </c>
      <c r="G4342" s="392"/>
      <c r="H4342" s="429" t="e">
        <f>ROUND(H4340*F4342,2)</f>
        <v>#REF!</v>
      </c>
      <c r="I4342" s="84"/>
      <c r="J4342" s="30"/>
    </row>
    <row r="4343" spans="1:10">
      <c r="A4343" s="40" t="s">
        <v>1344</v>
      </c>
      <c r="C4343" s="272" t="s">
        <v>1345</v>
      </c>
      <c r="D4343" s="273"/>
      <c r="E4343" s="428"/>
      <c r="F4343" s="391">
        <f>$G$3</f>
        <v>0</v>
      </c>
      <c r="G4343" s="392"/>
      <c r="H4343" s="429" t="e">
        <f>ROUND(H4340*F4343,2)</f>
        <v>#REF!</v>
      </c>
      <c r="I4343" s="84"/>
      <c r="J4343" s="30"/>
    </row>
    <row r="4344" spans="1:10">
      <c r="A4344" s="40" t="s">
        <v>1346</v>
      </c>
      <c r="C4344" s="272" t="s">
        <v>1347</v>
      </c>
      <c r="D4344" s="273"/>
      <c r="E4344" s="428"/>
      <c r="F4344" s="391">
        <f>$H$3</f>
        <v>0</v>
      </c>
      <c r="G4344" s="392"/>
      <c r="H4344" s="429" t="e">
        <f>ROUND(H4340*F4344,2)</f>
        <v>#REF!</v>
      </c>
      <c r="I4344" s="84"/>
      <c r="J4344" s="30"/>
    </row>
    <row r="4345" spans="1:10">
      <c r="A4345" s="40" t="s">
        <v>1348</v>
      </c>
      <c r="C4345" s="272" t="s">
        <v>1349</v>
      </c>
      <c r="D4345" s="273"/>
      <c r="E4345" s="428"/>
      <c r="F4345" s="391" t="e">
        <f>$I$3</f>
        <v>#REF!</v>
      </c>
      <c r="G4345" s="392"/>
      <c r="H4345" s="429" t="e">
        <f>ROUND(H4344*F4345,2)</f>
        <v>#REF!</v>
      </c>
      <c r="I4345" s="84"/>
      <c r="J4345" s="30"/>
    </row>
    <row r="4346" spans="1:10">
      <c r="A4346" s="18" t="s">
        <v>1350</v>
      </c>
      <c r="C4346" s="105" t="s">
        <v>1477</v>
      </c>
      <c r="D4346" s="18"/>
      <c r="E4346" s="42"/>
      <c r="F4346" s="42"/>
      <c r="G4346" s="106"/>
      <c r="H4346" s="107" t="e">
        <f>SUM(H4342:H4345)</f>
        <v>#REF!</v>
      </c>
      <c r="I4346" s="84"/>
      <c r="J4346" s="30"/>
    </row>
    <row r="4347" spans="1:10" ht="16" thickBot="1">
      <c r="A4347" s="18" t="s">
        <v>1352</v>
      </c>
      <c r="C4347" s="422"/>
      <c r="D4347" s="423"/>
      <c r="E4347" s="417"/>
      <c r="F4347" s="418"/>
      <c r="G4347" s="430" t="s">
        <v>1353</v>
      </c>
      <c r="H4347" s="409" t="e">
        <f>IF($A$3=2,ROUND((H4340+H4346),2),IF($A$3=3,ROUND((H4340+H4346),-1),ROUND((H4340+H4346),0)))</f>
        <v>#REF!</v>
      </c>
      <c r="I4347" s="57"/>
      <c r="J4347" s="30"/>
    </row>
    <row r="4348" spans="1:10" ht="16" thickTop="1">
      <c r="C4348" s="1"/>
      <c r="D4348" s="2"/>
      <c r="E4348" s="1"/>
      <c r="F4348" s="1"/>
      <c r="G4348" s="1"/>
      <c r="H4348" s="1"/>
      <c r="I4348" s="29"/>
      <c r="J4348" s="30"/>
    </row>
    <row r="4349" spans="1:10" ht="16" thickBot="1">
      <c r="C4349" s="1"/>
      <c r="D4349" s="2"/>
      <c r="E4349" s="1"/>
      <c r="F4349" s="1"/>
      <c r="G4349" s="1"/>
      <c r="H4349" s="1"/>
      <c r="I4349" s="29"/>
      <c r="J4349" s="30"/>
    </row>
    <row r="4350" spans="1:10" ht="16" thickTop="1">
      <c r="A4350" s="18" t="s">
        <v>1933</v>
      </c>
      <c r="B4350" s="31"/>
      <c r="C4350" s="812" t="s">
        <v>1934</v>
      </c>
      <c r="D4350" s="813"/>
      <c r="E4350" s="813"/>
      <c r="F4350" s="813"/>
      <c r="G4350" s="58"/>
      <c r="H4350" s="33" t="s">
        <v>1611</v>
      </c>
      <c r="I4350" s="34" t="s">
        <v>1251</v>
      </c>
      <c r="J4350" s="35" t="s">
        <v>4</v>
      </c>
    </row>
    <row r="4351" spans="1:10">
      <c r="A4351" s="18"/>
      <c r="B4351" s="31"/>
      <c r="C4351" s="814"/>
      <c r="D4351" s="815"/>
      <c r="E4351" s="815"/>
      <c r="F4351" s="815"/>
      <c r="G4351" s="59"/>
      <c r="H4351" s="37" t="e">
        <f>"ITEM:   "&amp;#REF!</f>
        <v>#REF!</v>
      </c>
      <c r="I4351" s="64" t="e">
        <f>#REF!</f>
        <v>#REF!</v>
      </c>
      <c r="J4351" s="39"/>
    </row>
    <row r="4352" spans="1:10">
      <c r="A4352" s="40" t="s">
        <v>1253</v>
      </c>
      <c r="B4352" s="31"/>
      <c r="C4352" s="360" t="s">
        <v>1</v>
      </c>
      <c r="D4352" s="354" t="s">
        <v>2</v>
      </c>
      <c r="E4352" s="355" t="s">
        <v>3</v>
      </c>
      <c r="F4352" s="356" t="s">
        <v>1254</v>
      </c>
      <c r="G4352" s="357" t="s">
        <v>1255</v>
      </c>
      <c r="H4352" s="365" t="s">
        <v>1256</v>
      </c>
      <c r="I4352" s="302"/>
      <c r="J4352" s="271" t="s">
        <v>1256</v>
      </c>
    </row>
    <row r="4353" spans="1:10">
      <c r="A4353" s="40"/>
      <c r="B4353" s="31"/>
      <c r="C4353" s="41"/>
      <c r="D4353" s="18"/>
      <c r="E4353" s="42"/>
      <c r="F4353" s="60"/>
      <c r="G4353" s="43"/>
      <c r="H4353" s="44"/>
      <c r="I4353" s="45"/>
      <c r="J4353" s="46"/>
    </row>
    <row r="4354" spans="1:10">
      <c r="A4354" s="40" t="s">
        <v>1257</v>
      </c>
      <c r="B4354" s="31"/>
      <c r="C4354" s="47" t="s">
        <v>1258</v>
      </c>
      <c r="D4354" s="18"/>
      <c r="E4354" s="42"/>
      <c r="F4354" s="60"/>
      <c r="G4354" s="43"/>
      <c r="H4354" s="44"/>
      <c r="I4354" s="45"/>
      <c r="J4354" s="46"/>
    </row>
    <row r="4355" spans="1:10">
      <c r="A4355" s="40">
        <v>119410</v>
      </c>
      <c r="B4355" s="31" t="s">
        <v>1331</v>
      </c>
      <c r="C4355" s="360" t="s">
        <v>1935</v>
      </c>
      <c r="D4355" s="354" t="s">
        <v>57</v>
      </c>
      <c r="E4355" s="355">
        <v>1</v>
      </c>
      <c r="F4355" s="356">
        <v>0</v>
      </c>
      <c r="G4355" s="357">
        <v>32725</v>
      </c>
      <c r="H4355" s="365">
        <f>TRUNC(E4355* (1 + F4355 / 100) * G4355,2)</f>
        <v>32725</v>
      </c>
      <c r="I4355" s="302" t="e">
        <f>I4351 * (E4355 * (1+F4355/100))</f>
        <v>#REF!</v>
      </c>
      <c r="J4355" s="46" t="e">
        <f>H4355 * I4351</f>
        <v>#REF!</v>
      </c>
    </row>
    <row r="4356" spans="1:10">
      <c r="A4356" s="40">
        <v>119411</v>
      </c>
      <c r="B4356" s="31" t="s">
        <v>1331</v>
      </c>
      <c r="C4356" s="360" t="s">
        <v>1936</v>
      </c>
      <c r="D4356" s="354" t="s">
        <v>57</v>
      </c>
      <c r="E4356" s="355">
        <v>1</v>
      </c>
      <c r="F4356" s="356">
        <v>0</v>
      </c>
      <c r="G4356" s="357">
        <v>8330</v>
      </c>
      <c r="H4356" s="365">
        <f>TRUNC(E4356* (1 + F4356 / 100) * G4356,2)</f>
        <v>8330</v>
      </c>
      <c r="I4356" s="302" t="e">
        <f>I4351 * (E4356 * (1+F4356/100))</f>
        <v>#REF!</v>
      </c>
      <c r="J4356" s="46" t="e">
        <f>H4356 * I4351</f>
        <v>#REF!</v>
      </c>
    </row>
    <row r="4357" spans="1:10">
      <c r="A4357" s="54" t="s">
        <v>1265</v>
      </c>
      <c r="B4357" s="31"/>
      <c r="C4357" s="41"/>
      <c r="D4357" s="18"/>
      <c r="E4357" s="42"/>
      <c r="F4357" s="60"/>
      <c r="G4357" s="43" t="s">
        <v>1266</v>
      </c>
      <c r="H4357" s="48">
        <f>SUM(H4354:H4356)</f>
        <v>41055</v>
      </c>
      <c r="I4357" s="45"/>
      <c r="J4357" s="48" t="e">
        <f>SUM(J4354:J4356)</f>
        <v>#REF!</v>
      </c>
    </row>
    <row r="4358" spans="1:10">
      <c r="A4358" s="40" t="s">
        <v>1267</v>
      </c>
      <c r="B4358" s="31"/>
      <c r="C4358" s="50" t="s">
        <v>1268</v>
      </c>
      <c r="D4358" s="18" t="s">
        <v>1269</v>
      </c>
      <c r="E4358" s="18" t="s">
        <v>1270</v>
      </c>
      <c r="F4358" s="18" t="s">
        <v>1271</v>
      </c>
      <c r="G4358" s="51" t="s">
        <v>1272</v>
      </c>
      <c r="H4358" s="52" t="s">
        <v>1273</v>
      </c>
      <c r="I4358" s="45"/>
      <c r="J4358" s="46"/>
    </row>
    <row r="4359" spans="1:10">
      <c r="A4359" s="40">
        <v>200015</v>
      </c>
      <c r="B4359" s="31" t="s">
        <v>1268</v>
      </c>
      <c r="C4359" s="360" t="s">
        <v>1356</v>
      </c>
      <c r="D4359" s="361">
        <v>114616</v>
      </c>
      <c r="E4359" s="385">
        <f>$O$1</f>
        <v>1.68</v>
      </c>
      <c r="F4359" s="386">
        <f>TRUNC(D4359*E4359,0)</f>
        <v>192554</v>
      </c>
      <c r="G4359" s="364">
        <v>40</v>
      </c>
      <c r="H4359" s="365">
        <f>TRUNC(F4359/G4359,2)</f>
        <v>4813.8500000000004</v>
      </c>
      <c r="I4359" s="302" t="e">
        <f>I4351 / G4359</f>
        <v>#REF!</v>
      </c>
      <c r="J4359" s="271" t="e">
        <f>H4359 * I4351</f>
        <v>#REF!</v>
      </c>
    </row>
    <row r="4360" spans="1:10">
      <c r="A4360" s="54" t="s">
        <v>1276</v>
      </c>
      <c r="B4360" s="31"/>
      <c r="C4360" s="41"/>
      <c r="D4360" s="18"/>
      <c r="E4360" s="42"/>
      <c r="F4360" s="60"/>
      <c r="G4360" s="43" t="s">
        <v>1277</v>
      </c>
      <c r="H4360" s="48">
        <f>SUM(H4358:H4359)</f>
        <v>4813.8500000000004</v>
      </c>
      <c r="I4360" s="45"/>
      <c r="J4360" s="49" t="e">
        <f>SUM(J4358:J4359)</f>
        <v>#REF!</v>
      </c>
    </row>
    <row r="4361" spans="1:10">
      <c r="A4361" s="40" t="s">
        <v>1278</v>
      </c>
      <c r="B4361" s="31"/>
      <c r="C4361" s="53" t="s">
        <v>1279</v>
      </c>
      <c r="D4361" s="18"/>
      <c r="E4361" s="42"/>
      <c r="F4361" s="60"/>
      <c r="G4361" s="43"/>
      <c r="H4361" s="44"/>
      <c r="I4361" s="45"/>
      <c r="J4361" s="46"/>
    </row>
    <row r="4362" spans="1:10">
      <c r="A4362" s="40">
        <v>300026</v>
      </c>
      <c r="B4362" s="31" t="s">
        <v>1279</v>
      </c>
      <c r="C4362" s="360" t="s">
        <v>1281</v>
      </c>
      <c r="D4362" s="354" t="s">
        <v>1282</v>
      </c>
      <c r="E4362" s="367">
        <f>$O$2</f>
        <v>0.05</v>
      </c>
      <c r="F4362" s="356"/>
      <c r="G4362" s="357">
        <f>H4360</f>
        <v>4813.8500000000004</v>
      </c>
      <c r="H4362" s="365">
        <f>TRUNC(E4362* (1 + F4362 / 100) * G4362,2)</f>
        <v>240.69</v>
      </c>
      <c r="I4362" s="302" t="e">
        <f>I4351 * H4362</f>
        <v>#REF!</v>
      </c>
      <c r="J4362" s="271" t="e">
        <f>H4362 * I4351</f>
        <v>#REF!</v>
      </c>
    </row>
    <row r="4363" spans="1:10">
      <c r="A4363" s="54" t="s">
        <v>1283</v>
      </c>
      <c r="B4363" s="31"/>
      <c r="C4363" s="41"/>
      <c r="D4363" s="18"/>
      <c r="E4363" s="42"/>
      <c r="F4363" s="60"/>
      <c r="G4363" s="43" t="s">
        <v>1284</v>
      </c>
      <c r="H4363" s="48">
        <f>SUM(H4361:H4362)</f>
        <v>240.69</v>
      </c>
      <c r="I4363" s="45"/>
      <c r="J4363" s="49" t="e">
        <f>SUM(J4361:J4362)</f>
        <v>#REF!</v>
      </c>
    </row>
    <row r="4364" spans="1:10">
      <c r="A4364" s="18" t="s">
        <v>1285</v>
      </c>
      <c r="B4364" s="61"/>
      <c r="C4364" s="47" t="s">
        <v>1286</v>
      </c>
      <c r="D4364" s="18"/>
      <c r="E4364" s="42"/>
      <c r="F4364" s="60"/>
      <c r="G4364" s="43"/>
      <c r="H4364" s="44"/>
      <c r="I4364" s="45"/>
      <c r="J4364" s="46"/>
    </row>
    <row r="4365" spans="1:10">
      <c r="A4365" s="40"/>
      <c r="B4365" s="31"/>
      <c r="C4365" s="360"/>
      <c r="D4365" s="354"/>
      <c r="E4365" s="355"/>
      <c r="F4365" s="356"/>
      <c r="G4365" s="357"/>
      <c r="H4365" s="365"/>
      <c r="I4365" s="302"/>
      <c r="J4365" s="271"/>
    </row>
    <row r="4366" spans="1:10">
      <c r="A4366" s="54" t="s">
        <v>1287</v>
      </c>
      <c r="B4366" s="61"/>
      <c r="C4366" s="41"/>
      <c r="D4366" s="18"/>
      <c r="E4366" s="42"/>
      <c r="F4366" s="60"/>
      <c r="G4366" s="43" t="s">
        <v>1288</v>
      </c>
      <c r="H4366" s="365">
        <f>SUM(H4364:H4365)</f>
        <v>0</v>
      </c>
      <c r="I4366" s="45"/>
      <c r="J4366" s="271">
        <f>SUM(J4364:J4365)</f>
        <v>0</v>
      </c>
    </row>
    <row r="4367" spans="1:10">
      <c r="A4367" s="18"/>
      <c r="B4367" s="55"/>
      <c r="C4367" s="41"/>
      <c r="D4367" s="18"/>
      <c r="E4367" s="42"/>
      <c r="F4367" s="60"/>
      <c r="G4367" s="43"/>
      <c r="H4367" s="44"/>
      <c r="I4367" s="45"/>
      <c r="J4367" s="46"/>
    </row>
    <row r="4368" spans="1:10" ht="16" thickBot="1">
      <c r="A4368" s="18" t="s">
        <v>1289</v>
      </c>
      <c r="B4368" s="55"/>
      <c r="C4368" s="56"/>
      <c r="D4368" s="405"/>
      <c r="E4368" s="406"/>
      <c r="F4368" s="407" t="s">
        <v>1290</v>
      </c>
      <c r="G4368" s="408">
        <f>SUM(H4352:H4367)/2</f>
        <v>46109.540000000008</v>
      </c>
      <c r="H4368" s="409" t="e">
        <f>IF($A$2="CD",IF($A$3=1,ROUND(SUM(H4352:H4367)/2,0),IF($A$3=3,ROUND(SUM(H4352:H4367)/2,-1),SUM(H4352:H4367)/2)),SUM(H4352:H4367)/2)</f>
        <v>#REF!</v>
      </c>
      <c r="I4368" s="57" t="e">
        <f>SUM(J4352:J4367)/2</f>
        <v>#REF!</v>
      </c>
      <c r="J4368" s="410" t="e">
        <f>IF($A$2="CD",IF($A$3=1,ROUND(SUM(J4352:J4367)/2,0),IF($A$3=3,ROUND(SUM(J4352:J4367)/2,-1),SUM(J4352:J4367)/2)),SUM(J4352:J4367)/2)</f>
        <v>#REF!</v>
      </c>
    </row>
    <row r="4369" spans="1:10" ht="16" thickTop="1">
      <c r="A4369" s="18" t="s">
        <v>1340</v>
      </c>
      <c r="B4369" s="55"/>
      <c r="C4369" s="65" t="s">
        <v>1341</v>
      </c>
      <c r="D4369" s="66"/>
      <c r="E4369" s="67"/>
      <c r="F4369" s="112"/>
      <c r="G4369" s="68"/>
      <c r="H4369" s="69"/>
      <c r="I4369" s="45"/>
      <c r="J4369" s="70"/>
    </row>
    <row r="4370" spans="1:10">
      <c r="A4370" s="40" t="s">
        <v>1342</v>
      </c>
      <c r="B4370" s="55"/>
      <c r="C4370" s="272" t="s">
        <v>1343</v>
      </c>
      <c r="D4370" s="273"/>
      <c r="E4370" s="274"/>
      <c r="F4370" s="368">
        <f>$F$3</f>
        <v>0</v>
      </c>
      <c r="G4370" s="275"/>
      <c r="H4370" s="276" t="e">
        <f>ROUND(H4368*F4370,2)</f>
        <v>#REF!</v>
      </c>
      <c r="I4370" s="45"/>
      <c r="J4370" s="271" t="e">
        <f>ROUND(J4368*F4370,2)</f>
        <v>#REF!</v>
      </c>
    </row>
    <row r="4371" spans="1:10">
      <c r="A4371" s="40" t="s">
        <v>1344</v>
      </c>
      <c r="B4371" s="55"/>
      <c r="C4371" s="272" t="s">
        <v>1345</v>
      </c>
      <c r="D4371" s="273"/>
      <c r="E4371" s="274"/>
      <c r="F4371" s="368">
        <f>$G$3</f>
        <v>0</v>
      </c>
      <c r="G4371" s="275"/>
      <c r="H4371" s="276" t="e">
        <f>ROUND(H4368*F4371,2)</f>
        <v>#REF!</v>
      </c>
      <c r="I4371" s="45"/>
      <c r="J4371" s="271" t="e">
        <f>ROUND(J4368*F4371,2)</f>
        <v>#REF!</v>
      </c>
    </row>
    <row r="4372" spans="1:10">
      <c r="A4372" s="40" t="s">
        <v>1346</v>
      </c>
      <c r="B4372" s="55"/>
      <c r="C4372" s="272" t="s">
        <v>1347</v>
      </c>
      <c r="D4372" s="273"/>
      <c r="E4372" s="274"/>
      <c r="F4372" s="368">
        <f>$H$3</f>
        <v>0</v>
      </c>
      <c r="G4372" s="275"/>
      <c r="H4372" s="276" t="e">
        <f>ROUND(H4368*F4372,2)</f>
        <v>#REF!</v>
      </c>
      <c r="I4372" s="45"/>
      <c r="J4372" s="271" t="e">
        <f>ROUND(J4368*F4372,2)</f>
        <v>#REF!</v>
      </c>
    </row>
    <row r="4373" spans="1:10">
      <c r="A4373" s="40" t="s">
        <v>1348</v>
      </c>
      <c r="B4373" s="55"/>
      <c r="C4373" s="272" t="s">
        <v>1349</v>
      </c>
      <c r="D4373" s="273"/>
      <c r="E4373" s="274"/>
      <c r="F4373" s="368" t="e">
        <f>$I$3</f>
        <v>#REF!</v>
      </c>
      <c r="G4373" s="275"/>
      <c r="H4373" s="276" t="e">
        <f>ROUND(H4372*F4373,2)</f>
        <v>#REF!</v>
      </c>
      <c r="I4373" s="45"/>
      <c r="J4373" s="271" t="e">
        <f>ROUND(J4372*F4373,2)</f>
        <v>#REF!</v>
      </c>
    </row>
    <row r="4374" spans="1:10">
      <c r="A4374" s="18" t="s">
        <v>1350</v>
      </c>
      <c r="B4374" s="55"/>
      <c r="C4374" s="47" t="s">
        <v>1351</v>
      </c>
      <c r="D4374" s="18"/>
      <c r="E4374" s="42"/>
      <c r="F4374" s="60"/>
      <c r="G4374" s="71"/>
      <c r="H4374" s="72" t="e">
        <f>SUM(H4370:H4373)</f>
        <v>#REF!</v>
      </c>
      <c r="I4374" s="62"/>
      <c r="J4374" s="73" t="e">
        <f>SUM(J4370:J4373)</f>
        <v>#REF!</v>
      </c>
    </row>
    <row r="4375" spans="1:10" ht="16" thickBot="1">
      <c r="A4375" s="18" t="s">
        <v>1352</v>
      </c>
      <c r="B4375" s="55"/>
      <c r="C4375" s="411"/>
      <c r="D4375" s="412"/>
      <c r="E4375" s="406"/>
      <c r="F4375" s="407" t="s">
        <v>1353</v>
      </c>
      <c r="G4375" s="413" t="e">
        <f>H4374+H4368</f>
        <v>#REF!</v>
      </c>
      <c r="H4375" s="409" t="e">
        <f>IF($A$3=2,ROUND((H4368+H4374),2),IF($A$3=3,ROUND((H4368+H4374),-1),ROUND((H4368+H4374),0)))</f>
        <v>#REF!</v>
      </c>
      <c r="I4375" s="57"/>
      <c r="J4375" s="410" t="e">
        <f>IF($A$3=2,ROUND((J4368+J4374),2),IF($A$3=3,ROUND((J4368+J4374),-1),ROUND((J4368+J4374),0)))</f>
        <v>#REF!</v>
      </c>
    </row>
    <row r="4376" spans="1:10" ht="16" thickTop="1">
      <c r="C4376" s="1"/>
      <c r="D4376" s="2"/>
      <c r="E4376" s="1"/>
      <c r="F4376" s="1"/>
      <c r="G4376" s="1"/>
      <c r="H4376" s="1"/>
      <c r="I4376" s="29"/>
      <c r="J4376" s="30"/>
    </row>
    <row r="4377" spans="1:10">
      <c r="C4377" s="1"/>
      <c r="D4377" s="2"/>
      <c r="E4377" s="1"/>
      <c r="F4377" s="1"/>
      <c r="G4377" s="1"/>
      <c r="H4377" s="1"/>
      <c r="I4377" s="29"/>
      <c r="J4377" s="30"/>
    </row>
    <row r="4378" spans="1:10" ht="16" thickBot="1">
      <c r="C4378" s="1"/>
      <c r="D4378" s="2"/>
      <c r="E4378" s="1"/>
      <c r="F4378" s="1"/>
      <c r="G4378" s="1"/>
      <c r="H4378" s="1"/>
      <c r="I4378" s="29"/>
      <c r="J4378" s="30"/>
    </row>
    <row r="4379" spans="1:10" ht="16" thickTop="1">
      <c r="A4379" s="18" t="s">
        <v>1937</v>
      </c>
      <c r="B4379" s="31"/>
      <c r="C4379" s="812" t="s">
        <v>1938</v>
      </c>
      <c r="D4379" s="813"/>
      <c r="E4379" s="813"/>
      <c r="F4379" s="813"/>
      <c r="G4379" s="58"/>
      <c r="H4379" s="33" t="s">
        <v>1373</v>
      </c>
      <c r="I4379" s="34" t="s">
        <v>1251</v>
      </c>
      <c r="J4379" s="35" t="s">
        <v>4</v>
      </c>
    </row>
    <row r="4380" spans="1:10">
      <c r="A4380" s="18"/>
      <c r="B4380" s="31"/>
      <c r="C4380" s="814"/>
      <c r="D4380" s="815"/>
      <c r="E4380" s="815"/>
      <c r="F4380" s="815"/>
      <c r="G4380" s="59"/>
      <c r="H4380" s="37" t="e">
        <f>"ITEM:   "&amp;#REF!</f>
        <v>#REF!</v>
      </c>
      <c r="I4380" s="64" t="e">
        <f>#REF!</f>
        <v>#REF!</v>
      </c>
      <c r="J4380" s="39"/>
    </row>
    <row r="4381" spans="1:10">
      <c r="A4381" s="40" t="s">
        <v>1253</v>
      </c>
      <c r="B4381" s="31"/>
      <c r="C4381" s="360" t="s">
        <v>1</v>
      </c>
      <c r="D4381" s="354" t="s">
        <v>2</v>
      </c>
      <c r="E4381" s="355" t="s">
        <v>3</v>
      </c>
      <c r="F4381" s="356" t="s">
        <v>1254</v>
      </c>
      <c r="G4381" s="357" t="s">
        <v>1255</v>
      </c>
      <c r="H4381" s="365" t="s">
        <v>1256</v>
      </c>
      <c r="I4381" s="302"/>
      <c r="J4381" s="271" t="s">
        <v>1256</v>
      </c>
    </row>
    <row r="4382" spans="1:10">
      <c r="A4382" s="40"/>
      <c r="B4382" s="31"/>
      <c r="C4382" s="41"/>
      <c r="D4382" s="18"/>
      <c r="E4382" s="42"/>
      <c r="F4382" s="60"/>
      <c r="G4382" s="43"/>
      <c r="H4382" s="44"/>
      <c r="I4382" s="45"/>
      <c r="J4382" s="46"/>
    </row>
    <row r="4383" spans="1:10">
      <c r="A4383" s="18" t="s">
        <v>1257</v>
      </c>
      <c r="B4383" s="61"/>
      <c r="C4383" s="47" t="s">
        <v>1258</v>
      </c>
      <c r="D4383" s="18"/>
      <c r="E4383" s="42"/>
      <c r="F4383" s="60"/>
      <c r="G4383" s="43"/>
      <c r="H4383" s="44"/>
      <c r="I4383" s="45"/>
      <c r="J4383" s="46"/>
    </row>
    <row r="4384" spans="1:10">
      <c r="A4384" s="18">
        <v>100593</v>
      </c>
      <c r="B4384" s="61" t="s">
        <v>1263</v>
      </c>
      <c r="C4384" s="360" t="s">
        <v>1726</v>
      </c>
      <c r="D4384" s="354" t="s">
        <v>2</v>
      </c>
      <c r="E4384" s="355">
        <v>8</v>
      </c>
      <c r="F4384" s="356"/>
      <c r="G4384" s="357">
        <v>150</v>
      </c>
      <c r="H4384" s="365">
        <f t="shared" ref="H4384:H4390" si="27">TRUNC(E4384* (1 + F4384 / 100) * G4384,2)</f>
        <v>1200</v>
      </c>
      <c r="I4384" s="302" t="e">
        <f>I4380 * (E4384 * (1+F4384/100))</f>
        <v>#REF!</v>
      </c>
      <c r="J4384" s="271" t="e">
        <f>H4384 * I4380</f>
        <v>#REF!</v>
      </c>
    </row>
    <row r="4385" spans="1:10">
      <c r="A4385" s="18">
        <v>101631</v>
      </c>
      <c r="B4385" s="61" t="s">
        <v>1331</v>
      </c>
      <c r="C4385" s="360" t="s">
        <v>1939</v>
      </c>
      <c r="D4385" s="354" t="s">
        <v>2</v>
      </c>
      <c r="E4385" s="355">
        <v>0.5</v>
      </c>
      <c r="F4385" s="356"/>
      <c r="G4385" s="357">
        <v>11120</v>
      </c>
      <c r="H4385" s="365">
        <f t="shared" si="27"/>
        <v>5560</v>
      </c>
      <c r="I4385" s="302" t="e">
        <f>I4380 * (E4385 * (1+F4385/100))</f>
        <v>#REF!</v>
      </c>
      <c r="J4385" s="271" t="e">
        <f>H4385 * I4380</f>
        <v>#REF!</v>
      </c>
    </row>
    <row r="4386" spans="1:10">
      <c r="A4386" s="18">
        <v>101949</v>
      </c>
      <c r="B4386" s="61" t="s">
        <v>1329</v>
      </c>
      <c r="C4386" s="360" t="s">
        <v>1940</v>
      </c>
      <c r="D4386" s="354" t="s">
        <v>2</v>
      </c>
      <c r="E4386" s="355">
        <v>8</v>
      </c>
      <c r="F4386" s="356"/>
      <c r="G4386" s="357">
        <v>79</v>
      </c>
      <c r="H4386" s="365">
        <f t="shared" si="27"/>
        <v>632</v>
      </c>
      <c r="I4386" s="302" t="e">
        <f>I4380 * (E4386 * (1+F4386/100))</f>
        <v>#REF!</v>
      </c>
      <c r="J4386" s="271" t="e">
        <f>H4386 * I4380</f>
        <v>#REF!</v>
      </c>
    </row>
    <row r="4387" spans="1:10">
      <c r="A4387" s="18">
        <v>102187</v>
      </c>
      <c r="B4387" s="61" t="s">
        <v>1785</v>
      </c>
      <c r="C4387" s="360" t="s">
        <v>1941</v>
      </c>
      <c r="D4387" s="354" t="s">
        <v>2</v>
      </c>
      <c r="E4387" s="355">
        <v>1</v>
      </c>
      <c r="F4387" s="356"/>
      <c r="G4387" s="357">
        <v>57200</v>
      </c>
      <c r="H4387" s="365">
        <f t="shared" si="27"/>
        <v>57200</v>
      </c>
      <c r="I4387" s="302" t="e">
        <f>I4380 * (E4387 * (1+F4387/100))</f>
        <v>#REF!</v>
      </c>
      <c r="J4387" s="271" t="e">
        <f>H4387 * I4380</f>
        <v>#REF!</v>
      </c>
    </row>
    <row r="4388" spans="1:10">
      <c r="A4388" s="18">
        <v>101938</v>
      </c>
      <c r="B4388" s="61" t="s">
        <v>1263</v>
      </c>
      <c r="C4388" s="360" t="s">
        <v>1942</v>
      </c>
      <c r="D4388" s="354" t="s">
        <v>2</v>
      </c>
      <c r="E4388" s="355">
        <v>64</v>
      </c>
      <c r="F4388" s="356"/>
      <c r="G4388" s="357">
        <v>65</v>
      </c>
      <c r="H4388" s="365">
        <f t="shared" si="27"/>
        <v>4160</v>
      </c>
      <c r="I4388" s="302" t="e">
        <f>I4380 * (E4388 * (1+F4388/100))</f>
        <v>#REF!</v>
      </c>
      <c r="J4388" s="271" t="e">
        <f>H4388 * I4380</f>
        <v>#REF!</v>
      </c>
    </row>
    <row r="4389" spans="1:10">
      <c r="A4389" s="18">
        <v>102194</v>
      </c>
      <c r="B4389" s="61" t="s">
        <v>1329</v>
      </c>
      <c r="C4389" s="360" t="s">
        <v>1943</v>
      </c>
      <c r="D4389" s="354" t="s">
        <v>2</v>
      </c>
      <c r="E4389" s="355">
        <v>16</v>
      </c>
      <c r="F4389" s="356"/>
      <c r="G4389" s="357">
        <v>2150</v>
      </c>
      <c r="H4389" s="365">
        <f t="shared" si="27"/>
        <v>34400</v>
      </c>
      <c r="I4389" s="302" t="e">
        <f>I4380 * (E4389 * (1+F4389/100))</f>
        <v>#REF!</v>
      </c>
      <c r="J4389" s="271" t="e">
        <f>H4389 * I4380</f>
        <v>#REF!</v>
      </c>
    </row>
    <row r="4390" spans="1:10">
      <c r="A4390" s="18">
        <v>101335</v>
      </c>
      <c r="B4390" s="61" t="s">
        <v>1329</v>
      </c>
      <c r="C4390" s="431" t="s">
        <v>1944</v>
      </c>
      <c r="D4390" s="432" t="s">
        <v>2</v>
      </c>
      <c r="E4390" s="433">
        <v>0.75</v>
      </c>
      <c r="F4390" s="434"/>
      <c r="G4390" s="435">
        <v>49500</v>
      </c>
      <c r="H4390" s="436">
        <f t="shared" si="27"/>
        <v>37125</v>
      </c>
      <c r="I4390" s="268" t="e">
        <f>I4380 * (E4390 * (1+F4390/100))</f>
        <v>#REF!</v>
      </c>
      <c r="J4390" s="270" t="e">
        <f>H4390 * I4380</f>
        <v>#REF!</v>
      </c>
    </row>
    <row r="4391" spans="1:10">
      <c r="A4391" s="54" t="s">
        <v>1265</v>
      </c>
      <c r="B4391" s="61"/>
      <c r="C4391" s="41"/>
      <c r="D4391" s="18"/>
      <c r="E4391" s="42"/>
      <c r="F4391" s="60"/>
      <c r="G4391" s="43" t="s">
        <v>1266</v>
      </c>
      <c r="H4391" s="109">
        <f>SUM(H4383:H4390)</f>
        <v>140277</v>
      </c>
      <c r="I4391" s="45"/>
      <c r="J4391" s="108" t="e">
        <f>SUM(J4383:J4390)</f>
        <v>#REF!</v>
      </c>
    </row>
    <row r="4392" spans="1:10">
      <c r="A4392" s="18" t="s">
        <v>1267</v>
      </c>
      <c r="B4392" s="61"/>
      <c r="C4392" s="50" t="s">
        <v>1268</v>
      </c>
      <c r="D4392" s="18" t="s">
        <v>1269</v>
      </c>
      <c r="E4392" s="18" t="s">
        <v>1270</v>
      </c>
      <c r="F4392" s="18" t="s">
        <v>1271</v>
      </c>
      <c r="G4392" s="51" t="s">
        <v>1272</v>
      </c>
      <c r="H4392" s="52" t="s">
        <v>1273</v>
      </c>
      <c r="I4392" s="45"/>
      <c r="J4392" s="46"/>
    </row>
    <row r="4393" spans="1:10">
      <c r="A4393" s="18">
        <v>200029</v>
      </c>
      <c r="B4393" s="61" t="s">
        <v>1268</v>
      </c>
      <c r="C4393" s="431" t="s">
        <v>1945</v>
      </c>
      <c r="D4393" s="292">
        <v>101873</v>
      </c>
      <c r="E4393" s="293">
        <f>$O$1</f>
        <v>1.68</v>
      </c>
      <c r="F4393" s="294">
        <f>IF(D4393&lt;&gt;"",TRUNC(D4393*E4393,0),"")</f>
        <v>171146</v>
      </c>
      <c r="G4393" s="295">
        <v>2.5678000000000001</v>
      </c>
      <c r="H4393" s="436">
        <f>TRUNC(F4393/G4393,2)</f>
        <v>66650.820000000007</v>
      </c>
      <c r="I4393" s="268" t="e">
        <f>I4380 / G4393</f>
        <v>#REF!</v>
      </c>
      <c r="J4393" s="270" t="e">
        <f>H4393 * I4380</f>
        <v>#REF!</v>
      </c>
    </row>
    <row r="4394" spans="1:10">
      <c r="A4394" s="54" t="s">
        <v>1276</v>
      </c>
      <c r="B4394" s="61"/>
      <c r="C4394" s="41"/>
      <c r="D4394" s="18"/>
      <c r="E4394" s="42"/>
      <c r="F4394" s="60"/>
      <c r="G4394" s="43" t="s">
        <v>1277</v>
      </c>
      <c r="H4394" s="109">
        <f>SUM(H4392:H4393)</f>
        <v>66650.820000000007</v>
      </c>
      <c r="I4394" s="45"/>
      <c r="J4394" s="108" t="e">
        <f>SUM(J4392:J4393)</f>
        <v>#REF!</v>
      </c>
    </row>
    <row r="4395" spans="1:10">
      <c r="A4395" s="18" t="s">
        <v>1278</v>
      </c>
      <c r="B4395" s="61"/>
      <c r="C4395" s="47" t="s">
        <v>1279</v>
      </c>
      <c r="D4395" s="18"/>
      <c r="E4395" s="42"/>
      <c r="F4395" s="60"/>
      <c r="G4395" s="43"/>
      <c r="H4395" s="44"/>
      <c r="I4395" s="45"/>
      <c r="J4395" s="46"/>
    </row>
    <row r="4396" spans="1:10">
      <c r="A4396" s="18">
        <v>300026</v>
      </c>
      <c r="B4396" s="61" t="s">
        <v>1279</v>
      </c>
      <c r="C4396" s="431" t="s">
        <v>1281</v>
      </c>
      <c r="D4396" s="432" t="s">
        <v>1282</v>
      </c>
      <c r="E4396" s="437">
        <f>$O$2</f>
        <v>0.05</v>
      </c>
      <c r="F4396" s="434"/>
      <c r="G4396" s="435">
        <f>H4394</f>
        <v>66650.820000000007</v>
      </c>
      <c r="H4396" s="436">
        <f>TRUNC(E4396* (1 + F4396 / 100) * G4396,2)</f>
        <v>3332.54</v>
      </c>
      <c r="I4396" s="268" t="e">
        <f>I4380 * H4396</f>
        <v>#REF!</v>
      </c>
      <c r="J4396" s="270" t="e">
        <f>H4396 * I4380</f>
        <v>#REF!</v>
      </c>
    </row>
    <row r="4397" spans="1:10">
      <c r="A4397" s="54" t="s">
        <v>1283</v>
      </c>
      <c r="B4397" s="61"/>
      <c r="C4397" s="41"/>
      <c r="D4397" s="18"/>
      <c r="E4397" s="42"/>
      <c r="F4397" s="60"/>
      <c r="G4397" s="43" t="s">
        <v>1284</v>
      </c>
      <c r="H4397" s="109">
        <f>SUM(H4395:H4396)</f>
        <v>3332.54</v>
      </c>
      <c r="I4397" s="45"/>
      <c r="J4397" s="108" t="e">
        <f>SUM(J4395:J4396)</f>
        <v>#REF!</v>
      </c>
    </row>
    <row r="4398" spans="1:10">
      <c r="A4398" s="18" t="s">
        <v>1285</v>
      </c>
      <c r="B4398" s="61"/>
      <c r="C4398" s="47" t="s">
        <v>1286</v>
      </c>
      <c r="D4398" s="18"/>
      <c r="E4398" s="42"/>
      <c r="F4398" s="60"/>
      <c r="G4398" s="43"/>
      <c r="H4398" s="44"/>
      <c r="I4398" s="45"/>
      <c r="J4398" s="46"/>
    </row>
    <row r="4399" spans="1:10">
      <c r="A4399" s="40"/>
      <c r="B4399" s="31"/>
      <c r="C4399" s="360"/>
      <c r="D4399" s="354"/>
      <c r="E4399" s="355"/>
      <c r="F4399" s="356"/>
      <c r="G4399" s="357"/>
      <c r="H4399" s="365"/>
      <c r="I4399" s="268"/>
      <c r="J4399" s="271"/>
    </row>
    <row r="4400" spans="1:10">
      <c r="A4400" s="54" t="s">
        <v>1287</v>
      </c>
      <c r="B4400" s="61"/>
      <c r="C4400" s="41"/>
      <c r="D4400" s="18"/>
      <c r="E4400" s="42"/>
      <c r="F4400" s="60"/>
      <c r="G4400" s="43" t="s">
        <v>1288</v>
      </c>
      <c r="H4400" s="365">
        <f>SUM(H4398:H4399)</f>
        <v>0</v>
      </c>
      <c r="I4400" s="45"/>
      <c r="J4400" s="271">
        <f>SUM(J4398:J4399)</f>
        <v>0</v>
      </c>
    </row>
    <row r="4401" spans="1:10">
      <c r="A4401" s="18"/>
      <c r="B4401" s="55"/>
      <c r="C4401" s="41"/>
      <c r="D4401" s="18"/>
      <c r="E4401" s="42"/>
      <c r="F4401" s="60"/>
      <c r="G4401" s="43"/>
      <c r="H4401" s="44"/>
      <c r="I4401" s="45"/>
      <c r="J4401" s="46"/>
    </row>
    <row r="4402" spans="1:10" ht="16" thickBot="1">
      <c r="A4402" s="18" t="s">
        <v>1289</v>
      </c>
      <c r="B4402" s="55"/>
      <c r="C4402" s="56"/>
      <c r="D4402" s="405"/>
      <c r="E4402" s="406"/>
      <c r="F4402" s="407" t="s">
        <v>1290</v>
      </c>
      <c r="G4402" s="408">
        <f>SUM(H4381:H4401)/2</f>
        <v>210260.36</v>
      </c>
      <c r="H4402" s="409" t="e">
        <f>IF($A$2="CD",IF($A$3=1,ROUND(SUM(H4381:H4401)/2,0),IF($A$3=3,ROUND(SUM(H4381:H4401)/2,-1),SUM(H4381:H4401)/2)),SUM(H4381:H4401)/2)</f>
        <v>#REF!</v>
      </c>
      <c r="I4402" s="57" t="e">
        <f>SUM(J4381:J4401)/2</f>
        <v>#REF!</v>
      </c>
      <c r="J4402" s="410" t="e">
        <f>IF($A$2="CD",IF($A$3=1,ROUND(SUM(J4381:J4401)/2,0),IF($A$3=3,ROUND(SUM(J4381:J4401)/2,-1),SUM(J4381:J4401)/2)),SUM(J4381:J4401)/2)</f>
        <v>#REF!</v>
      </c>
    </row>
    <row r="4403" spans="1:10" ht="16" thickTop="1">
      <c r="A4403" s="18" t="s">
        <v>1340</v>
      </c>
      <c r="B4403" s="55"/>
      <c r="C4403" s="65" t="s">
        <v>1341</v>
      </c>
      <c r="D4403" s="66"/>
      <c r="E4403" s="67"/>
      <c r="F4403" s="112"/>
      <c r="G4403" s="68"/>
      <c r="H4403" s="69"/>
      <c r="I4403" s="45"/>
      <c r="J4403" s="70"/>
    </row>
    <row r="4404" spans="1:10">
      <c r="A4404" s="40" t="s">
        <v>1342</v>
      </c>
      <c r="B4404" s="55"/>
      <c r="C4404" s="272" t="s">
        <v>1343</v>
      </c>
      <c r="D4404" s="273"/>
      <c r="E4404" s="274"/>
      <c r="F4404" s="368">
        <f>$F$3</f>
        <v>0</v>
      </c>
      <c r="G4404" s="275"/>
      <c r="H4404" s="276" t="e">
        <f>ROUND(H4402*F4404,2)</f>
        <v>#REF!</v>
      </c>
      <c r="I4404" s="45"/>
      <c r="J4404" s="271" t="e">
        <f>ROUND(J4402*F4404,2)</f>
        <v>#REF!</v>
      </c>
    </row>
    <row r="4405" spans="1:10">
      <c r="A4405" s="40" t="s">
        <v>1344</v>
      </c>
      <c r="B4405" s="55"/>
      <c r="C4405" s="272" t="s">
        <v>1345</v>
      </c>
      <c r="D4405" s="273"/>
      <c r="E4405" s="274"/>
      <c r="F4405" s="368">
        <f>$G$3</f>
        <v>0</v>
      </c>
      <c r="G4405" s="275"/>
      <c r="H4405" s="276" t="e">
        <f>ROUND(H4402*F4405,2)</f>
        <v>#REF!</v>
      </c>
      <c r="I4405" s="45"/>
      <c r="J4405" s="271" t="e">
        <f>ROUND(J4402*F4405,2)</f>
        <v>#REF!</v>
      </c>
    </row>
    <row r="4406" spans="1:10">
      <c r="A4406" s="40" t="s">
        <v>1346</v>
      </c>
      <c r="B4406" s="55"/>
      <c r="C4406" s="272" t="s">
        <v>1347</v>
      </c>
      <c r="D4406" s="273"/>
      <c r="E4406" s="274"/>
      <c r="F4406" s="368">
        <f>$H$3</f>
        <v>0</v>
      </c>
      <c r="G4406" s="275"/>
      <c r="H4406" s="276" t="e">
        <f>ROUND(H4402*F4406,2)</f>
        <v>#REF!</v>
      </c>
      <c r="I4406" s="45"/>
      <c r="J4406" s="271" t="e">
        <f>ROUND(J4402*F4406,2)</f>
        <v>#REF!</v>
      </c>
    </row>
    <row r="4407" spans="1:10">
      <c r="A4407" s="40" t="s">
        <v>1348</v>
      </c>
      <c r="B4407" s="55"/>
      <c r="C4407" s="272" t="s">
        <v>1349</v>
      </c>
      <c r="D4407" s="273"/>
      <c r="E4407" s="274"/>
      <c r="F4407" s="368" t="e">
        <f>$I$3</f>
        <v>#REF!</v>
      </c>
      <c r="G4407" s="275"/>
      <c r="H4407" s="276" t="e">
        <f>ROUND(H4406*F4407,2)</f>
        <v>#REF!</v>
      </c>
      <c r="I4407" s="45"/>
      <c r="J4407" s="271" t="e">
        <f>ROUND(J4406*F4407,2)</f>
        <v>#REF!</v>
      </c>
    </row>
    <row r="4408" spans="1:10">
      <c r="A4408" s="18" t="s">
        <v>1350</v>
      </c>
      <c r="B4408" s="55"/>
      <c r="C4408" s="47" t="s">
        <v>1351</v>
      </c>
      <c r="D4408" s="18"/>
      <c r="E4408" s="42"/>
      <c r="F4408" s="60"/>
      <c r="G4408" s="71"/>
      <c r="H4408" s="72" t="e">
        <f>SUM(H4404:H4407)</f>
        <v>#REF!</v>
      </c>
      <c r="I4408" s="62"/>
      <c r="J4408" s="73" t="e">
        <f>SUM(J4404:J4407)</f>
        <v>#REF!</v>
      </c>
    </row>
    <row r="4409" spans="1:10" ht="16" thickBot="1">
      <c r="A4409" s="18" t="s">
        <v>1352</v>
      </c>
      <c r="B4409" s="55"/>
      <c r="C4409" s="411"/>
      <c r="D4409" s="412"/>
      <c r="E4409" s="406"/>
      <c r="F4409" s="407" t="s">
        <v>1353</v>
      </c>
      <c r="G4409" s="413" t="e">
        <f>H4408+H4402</f>
        <v>#REF!</v>
      </c>
      <c r="H4409" s="409" t="e">
        <f>IF($A$3=2,ROUND((H4402+H4408),2),IF($A$3=3,ROUND((H4402+H4408),-1),ROUND((H4402+H4408),0)))</f>
        <v>#REF!</v>
      </c>
      <c r="I4409" s="57"/>
      <c r="J4409" s="410" t="e">
        <f>IF($A$3=2,ROUND((J4402+J4408),2),IF($A$3=3,ROUND((J4402+J4408),-1),ROUND((J4402+J4408),0)))</f>
        <v>#REF!</v>
      </c>
    </row>
    <row r="4410" spans="1:10" ht="16" thickTop="1">
      <c r="C4410" s="1"/>
      <c r="D4410" s="2"/>
      <c r="E4410" s="1"/>
      <c r="F4410" s="1"/>
      <c r="G4410" s="1"/>
      <c r="H4410" s="1"/>
      <c r="I4410" s="29"/>
      <c r="J4410" s="30"/>
    </row>
    <row r="4411" spans="1:10" ht="16" thickBot="1">
      <c r="C4411" s="1"/>
      <c r="D4411" s="2"/>
      <c r="E4411" s="1"/>
      <c r="F4411" s="1"/>
      <c r="G4411" s="1"/>
      <c r="H4411" s="1"/>
      <c r="I4411" s="29"/>
      <c r="J4411" s="30"/>
    </row>
    <row r="4412" spans="1:10" ht="16" thickTop="1">
      <c r="A4412" s="18" t="s">
        <v>1946</v>
      </c>
      <c r="B4412" s="31"/>
      <c r="C4412" s="812" t="s">
        <v>1947</v>
      </c>
      <c r="D4412" s="813"/>
      <c r="E4412" s="813"/>
      <c r="F4412" s="813"/>
      <c r="G4412" s="58"/>
      <c r="H4412" s="33" t="s">
        <v>1948</v>
      </c>
      <c r="I4412" s="34" t="s">
        <v>1251</v>
      </c>
      <c r="J4412" s="35" t="s">
        <v>4</v>
      </c>
    </row>
    <row r="4413" spans="1:10">
      <c r="A4413" s="18"/>
      <c r="B4413" s="31"/>
      <c r="C4413" s="814"/>
      <c r="D4413" s="815"/>
      <c r="E4413" s="815"/>
      <c r="F4413" s="815"/>
      <c r="G4413" s="59"/>
      <c r="H4413" s="37" t="e">
        <f>"ITEM:   "&amp;#REF!</f>
        <v>#REF!</v>
      </c>
      <c r="I4413" s="64" t="e">
        <f>#REF!</f>
        <v>#REF!</v>
      </c>
      <c r="J4413" s="39"/>
    </row>
    <row r="4414" spans="1:10">
      <c r="A4414" s="40" t="s">
        <v>1253</v>
      </c>
      <c r="B4414" s="31"/>
      <c r="C4414" s="360" t="s">
        <v>1</v>
      </c>
      <c r="D4414" s="354" t="s">
        <v>2</v>
      </c>
      <c r="E4414" s="355" t="s">
        <v>3</v>
      </c>
      <c r="F4414" s="356" t="s">
        <v>1254</v>
      </c>
      <c r="G4414" s="357" t="s">
        <v>1255</v>
      </c>
      <c r="H4414" s="365" t="s">
        <v>1256</v>
      </c>
      <c r="I4414" s="268"/>
      <c r="J4414" s="271" t="s">
        <v>1256</v>
      </c>
    </row>
    <row r="4415" spans="1:10">
      <c r="A4415" s="40"/>
      <c r="B4415" s="31"/>
      <c r="C4415" s="41"/>
      <c r="D4415" s="18"/>
      <c r="E4415" s="42"/>
      <c r="F4415" s="60"/>
      <c r="G4415" s="43"/>
      <c r="H4415" s="44"/>
      <c r="I4415" s="45"/>
      <c r="J4415" s="46"/>
    </row>
    <row r="4416" spans="1:10">
      <c r="A4416" s="40" t="s">
        <v>1257</v>
      </c>
      <c r="B4416" s="31"/>
      <c r="C4416" s="47" t="s">
        <v>1258</v>
      </c>
      <c r="D4416" s="18"/>
      <c r="E4416" s="42"/>
      <c r="F4416" s="60"/>
      <c r="G4416" s="43"/>
      <c r="H4416" s="44"/>
      <c r="I4416" s="45"/>
      <c r="J4416" s="46"/>
    </row>
    <row r="4417" spans="1:10">
      <c r="A4417" s="40">
        <v>100201</v>
      </c>
      <c r="B4417" s="31" t="s">
        <v>1329</v>
      </c>
      <c r="C4417" s="360" t="s">
        <v>1913</v>
      </c>
      <c r="D4417" s="354" t="s">
        <v>1914</v>
      </c>
      <c r="E4417" s="355">
        <v>3</v>
      </c>
      <c r="F4417" s="356">
        <v>0</v>
      </c>
      <c r="G4417" s="357">
        <v>7200</v>
      </c>
      <c r="H4417" s="365">
        <f t="shared" ref="H4417:H4425" si="28">TRUNC(E4417* (1 + F4417 / 100) * G4417,2)</f>
        <v>21600</v>
      </c>
      <c r="I4417" s="268" t="e">
        <f>I4413 * (E4417 * (1+F4417/100))</f>
        <v>#REF!</v>
      </c>
      <c r="J4417" s="46" t="e">
        <f>H4417 * I4413</f>
        <v>#REF!</v>
      </c>
    </row>
    <row r="4418" spans="1:10">
      <c r="A4418" s="40">
        <v>101181</v>
      </c>
      <c r="B4418" s="31" t="s">
        <v>1263</v>
      </c>
      <c r="C4418" s="360" t="s">
        <v>1949</v>
      </c>
      <c r="D4418" s="354" t="s">
        <v>2</v>
      </c>
      <c r="E4418" s="355">
        <v>1</v>
      </c>
      <c r="F4418" s="356">
        <v>0</v>
      </c>
      <c r="G4418" s="357">
        <v>5000</v>
      </c>
      <c r="H4418" s="365">
        <f t="shared" si="28"/>
        <v>5000</v>
      </c>
      <c r="I4418" s="268" t="e">
        <f>I4413 * (E4418 * (1+F4418/100))</f>
        <v>#REF!</v>
      </c>
      <c r="J4418" s="46" t="e">
        <f>H4418 * I4413</f>
        <v>#REF!</v>
      </c>
    </row>
    <row r="4419" spans="1:10">
      <c r="A4419" s="40">
        <v>100530</v>
      </c>
      <c r="B4419" s="31" t="s">
        <v>1329</v>
      </c>
      <c r="C4419" s="360" t="s">
        <v>1950</v>
      </c>
      <c r="D4419" s="354" t="s">
        <v>2</v>
      </c>
      <c r="E4419" s="355">
        <v>1</v>
      </c>
      <c r="F4419" s="356">
        <v>0</v>
      </c>
      <c r="G4419" s="357">
        <v>63750</v>
      </c>
      <c r="H4419" s="365">
        <f t="shared" si="28"/>
        <v>63750</v>
      </c>
      <c r="I4419" s="268" t="e">
        <f>I4413 * (E4419 * (1+F4419/100))</f>
        <v>#REF!</v>
      </c>
      <c r="J4419" s="46" t="e">
        <f>H4419 * I4413</f>
        <v>#REF!</v>
      </c>
    </row>
    <row r="4420" spans="1:10">
      <c r="A4420" s="40">
        <v>102440</v>
      </c>
      <c r="B4420" s="31" t="s">
        <v>1639</v>
      </c>
      <c r="C4420" s="360" t="s">
        <v>1951</v>
      </c>
      <c r="D4420" s="354" t="s">
        <v>1296</v>
      </c>
      <c r="E4420" s="355">
        <v>0.5</v>
      </c>
      <c r="F4420" s="356">
        <v>0</v>
      </c>
      <c r="G4420" s="357">
        <v>13209</v>
      </c>
      <c r="H4420" s="365">
        <f t="shared" si="28"/>
        <v>6604.5</v>
      </c>
      <c r="I4420" s="268" t="e">
        <f>I4413 * (E4420 * (1+F4420/100))</f>
        <v>#REF!</v>
      </c>
      <c r="J4420" s="46" t="e">
        <f>H4420 * I4413</f>
        <v>#REF!</v>
      </c>
    </row>
    <row r="4421" spans="1:10">
      <c r="A4421" s="40">
        <v>100881</v>
      </c>
      <c r="B4421" s="31" t="s">
        <v>1639</v>
      </c>
      <c r="C4421" s="360" t="s">
        <v>1952</v>
      </c>
      <c r="D4421" s="354" t="s">
        <v>1301</v>
      </c>
      <c r="E4421" s="355">
        <v>0.5</v>
      </c>
      <c r="F4421" s="356">
        <v>0</v>
      </c>
      <c r="G4421" s="357">
        <v>67000</v>
      </c>
      <c r="H4421" s="365">
        <f t="shared" si="28"/>
        <v>33500</v>
      </c>
      <c r="I4421" s="268" t="e">
        <f>I4413 * (E4421 * (1+F4421/100))</f>
        <v>#REF!</v>
      </c>
      <c r="J4421" s="46" t="e">
        <f>H4421 * I4413</f>
        <v>#REF!</v>
      </c>
    </row>
    <row r="4422" spans="1:10">
      <c r="A4422" s="40">
        <v>101116</v>
      </c>
      <c r="B4422" s="31" t="s">
        <v>1263</v>
      </c>
      <c r="C4422" s="360" t="s">
        <v>1816</v>
      </c>
      <c r="D4422" s="354" t="s">
        <v>1817</v>
      </c>
      <c r="E4422" s="355">
        <v>3</v>
      </c>
      <c r="F4422" s="356"/>
      <c r="G4422" s="357">
        <v>1400</v>
      </c>
      <c r="H4422" s="365">
        <f t="shared" si="28"/>
        <v>4200</v>
      </c>
      <c r="I4422" s="268" t="e">
        <f>I4413 * (E4422 * (1+F4422/100))</f>
        <v>#REF!</v>
      </c>
      <c r="J4422" s="271" t="e">
        <f>H4422 * I4413</f>
        <v>#REF!</v>
      </c>
    </row>
    <row r="4423" spans="1:10">
      <c r="A4423" s="40">
        <v>101651</v>
      </c>
      <c r="B4423" s="31" t="s">
        <v>1329</v>
      </c>
      <c r="C4423" s="360" t="s">
        <v>1641</v>
      </c>
      <c r="D4423" s="354" t="s">
        <v>1304</v>
      </c>
      <c r="E4423" s="355">
        <v>0.6</v>
      </c>
      <c r="F4423" s="356"/>
      <c r="G4423" s="357">
        <v>11300</v>
      </c>
      <c r="H4423" s="365">
        <f t="shared" si="28"/>
        <v>6780</v>
      </c>
      <c r="I4423" s="268" t="e">
        <f>I4413 * (E4423 * (1+F4423/100))</f>
        <v>#REF!</v>
      </c>
      <c r="J4423" s="271" t="e">
        <f>H4423 * I4413</f>
        <v>#REF!</v>
      </c>
    </row>
    <row r="4424" spans="1:10">
      <c r="A4424" s="40">
        <v>106144</v>
      </c>
      <c r="B4424" s="31" t="s">
        <v>134</v>
      </c>
      <c r="C4424" s="360" t="s">
        <v>1953</v>
      </c>
      <c r="D4424" s="354" t="s">
        <v>2</v>
      </c>
      <c r="E4424" s="355">
        <v>2</v>
      </c>
      <c r="F4424" s="356">
        <v>0</v>
      </c>
      <c r="G4424" s="357">
        <v>121000</v>
      </c>
      <c r="H4424" s="365">
        <f t="shared" si="28"/>
        <v>242000</v>
      </c>
      <c r="I4424" s="268" t="e">
        <f>I4413 * (E4424 * (1+F4424/100))</f>
        <v>#REF!</v>
      </c>
      <c r="J4424" s="271" t="e">
        <f>H4424 * I4413</f>
        <v>#REF!</v>
      </c>
    </row>
    <row r="4425" spans="1:10">
      <c r="A4425" s="40">
        <v>100107</v>
      </c>
      <c r="B4425" s="31" t="s">
        <v>1639</v>
      </c>
      <c r="C4425" s="360" t="s">
        <v>1649</v>
      </c>
      <c r="D4425" s="354" t="s">
        <v>1301</v>
      </c>
      <c r="E4425" s="355">
        <v>0.1</v>
      </c>
      <c r="F4425" s="356"/>
      <c r="G4425" s="357">
        <v>38500</v>
      </c>
      <c r="H4425" s="365">
        <f t="shared" si="28"/>
        <v>3850</v>
      </c>
      <c r="I4425" s="268" t="e">
        <f>I4413 * (E4425 * (1+F4425/100))</f>
        <v>#REF!</v>
      </c>
      <c r="J4425" s="271" t="e">
        <f>H4425 * I4413</f>
        <v>#REF!</v>
      </c>
    </row>
    <row r="4426" spans="1:10">
      <c r="A4426" s="54" t="s">
        <v>1265</v>
      </c>
      <c r="B4426" s="31"/>
      <c r="C4426" s="41"/>
      <c r="D4426" s="18"/>
      <c r="E4426" s="42"/>
      <c r="F4426" s="60"/>
      <c r="G4426" s="43" t="s">
        <v>1266</v>
      </c>
      <c r="H4426" s="48">
        <f>SUM(H4416:H4425)</f>
        <v>387284.5</v>
      </c>
      <c r="I4426" s="45"/>
      <c r="J4426" s="48" t="e">
        <f>SUM(J4416:J4425)</f>
        <v>#REF!</v>
      </c>
    </row>
    <row r="4427" spans="1:10">
      <c r="A4427" s="40" t="s">
        <v>1267</v>
      </c>
      <c r="B4427" s="31"/>
      <c r="C4427" s="50" t="s">
        <v>1268</v>
      </c>
      <c r="D4427" s="18" t="s">
        <v>1269</v>
      </c>
      <c r="E4427" s="18" t="s">
        <v>1270</v>
      </c>
      <c r="F4427" s="18" t="s">
        <v>1271</v>
      </c>
      <c r="G4427" s="51" t="s">
        <v>1272</v>
      </c>
      <c r="H4427" s="52" t="s">
        <v>1273</v>
      </c>
      <c r="I4427" s="45"/>
      <c r="J4427" s="46"/>
    </row>
    <row r="4428" spans="1:10">
      <c r="A4428" s="40">
        <v>200026</v>
      </c>
      <c r="B4428" s="31" t="s">
        <v>1268</v>
      </c>
      <c r="C4428" s="384" t="s">
        <v>1644</v>
      </c>
      <c r="D4428" s="361">
        <v>108249</v>
      </c>
      <c r="E4428" s="385">
        <f>$O$1</f>
        <v>1.68</v>
      </c>
      <c r="F4428" s="386">
        <f>TRUNC(D4428*E4428,0)</f>
        <v>181858</v>
      </c>
      <c r="G4428" s="364">
        <v>2</v>
      </c>
      <c r="H4428" s="330">
        <f>TRUNC(F4428/G4428,2)</f>
        <v>90929</v>
      </c>
      <c r="I4428" s="268" t="e">
        <f>I4413 / G4428</f>
        <v>#REF!</v>
      </c>
      <c r="J4428" s="46" t="e">
        <f>H4428 * I4413</f>
        <v>#REF!</v>
      </c>
    </row>
    <row r="4429" spans="1:10">
      <c r="A4429" s="40">
        <v>200023</v>
      </c>
      <c r="B4429" s="31" t="s">
        <v>1268</v>
      </c>
      <c r="C4429" s="360" t="s">
        <v>1656</v>
      </c>
      <c r="D4429" s="361">
        <v>122249</v>
      </c>
      <c r="E4429" s="362">
        <f>$O$1</f>
        <v>1.68</v>
      </c>
      <c r="F4429" s="363">
        <f>IF(D4429&lt;&gt;"",TRUNC(D4429*E4429,0),"")</f>
        <v>205378</v>
      </c>
      <c r="G4429" s="364">
        <v>1</v>
      </c>
      <c r="H4429" s="436">
        <f>TRUNC(F4429/G4429,2)</f>
        <v>205378</v>
      </c>
      <c r="I4429" s="268" t="e">
        <f>I4413 / G4429</f>
        <v>#REF!</v>
      </c>
      <c r="J4429" s="271" t="e">
        <f>H4429 * I4413</f>
        <v>#REF!</v>
      </c>
    </row>
    <row r="4430" spans="1:10">
      <c r="A4430" s="54" t="s">
        <v>1276</v>
      </c>
      <c r="B4430" s="31"/>
      <c r="C4430" s="41"/>
      <c r="D4430" s="18"/>
      <c r="E4430" s="42"/>
      <c r="F4430" s="60"/>
      <c r="G4430" s="43" t="s">
        <v>1277</v>
      </c>
      <c r="H4430" s="48">
        <f>SUM(H4427:H4429)</f>
        <v>296307</v>
      </c>
      <c r="I4430" s="45"/>
      <c r="J4430" s="48" t="e">
        <f>SUM(J4427:J4429)</f>
        <v>#REF!</v>
      </c>
    </row>
    <row r="4431" spans="1:10">
      <c r="A4431" s="40" t="s">
        <v>1278</v>
      </c>
      <c r="B4431" s="31"/>
      <c r="C4431" s="53" t="s">
        <v>1279</v>
      </c>
      <c r="D4431" s="18"/>
      <c r="E4431" s="42"/>
      <c r="F4431" s="60"/>
      <c r="G4431" s="43"/>
      <c r="H4431" s="44"/>
      <c r="I4431" s="45"/>
      <c r="J4431" s="46"/>
    </row>
    <row r="4432" spans="1:10">
      <c r="A4432" s="40">
        <v>300026</v>
      </c>
      <c r="B4432" s="31" t="s">
        <v>1279</v>
      </c>
      <c r="C4432" s="360" t="s">
        <v>1281</v>
      </c>
      <c r="D4432" s="438" t="s">
        <v>1282</v>
      </c>
      <c r="E4432" s="439">
        <f>$O$2</f>
        <v>0.05</v>
      </c>
      <c r="F4432" s="440"/>
      <c r="G4432" s="441">
        <f>H4430</f>
        <v>296307</v>
      </c>
      <c r="H4432" s="442">
        <f>TRUNC(E4432* (1 + F4432 / 100) * G4432,2)</f>
        <v>14815.35</v>
      </c>
      <c r="I4432" s="268" t="e">
        <f>I4413 * H4432</f>
        <v>#REF!</v>
      </c>
      <c r="J4432" s="271" t="e">
        <f>H4432 * I4413</f>
        <v>#REF!</v>
      </c>
    </row>
    <row r="4433" spans="1:10">
      <c r="A4433" s="54" t="s">
        <v>1283</v>
      </c>
      <c r="B4433" s="31"/>
      <c r="C4433" s="41"/>
      <c r="D4433" s="18"/>
      <c r="E4433" s="42"/>
      <c r="F4433" s="60"/>
      <c r="G4433" s="43" t="s">
        <v>1284</v>
      </c>
      <c r="H4433" s="48">
        <f>SUM(H4431:H4432)</f>
        <v>14815.35</v>
      </c>
      <c r="I4433" s="45"/>
      <c r="J4433" s="49" t="e">
        <f>SUM(J4431:J4432)</f>
        <v>#REF!</v>
      </c>
    </row>
    <row r="4434" spans="1:10">
      <c r="A4434" s="18" t="s">
        <v>1285</v>
      </c>
      <c r="B4434" s="61"/>
      <c r="C4434" s="47" t="s">
        <v>1286</v>
      </c>
      <c r="D4434" s="18"/>
      <c r="E4434" s="42"/>
      <c r="F4434" s="60"/>
      <c r="G4434" s="43"/>
      <c r="H4434" s="44"/>
      <c r="I4434" s="45"/>
      <c r="J4434" s="46"/>
    </row>
    <row r="4435" spans="1:10">
      <c r="A4435" s="40"/>
      <c r="B4435" s="31"/>
      <c r="C4435" s="360"/>
      <c r="D4435" s="438"/>
      <c r="E4435" s="443"/>
      <c r="F4435" s="440"/>
      <c r="G4435" s="441"/>
      <c r="H4435" s="442"/>
      <c r="I4435" s="268"/>
      <c r="J4435" s="271"/>
    </row>
    <row r="4436" spans="1:10">
      <c r="A4436" s="54" t="s">
        <v>1287</v>
      </c>
      <c r="B4436" s="61"/>
      <c r="C4436" s="41"/>
      <c r="D4436" s="18"/>
      <c r="E4436" s="42"/>
      <c r="F4436" s="60"/>
      <c r="G4436" s="43" t="s">
        <v>1288</v>
      </c>
      <c r="H4436" s="442">
        <f>SUM(H4434:H4435)</f>
        <v>0</v>
      </c>
      <c r="I4436" s="45"/>
      <c r="J4436" s="271">
        <f>SUM(J4434:J4435)</f>
        <v>0</v>
      </c>
    </row>
    <row r="4437" spans="1:10">
      <c r="A4437" s="18"/>
      <c r="B4437" s="55"/>
      <c r="C4437" s="41"/>
      <c r="D4437" s="18"/>
      <c r="E4437" s="42"/>
      <c r="F4437" s="60"/>
      <c r="G4437" s="43"/>
      <c r="H4437" s="44"/>
      <c r="I4437" s="45"/>
      <c r="J4437" s="46"/>
    </row>
    <row r="4438" spans="1:10" ht="16" thickBot="1">
      <c r="A4438" s="18" t="s">
        <v>1289</v>
      </c>
      <c r="B4438" s="55"/>
      <c r="C4438" s="56"/>
      <c r="D4438" s="405"/>
      <c r="E4438" s="406"/>
      <c r="F4438" s="407" t="s">
        <v>1290</v>
      </c>
      <c r="G4438" s="408">
        <f>SUM(H4414:H4437)/2</f>
        <v>698406.85000000009</v>
      </c>
      <c r="H4438" s="409" t="e">
        <f>IF($A$2="CD",IF($A$3=1,ROUND(SUM(H4414:H4437)/2,0),IF($A$3=3,ROUND(SUM(H4414:H4437)/2,-1),SUM(H4414:H4437)/2)),SUM(H4414:H4437)/2)</f>
        <v>#REF!</v>
      </c>
      <c r="I4438" s="57" t="e">
        <f>SUM(J4414:J4437)/2</f>
        <v>#REF!</v>
      </c>
      <c r="J4438" s="410" t="e">
        <f>IF($A$2="CD",IF($A$3=1,ROUND(SUM(J4414:J4437)/2,0),IF($A$3=3,ROUND(SUM(J4414:J4437)/2,-1),SUM(J4414:J4437)/2)),SUM(J4414:J4437)/2)</f>
        <v>#REF!</v>
      </c>
    </row>
    <row r="4439" spans="1:10" ht="16" thickTop="1">
      <c r="A4439" s="18" t="s">
        <v>1340</v>
      </c>
      <c r="B4439" s="55"/>
      <c r="C4439" s="65" t="s">
        <v>1341</v>
      </c>
      <c r="D4439" s="66"/>
      <c r="E4439" s="67"/>
      <c r="F4439" s="112"/>
      <c r="G4439" s="68"/>
      <c r="H4439" s="69"/>
      <c r="I4439" s="45"/>
      <c r="J4439" s="70"/>
    </row>
    <row r="4440" spans="1:10">
      <c r="A4440" s="40" t="s">
        <v>1342</v>
      </c>
      <c r="B4440" s="55"/>
      <c r="C4440" s="272" t="s">
        <v>1343</v>
      </c>
      <c r="D4440" s="273"/>
      <c r="E4440" s="274"/>
      <c r="F4440" s="444">
        <f>$F$3</f>
        <v>0</v>
      </c>
      <c r="G4440" s="275"/>
      <c r="H4440" s="276" t="e">
        <f>ROUND(H4438*F4440,2)</f>
        <v>#REF!</v>
      </c>
      <c r="I4440" s="45"/>
      <c r="J4440" s="271" t="e">
        <f>ROUND(J4438*F4440,2)</f>
        <v>#REF!</v>
      </c>
    </row>
    <row r="4441" spans="1:10">
      <c r="A4441" s="40" t="s">
        <v>1344</v>
      </c>
      <c r="B4441" s="55"/>
      <c r="C4441" s="272" t="s">
        <v>1345</v>
      </c>
      <c r="D4441" s="273"/>
      <c r="E4441" s="274"/>
      <c r="F4441" s="444">
        <f>$G$3</f>
        <v>0</v>
      </c>
      <c r="G4441" s="275"/>
      <c r="H4441" s="276" t="e">
        <f>ROUND(H4438*F4441,2)</f>
        <v>#REF!</v>
      </c>
      <c r="I4441" s="45"/>
      <c r="J4441" s="271" t="e">
        <f>ROUND(J4438*F4441,2)</f>
        <v>#REF!</v>
      </c>
    </row>
    <row r="4442" spans="1:10">
      <c r="A4442" s="40" t="s">
        <v>1346</v>
      </c>
      <c r="B4442" s="55"/>
      <c r="C4442" s="272" t="s">
        <v>1347</v>
      </c>
      <c r="D4442" s="273"/>
      <c r="E4442" s="274"/>
      <c r="F4442" s="444">
        <f>$H$3</f>
        <v>0</v>
      </c>
      <c r="G4442" s="275"/>
      <c r="H4442" s="276" t="e">
        <f>ROUND(H4438*F4442,2)</f>
        <v>#REF!</v>
      </c>
      <c r="I4442" s="45"/>
      <c r="J4442" s="271" t="e">
        <f>ROUND(J4438*F4442,2)</f>
        <v>#REF!</v>
      </c>
    </row>
    <row r="4443" spans="1:10">
      <c r="A4443" s="40" t="s">
        <v>1348</v>
      </c>
      <c r="B4443" s="55"/>
      <c r="C4443" s="272" t="s">
        <v>1349</v>
      </c>
      <c r="D4443" s="273"/>
      <c r="E4443" s="274"/>
      <c r="F4443" s="444" t="e">
        <f>$I$3</f>
        <v>#REF!</v>
      </c>
      <c r="G4443" s="275"/>
      <c r="H4443" s="276" t="e">
        <f>ROUND(H4442*F4443,2)</f>
        <v>#REF!</v>
      </c>
      <c r="I4443" s="45"/>
      <c r="J4443" s="271" t="e">
        <f>ROUND(J4442*F4443,2)</f>
        <v>#REF!</v>
      </c>
    </row>
    <row r="4444" spans="1:10">
      <c r="A4444" s="18" t="s">
        <v>1350</v>
      </c>
      <c r="B4444" s="55"/>
      <c r="C4444" s="47" t="s">
        <v>1351</v>
      </c>
      <c r="D4444" s="18"/>
      <c r="E4444" s="42"/>
      <c r="F4444" s="60"/>
      <c r="G4444" s="71"/>
      <c r="H4444" s="72" t="e">
        <f>SUM(H4440:H4443)</f>
        <v>#REF!</v>
      </c>
      <c r="I4444" s="62"/>
      <c r="J4444" s="73" t="e">
        <f>SUM(J4440:J4443)</f>
        <v>#REF!</v>
      </c>
    </row>
    <row r="4445" spans="1:10" ht="16" thickBot="1">
      <c r="A4445" s="18" t="s">
        <v>1352</v>
      </c>
      <c r="B4445" s="55"/>
      <c r="C4445" s="411"/>
      <c r="D4445" s="412"/>
      <c r="E4445" s="406"/>
      <c r="F4445" s="407" t="s">
        <v>1353</v>
      </c>
      <c r="G4445" s="413" t="e">
        <f>H4444+H4438</f>
        <v>#REF!</v>
      </c>
      <c r="H4445" s="409" t="e">
        <f>IF($A$3=2,ROUND((H4438+H4444),2),IF($A$3=3,ROUND((H4438+H4444),-1),ROUND((H4438+H4444),0)))</f>
        <v>#REF!</v>
      </c>
      <c r="I4445" s="57"/>
      <c r="J4445" s="410" t="e">
        <f>IF($A$3=2,ROUND((J4438+J4444),2),IF($A$3=3,ROUND((J4438+J4444),-1),ROUND((J4438+J4444),0)))</f>
        <v>#REF!</v>
      </c>
    </row>
    <row r="4446" spans="1:10" ht="16" thickTop="1">
      <c r="C4446" s="1"/>
      <c r="D4446" s="2"/>
      <c r="E4446" s="1"/>
      <c r="F4446" s="1"/>
      <c r="G4446" s="1"/>
      <c r="H4446" s="1"/>
      <c r="I4446" s="29"/>
      <c r="J4446" s="30"/>
    </row>
    <row r="4447" spans="1:10" ht="16" thickBot="1">
      <c r="C4447" s="1"/>
      <c r="D4447" s="2"/>
      <c r="E4447" s="1"/>
      <c r="F4447" s="1"/>
      <c r="G4447" s="1"/>
      <c r="H4447" s="1"/>
      <c r="I4447" s="29"/>
      <c r="J4447" s="30"/>
    </row>
    <row r="4448" spans="1:10" ht="16" thickTop="1">
      <c r="A4448" s="95" t="s">
        <v>1954</v>
      </c>
      <c r="C4448" s="824" t="s">
        <v>1955</v>
      </c>
      <c r="D4448" s="825"/>
      <c r="E4448" s="825"/>
      <c r="F4448" s="825"/>
      <c r="G4448" s="32"/>
      <c r="H4448" s="33" t="s">
        <v>1328</v>
      </c>
      <c r="I4448" s="75" t="s">
        <v>1411</v>
      </c>
      <c r="J4448" s="30"/>
    </row>
    <row r="4449" spans="1:10">
      <c r="A4449" s="95"/>
      <c r="C4449" s="826"/>
      <c r="D4449" s="827"/>
      <c r="E4449" s="827"/>
      <c r="F4449" s="827"/>
      <c r="G4449" s="36"/>
      <c r="H4449" s="37" t="e">
        <f>"ITEM:   "&amp;#REF!</f>
        <v>#REF!</v>
      </c>
      <c r="I4449" s="64" t="e">
        <f>#REF!</f>
        <v>#REF!</v>
      </c>
      <c r="J4449" s="30"/>
    </row>
    <row r="4450" spans="1:10">
      <c r="A4450" s="40" t="s">
        <v>1253</v>
      </c>
      <c r="C4450" s="360" t="s">
        <v>1</v>
      </c>
      <c r="D4450" s="438" t="s">
        <v>2</v>
      </c>
      <c r="E4450" s="438" t="s">
        <v>3</v>
      </c>
      <c r="F4450" s="438" t="s">
        <v>1254</v>
      </c>
      <c r="G4450" s="445" t="s">
        <v>1255</v>
      </c>
      <c r="H4450" s="446" t="s">
        <v>1256</v>
      </c>
      <c r="I4450" s="447"/>
      <c r="J4450" s="30"/>
    </row>
    <row r="4451" spans="1:10">
      <c r="A4451" s="40"/>
      <c r="C4451" s="41"/>
      <c r="D4451" s="18"/>
      <c r="E4451" s="42"/>
      <c r="F4451" s="42"/>
      <c r="G4451" s="96"/>
      <c r="H4451" s="97"/>
      <c r="I4451" s="425"/>
      <c r="J4451" s="30"/>
    </row>
    <row r="4452" spans="1:10">
      <c r="A4452" s="40" t="s">
        <v>1257</v>
      </c>
      <c r="C4452" s="47" t="s">
        <v>1258</v>
      </c>
      <c r="D4452" s="18"/>
      <c r="E4452" s="42"/>
      <c r="F4452" s="42"/>
      <c r="G4452" s="96"/>
      <c r="H4452" s="97"/>
      <c r="I4452" s="84"/>
      <c r="J4452" s="30"/>
    </row>
    <row r="4453" spans="1:10">
      <c r="A4453" s="40">
        <v>119348</v>
      </c>
      <c r="B4453" t="s">
        <v>1329</v>
      </c>
      <c r="C4453" s="360" t="s">
        <v>1956</v>
      </c>
      <c r="D4453" s="438" t="s">
        <v>17</v>
      </c>
      <c r="E4453" s="443">
        <v>3.64</v>
      </c>
      <c r="F4453" s="443">
        <v>0</v>
      </c>
      <c r="G4453" s="448">
        <v>630000</v>
      </c>
      <c r="H4453" s="442">
        <f>TRUNC(E4453* (1 + F4453 / 100) * G4453,2)</f>
        <v>2293200</v>
      </c>
      <c r="I4453" s="447" t="e">
        <f>I4449 * (E4453 * (1+F4453/100))</f>
        <v>#REF!</v>
      </c>
      <c r="J4453" s="30" t="e">
        <f>H4453 * I4449</f>
        <v>#REF!</v>
      </c>
    </row>
    <row r="4454" spans="1:10">
      <c r="A4454" s="40"/>
      <c r="B4454" s="31"/>
      <c r="C4454" s="389"/>
      <c r="D4454" s="449"/>
      <c r="E4454" s="450"/>
      <c r="F4454" s="451"/>
      <c r="G4454" s="441"/>
      <c r="H4454" s="442"/>
      <c r="I4454" s="268"/>
      <c r="J4454" s="30"/>
    </row>
    <row r="4455" spans="1:10">
      <c r="A4455" s="54" t="s">
        <v>1265</v>
      </c>
      <c r="C4455" s="41"/>
      <c r="D4455" s="18"/>
      <c r="E4455" s="42"/>
      <c r="F4455" s="42"/>
      <c r="G4455" s="96" t="s">
        <v>1266</v>
      </c>
      <c r="H4455" s="452">
        <f>SUM(H4452:H4454)</f>
        <v>2293200</v>
      </c>
      <c r="I4455" s="84"/>
      <c r="J4455" s="452" t="e">
        <f>SUM(J4452:J4454)</f>
        <v>#REF!</v>
      </c>
    </row>
    <row r="4456" spans="1:10">
      <c r="A4456" s="40" t="s">
        <v>1267</v>
      </c>
      <c r="C4456" s="50" t="s">
        <v>1268</v>
      </c>
      <c r="D4456" s="18" t="s">
        <v>1269</v>
      </c>
      <c r="E4456" s="18" t="s">
        <v>1270</v>
      </c>
      <c r="F4456" s="18" t="s">
        <v>1271</v>
      </c>
      <c r="G4456" s="98" t="s">
        <v>1472</v>
      </c>
      <c r="H4456" s="99" t="s">
        <v>1273</v>
      </c>
      <c r="I4456" s="84"/>
      <c r="J4456" s="30"/>
    </row>
    <row r="4457" spans="1:10">
      <c r="A4457" s="40">
        <v>200004</v>
      </c>
      <c r="B4457" t="s">
        <v>1268</v>
      </c>
      <c r="C4457" s="384" t="s">
        <v>1395</v>
      </c>
      <c r="D4457" s="292">
        <v>114616</v>
      </c>
      <c r="E4457" s="450">
        <f>$O$1</f>
        <v>1.68</v>
      </c>
      <c r="F4457" s="453">
        <f>TRUNC(D4457*E4457,0)</f>
        <v>192554</v>
      </c>
      <c r="G4457" s="295">
        <v>4</v>
      </c>
      <c r="H4457" s="454">
        <f>TRUNC(F4457/G4457,2)</f>
        <v>48138.5</v>
      </c>
      <c r="I4457" s="447" t="e">
        <f>I4449 / G4457</f>
        <v>#REF!</v>
      </c>
      <c r="J4457" s="30" t="e">
        <f>H4457 * I4449</f>
        <v>#REF!</v>
      </c>
    </row>
    <row r="4458" spans="1:10">
      <c r="A4458" s="40"/>
      <c r="B4458" s="31"/>
      <c r="C4458" s="389"/>
      <c r="D4458" s="449"/>
      <c r="E4458" s="450"/>
      <c r="F4458" s="451"/>
      <c r="G4458" s="441"/>
      <c r="H4458" s="442"/>
      <c r="I4458" s="268"/>
      <c r="J4458" s="30"/>
    </row>
    <row r="4459" spans="1:10">
      <c r="A4459" s="54" t="s">
        <v>1276</v>
      </c>
      <c r="C4459" s="41"/>
      <c r="D4459" s="18"/>
      <c r="E4459" s="42"/>
      <c r="F4459" s="42"/>
      <c r="G4459" s="96" t="s">
        <v>1473</v>
      </c>
      <c r="H4459" s="452">
        <f>SUM(H4456:H4458)</f>
        <v>48138.5</v>
      </c>
      <c r="I4459" s="84"/>
      <c r="J4459" s="452" t="e">
        <f>SUM(J4456:J4458)</f>
        <v>#REF!</v>
      </c>
    </row>
    <row r="4460" spans="1:10">
      <c r="A4460" s="40" t="s">
        <v>1278</v>
      </c>
      <c r="C4460" s="47" t="s">
        <v>1279</v>
      </c>
      <c r="D4460" s="18"/>
      <c r="E4460" s="42"/>
      <c r="F4460" s="42"/>
      <c r="G4460" s="96"/>
      <c r="H4460" s="97"/>
      <c r="I4460" s="84"/>
      <c r="J4460" s="30"/>
    </row>
    <row r="4461" spans="1:10">
      <c r="A4461" s="40">
        <v>300026</v>
      </c>
      <c r="B4461" t="s">
        <v>1279</v>
      </c>
      <c r="C4461" s="360" t="s">
        <v>1281</v>
      </c>
      <c r="D4461" s="438" t="s">
        <v>1282</v>
      </c>
      <c r="E4461" s="439">
        <f>$O$2</f>
        <v>0.05</v>
      </c>
      <c r="F4461" s="443"/>
      <c r="G4461" s="448">
        <f>H4459</f>
        <v>48138.5</v>
      </c>
      <c r="H4461" s="452">
        <f>TRUNC(E4461 * (1 + F4461 / 100) * G4461,2)</f>
        <v>2406.92</v>
      </c>
      <c r="I4461" s="447" t="e">
        <f>I4449 * H4461</f>
        <v>#REF!</v>
      </c>
      <c r="J4461" s="30" t="e">
        <f>H4461 * I4449</f>
        <v>#REF!</v>
      </c>
    </row>
    <row r="4462" spans="1:10">
      <c r="A4462" s="40"/>
      <c r="B4462" s="31"/>
      <c r="C4462" s="389"/>
      <c r="D4462" s="449"/>
      <c r="E4462" s="450"/>
      <c r="F4462" s="451"/>
      <c r="G4462" s="441"/>
      <c r="H4462" s="442"/>
      <c r="I4462" s="268"/>
      <c r="J4462" s="30"/>
    </row>
    <row r="4463" spans="1:10">
      <c r="A4463" s="18" t="s">
        <v>1283</v>
      </c>
      <c r="C4463" s="41"/>
      <c r="D4463" s="18"/>
      <c r="E4463" s="42"/>
      <c r="F4463" s="42"/>
      <c r="G4463" s="96" t="s">
        <v>1476</v>
      </c>
      <c r="H4463" s="452">
        <f>SUM(H4460:H4462)</f>
        <v>2406.92</v>
      </c>
      <c r="I4463" s="84"/>
      <c r="J4463" s="452" t="e">
        <f>SUM(J4460:J4462)</f>
        <v>#REF!</v>
      </c>
    </row>
    <row r="4464" spans="1:10">
      <c r="A4464" s="40" t="s">
        <v>1285</v>
      </c>
      <c r="C4464" s="47" t="s">
        <v>1286</v>
      </c>
      <c r="D4464" s="18"/>
      <c r="E4464" s="42"/>
      <c r="F4464" s="42"/>
      <c r="G4464" s="96"/>
      <c r="H4464" s="97"/>
      <c r="I4464" s="84"/>
      <c r="J4464" s="30"/>
    </row>
    <row r="4465" spans="1:10">
      <c r="A4465" s="40"/>
      <c r="B4465" s="31"/>
      <c r="C4465" s="389"/>
      <c r="D4465" s="449"/>
      <c r="E4465" s="450"/>
      <c r="F4465" s="451"/>
      <c r="G4465" s="441"/>
      <c r="H4465" s="442"/>
      <c r="I4465" s="268"/>
      <c r="J4465" s="30"/>
    </row>
    <row r="4466" spans="1:10">
      <c r="A4466" s="18" t="s">
        <v>1287</v>
      </c>
      <c r="C4466" s="41"/>
      <c r="D4466" s="18"/>
      <c r="E4466" s="42"/>
      <c r="F4466" s="42"/>
      <c r="G4466" s="96" t="str">
        <f>"SUBTOTAL " &amp;C4464</f>
        <v>SUBTOTAL OTROS</v>
      </c>
      <c r="H4466" s="452">
        <f>SUM(H4464:H4465)</f>
        <v>0</v>
      </c>
      <c r="I4466" s="84"/>
      <c r="J4466" s="30">
        <f>SUM(J4464:J4465)</f>
        <v>0</v>
      </c>
    </row>
    <row r="4467" spans="1:10">
      <c r="A4467" s="18"/>
      <c r="C4467" s="41"/>
      <c r="D4467" s="18"/>
      <c r="E4467" s="42"/>
      <c r="F4467" s="42"/>
      <c r="G4467" s="96"/>
      <c r="H4467" s="97"/>
      <c r="I4467" s="84"/>
      <c r="J4467" s="30"/>
    </row>
    <row r="4468" spans="1:10" ht="16" thickBot="1">
      <c r="A4468" s="18" t="s">
        <v>1289</v>
      </c>
      <c r="C4468" s="89"/>
      <c r="D4468" s="416"/>
      <c r="E4468" s="417"/>
      <c r="F4468" s="418"/>
      <c r="G4468" s="426" t="s">
        <v>1290</v>
      </c>
      <c r="H4468" s="409" t="e">
        <f>IF($A$2="CD",IF($A$3=1,ROUND(SUM(H4451:H4467)/2,0),SUM(H4451:H4467)/2),SUM(H4451:H4467)/2)</f>
        <v>#REF!</v>
      </c>
      <c r="I4468" s="427" t="e">
        <f>SUM(J4450:J4467)/2</f>
        <v>#REF!</v>
      </c>
      <c r="J4468" s="30"/>
    </row>
    <row r="4469" spans="1:10" ht="16" thickTop="1">
      <c r="A4469" s="18" t="s">
        <v>1340</v>
      </c>
      <c r="C4469" s="100" t="s">
        <v>1341</v>
      </c>
      <c r="D4469" s="101"/>
      <c r="E4469" s="102"/>
      <c r="F4469" s="102"/>
      <c r="G4469" s="103"/>
      <c r="H4469" s="104"/>
      <c r="I4469" s="84"/>
      <c r="J4469" s="30"/>
    </row>
    <row r="4470" spans="1:10">
      <c r="A4470" s="40" t="s">
        <v>1342</v>
      </c>
      <c r="C4470" s="272" t="s">
        <v>1343</v>
      </c>
      <c r="D4470" s="273"/>
      <c r="E4470" s="455"/>
      <c r="F4470" s="456">
        <f>$F$3</f>
        <v>0</v>
      </c>
      <c r="G4470" s="457"/>
      <c r="H4470" s="458" t="e">
        <f>ROUND(H4468*F4470,2)</f>
        <v>#REF!</v>
      </c>
      <c r="I4470" s="84"/>
      <c r="J4470" s="30"/>
    </row>
    <row r="4471" spans="1:10">
      <c r="A4471" s="40" t="s">
        <v>1344</v>
      </c>
      <c r="C4471" s="272" t="s">
        <v>1345</v>
      </c>
      <c r="D4471" s="273"/>
      <c r="E4471" s="455"/>
      <c r="F4471" s="456">
        <f>$G$3</f>
        <v>0</v>
      </c>
      <c r="G4471" s="457"/>
      <c r="H4471" s="458" t="e">
        <f>ROUND(H4468*F4471,2)</f>
        <v>#REF!</v>
      </c>
      <c r="I4471" s="84"/>
      <c r="J4471" s="30"/>
    </row>
    <row r="4472" spans="1:10">
      <c r="A4472" s="40" t="s">
        <v>1346</v>
      </c>
      <c r="C4472" s="272" t="s">
        <v>1347</v>
      </c>
      <c r="D4472" s="273"/>
      <c r="E4472" s="455"/>
      <c r="F4472" s="456">
        <f>$H$3</f>
        <v>0</v>
      </c>
      <c r="G4472" s="457"/>
      <c r="H4472" s="458" t="e">
        <f>ROUND(H4468*F4472,2)</f>
        <v>#REF!</v>
      </c>
      <c r="I4472" s="84"/>
      <c r="J4472" s="30"/>
    </row>
    <row r="4473" spans="1:10">
      <c r="A4473" s="40" t="s">
        <v>1348</v>
      </c>
      <c r="C4473" s="272" t="s">
        <v>1349</v>
      </c>
      <c r="D4473" s="273"/>
      <c r="E4473" s="455"/>
      <c r="F4473" s="456" t="e">
        <f>$I$3</f>
        <v>#REF!</v>
      </c>
      <c r="G4473" s="457"/>
      <c r="H4473" s="458" t="e">
        <f>ROUND(H4472*F4473,2)</f>
        <v>#REF!</v>
      </c>
      <c r="I4473" s="84"/>
      <c r="J4473" s="30"/>
    </row>
    <row r="4474" spans="1:10">
      <c r="A4474" s="18" t="s">
        <v>1350</v>
      </c>
      <c r="C4474" s="105" t="s">
        <v>1477</v>
      </c>
      <c r="D4474" s="18"/>
      <c r="E4474" s="42"/>
      <c r="F4474" s="42"/>
      <c r="G4474" s="106"/>
      <c r="H4474" s="107" t="e">
        <f>SUM(H4470:H4473)</f>
        <v>#REF!</v>
      </c>
      <c r="I4474" s="84"/>
      <c r="J4474" s="30"/>
    </row>
    <row r="4475" spans="1:10" ht="16" thickBot="1">
      <c r="A4475" s="18" t="s">
        <v>1352</v>
      </c>
      <c r="C4475" s="422"/>
      <c r="D4475" s="423"/>
      <c r="E4475" s="417"/>
      <c r="F4475" s="418"/>
      <c r="G4475" s="430" t="s">
        <v>1353</v>
      </c>
      <c r="H4475" s="409" t="e">
        <f>IF($A$3=2,ROUND((H4468+H4474),2),IF($A$3=3,ROUND((H4468+H4474),-1),ROUND((H4468+H4474),0)))</f>
        <v>#REF!</v>
      </c>
      <c r="I4475" s="57"/>
      <c r="J4475" s="30"/>
    </row>
    <row r="4476" spans="1:10" ht="16" thickTop="1">
      <c r="C4476" s="1"/>
      <c r="D4476" s="2"/>
      <c r="E4476" s="1"/>
      <c r="F4476" s="1"/>
      <c r="G4476" s="1"/>
      <c r="H4476" s="1"/>
      <c r="I4476" s="29"/>
      <c r="J4476" s="30"/>
    </row>
    <row r="4477" spans="1:10" ht="16" thickBot="1">
      <c r="C4477" s="1"/>
      <c r="D4477" s="2"/>
      <c r="E4477" s="1"/>
      <c r="F4477" s="1"/>
      <c r="G4477" s="1"/>
      <c r="H4477" s="1"/>
      <c r="I4477" s="29"/>
      <c r="J4477" s="30"/>
    </row>
    <row r="4478" spans="1:10" ht="16" thickTop="1">
      <c r="A4478" s="18" t="s">
        <v>1957</v>
      </c>
      <c r="B4478" s="31"/>
      <c r="C4478" s="812" t="s">
        <v>1958</v>
      </c>
      <c r="D4478" s="813"/>
      <c r="E4478" s="813"/>
      <c r="F4478" s="813"/>
      <c r="G4478" s="58"/>
      <c r="H4478" s="33" t="s">
        <v>1328</v>
      </c>
      <c r="I4478" s="34" t="s">
        <v>1251</v>
      </c>
      <c r="J4478" s="35" t="s">
        <v>4</v>
      </c>
    </row>
    <row r="4479" spans="1:10">
      <c r="A4479" s="18"/>
      <c r="B4479" s="31"/>
      <c r="C4479" s="814"/>
      <c r="D4479" s="815"/>
      <c r="E4479" s="815"/>
      <c r="F4479" s="815"/>
      <c r="G4479" s="59"/>
      <c r="H4479" s="37" t="e">
        <f>"ITEM:   "&amp;#REF!</f>
        <v>#REF!</v>
      </c>
      <c r="I4479" s="64" t="e">
        <f>#REF!</f>
        <v>#REF!</v>
      </c>
      <c r="J4479" s="39"/>
    </row>
    <row r="4480" spans="1:10">
      <c r="A4480" s="40" t="s">
        <v>1253</v>
      </c>
      <c r="B4480" s="31"/>
      <c r="C4480" s="360" t="s">
        <v>1</v>
      </c>
      <c r="D4480" s="438" t="s">
        <v>2</v>
      </c>
      <c r="E4480" s="443" t="s">
        <v>3</v>
      </c>
      <c r="F4480" s="440" t="s">
        <v>1254</v>
      </c>
      <c r="G4480" s="441" t="s">
        <v>1255</v>
      </c>
      <c r="H4480" s="442" t="s">
        <v>1256</v>
      </c>
      <c r="I4480" s="268"/>
      <c r="J4480" s="271" t="s">
        <v>1256</v>
      </c>
    </row>
    <row r="4481" spans="1:10">
      <c r="A4481" s="40"/>
      <c r="B4481" s="31"/>
      <c r="C4481" s="41"/>
      <c r="D4481" s="18"/>
      <c r="E4481" s="42"/>
      <c r="F4481" s="60"/>
      <c r="G4481" s="43"/>
      <c r="H4481" s="44"/>
      <c r="I4481" s="45"/>
      <c r="J4481" s="46"/>
    </row>
    <row r="4482" spans="1:10">
      <c r="A4482" s="40" t="s">
        <v>1257</v>
      </c>
      <c r="B4482" s="31"/>
      <c r="C4482" s="47" t="s">
        <v>1258</v>
      </c>
      <c r="D4482" s="18"/>
      <c r="E4482" s="42"/>
      <c r="F4482" s="60"/>
      <c r="G4482" s="43"/>
      <c r="H4482" s="44"/>
      <c r="I4482" s="45"/>
      <c r="J4482" s="46"/>
    </row>
    <row r="4483" spans="1:10">
      <c r="A4483" s="40">
        <v>111124</v>
      </c>
      <c r="B4483" s="31"/>
      <c r="C4483" s="360" t="s">
        <v>1959</v>
      </c>
      <c r="D4483" s="438" t="s">
        <v>48</v>
      </c>
      <c r="E4483" s="443">
        <v>1</v>
      </c>
      <c r="F4483" s="440"/>
      <c r="G4483" s="441">
        <v>186715</v>
      </c>
      <c r="H4483" s="442">
        <f>TRUNC(E4483* (1 + F4483 / 100) * G4483,2)</f>
        <v>186715</v>
      </c>
      <c r="I4483" s="268" t="e">
        <f>I4479 * (E4483 * (1+F4483/100))</f>
        <v>#REF!</v>
      </c>
      <c r="J4483" s="271" t="e">
        <f>H4483 * I4479</f>
        <v>#REF!</v>
      </c>
    </row>
    <row r="4484" spans="1:10">
      <c r="A4484" s="18" t="s">
        <v>1960</v>
      </c>
      <c r="B4484" s="31" t="s">
        <v>1532</v>
      </c>
      <c r="C4484" s="360" t="s">
        <v>1961</v>
      </c>
      <c r="D4484" s="438" t="s">
        <v>8</v>
      </c>
      <c r="E4484" s="443">
        <v>0.06</v>
      </c>
      <c r="F4484" s="440"/>
      <c r="G4484" s="441" t="e">
        <f>H115</f>
        <v>#REF!</v>
      </c>
      <c r="H4484" s="442" t="e">
        <f>TRUNC(E4484* (1 + F4484 / 100) * G4484,2)</f>
        <v>#REF!</v>
      </c>
      <c r="I4484" s="268" t="e">
        <f>I4479 * (E4484 * (1+F4484/100))</f>
        <v>#REF!</v>
      </c>
      <c r="J4484" s="271" t="e">
        <f>H4484 * I4479</f>
        <v>#REF!</v>
      </c>
    </row>
    <row r="4485" spans="1:10">
      <c r="A4485" s="54" t="s">
        <v>1265</v>
      </c>
      <c r="B4485" s="31"/>
      <c r="C4485" s="41"/>
      <c r="D4485" s="18"/>
      <c r="E4485" s="42"/>
      <c r="F4485" s="60"/>
      <c r="G4485" s="43" t="s">
        <v>1266</v>
      </c>
      <c r="H4485" s="48" t="e">
        <f>SUM(H4482:H4484)</f>
        <v>#REF!</v>
      </c>
      <c r="I4485" s="45"/>
      <c r="J4485" s="49" t="e">
        <f>SUM(J4482:J4484)</f>
        <v>#REF!</v>
      </c>
    </row>
    <row r="4486" spans="1:10">
      <c r="A4486" s="40" t="s">
        <v>1267</v>
      </c>
      <c r="B4486" s="31"/>
      <c r="C4486" s="50" t="s">
        <v>1268</v>
      </c>
      <c r="D4486" s="18" t="s">
        <v>1269</v>
      </c>
      <c r="E4486" s="18" t="s">
        <v>1270</v>
      </c>
      <c r="F4486" s="18" t="s">
        <v>1271</v>
      </c>
      <c r="G4486" s="51" t="s">
        <v>1272</v>
      </c>
      <c r="H4486" s="52" t="s">
        <v>1273</v>
      </c>
      <c r="I4486" s="45"/>
      <c r="J4486" s="46"/>
    </row>
    <row r="4487" spans="1:10">
      <c r="A4487" s="40">
        <v>200004</v>
      </c>
      <c r="B4487" s="31" t="s">
        <v>1268</v>
      </c>
      <c r="C4487" s="360" t="s">
        <v>1395</v>
      </c>
      <c r="D4487" s="292">
        <v>114616</v>
      </c>
      <c r="E4487" s="293">
        <f>$O$1</f>
        <v>1.68</v>
      </c>
      <c r="F4487" s="294">
        <f>IF(D4487&lt;&gt;"",TRUNC(D4487*E4487,0),"")</f>
        <v>192554</v>
      </c>
      <c r="G4487" s="295">
        <v>15.993600000000001</v>
      </c>
      <c r="H4487" s="442">
        <f>TRUNC(F4487/G4487,2)</f>
        <v>12039.44</v>
      </c>
      <c r="I4487" s="268" t="e">
        <f>I4479 / G4487</f>
        <v>#REF!</v>
      </c>
      <c r="J4487" s="271" t="e">
        <f>H4487 * I4479</f>
        <v>#REF!</v>
      </c>
    </row>
    <row r="4488" spans="1:10">
      <c r="A4488" s="54" t="s">
        <v>1276</v>
      </c>
      <c r="B4488" s="31"/>
      <c r="C4488" s="41"/>
      <c r="D4488" s="18"/>
      <c r="E4488" s="42"/>
      <c r="F4488" s="60"/>
      <c r="G4488" s="43" t="s">
        <v>1277</v>
      </c>
      <c r="H4488" s="48">
        <f>SUM(H4486:H4487)</f>
        <v>12039.44</v>
      </c>
      <c r="I4488" s="45"/>
      <c r="J4488" s="49" t="e">
        <f>SUM(J4486:J4487)</f>
        <v>#REF!</v>
      </c>
    </row>
    <row r="4489" spans="1:10">
      <c r="A4489" s="40" t="s">
        <v>1278</v>
      </c>
      <c r="B4489" s="31"/>
      <c r="C4489" s="53" t="s">
        <v>1279</v>
      </c>
      <c r="D4489" s="18"/>
      <c r="E4489" s="42"/>
      <c r="F4489" s="60"/>
      <c r="G4489" s="43"/>
      <c r="H4489" s="44"/>
      <c r="I4489" s="45"/>
      <c r="J4489" s="46"/>
    </row>
    <row r="4490" spans="1:10">
      <c r="A4490" s="40">
        <v>300026</v>
      </c>
      <c r="B4490" s="31" t="s">
        <v>1279</v>
      </c>
      <c r="C4490" s="360" t="s">
        <v>1281</v>
      </c>
      <c r="D4490" s="438" t="s">
        <v>1282</v>
      </c>
      <c r="E4490" s="439">
        <f>$O$2</f>
        <v>0.05</v>
      </c>
      <c r="F4490" s="440"/>
      <c r="G4490" s="441">
        <f>H4488</f>
        <v>12039.44</v>
      </c>
      <c r="H4490" s="442">
        <f>TRUNC(E4490* (1 + F4490 / 100) * G4490,2)</f>
        <v>601.97</v>
      </c>
      <c r="I4490" s="268" t="e">
        <f>I4479 * H4490</f>
        <v>#REF!</v>
      </c>
      <c r="J4490" s="271" t="e">
        <f>H4490 * I4479</f>
        <v>#REF!</v>
      </c>
    </row>
    <row r="4491" spans="1:10">
      <c r="A4491" s="54" t="s">
        <v>1283</v>
      </c>
      <c r="B4491" s="31"/>
      <c r="C4491" s="41"/>
      <c r="D4491" s="18"/>
      <c r="E4491" s="42"/>
      <c r="F4491" s="60"/>
      <c r="G4491" s="43" t="s">
        <v>1284</v>
      </c>
      <c r="H4491" s="48">
        <f>SUM(H4489:H4490)</f>
        <v>601.97</v>
      </c>
      <c r="I4491" s="45"/>
      <c r="J4491" s="49" t="e">
        <f>SUM(J4489:J4490)</f>
        <v>#REF!</v>
      </c>
    </row>
    <row r="4492" spans="1:10">
      <c r="A4492" s="18" t="s">
        <v>1285</v>
      </c>
      <c r="B4492" s="61"/>
      <c r="C4492" s="47" t="s">
        <v>1286</v>
      </c>
      <c r="D4492" s="18"/>
      <c r="E4492" s="42"/>
      <c r="F4492" s="60"/>
      <c r="G4492" s="43"/>
      <c r="H4492" s="44"/>
      <c r="I4492" s="45"/>
      <c r="J4492" s="46"/>
    </row>
    <row r="4493" spans="1:10">
      <c r="A4493" s="40"/>
      <c r="B4493" s="31"/>
      <c r="C4493" s="360"/>
      <c r="D4493" s="438"/>
      <c r="E4493" s="443"/>
      <c r="F4493" s="440"/>
      <c r="G4493" s="441"/>
      <c r="H4493" s="442"/>
      <c r="I4493" s="268"/>
      <c r="J4493" s="271"/>
    </row>
    <row r="4494" spans="1:10">
      <c r="A4494" s="54" t="s">
        <v>1287</v>
      </c>
      <c r="B4494" s="61"/>
      <c r="C4494" s="41"/>
      <c r="D4494" s="18"/>
      <c r="E4494" s="42"/>
      <c r="F4494" s="60"/>
      <c r="G4494" s="43" t="s">
        <v>1288</v>
      </c>
      <c r="H4494" s="442">
        <f>SUM(H4492:H4493)</f>
        <v>0</v>
      </c>
      <c r="I4494" s="45"/>
      <c r="J4494" s="271">
        <f>SUM(J4492:J4493)</f>
        <v>0</v>
      </c>
    </row>
    <row r="4495" spans="1:10">
      <c r="A4495" s="18"/>
      <c r="B4495" s="55"/>
      <c r="C4495" s="41"/>
      <c r="D4495" s="18"/>
      <c r="E4495" s="42"/>
      <c r="F4495" s="60"/>
      <c r="G4495" s="43"/>
      <c r="H4495" s="44"/>
      <c r="I4495" s="45"/>
      <c r="J4495" s="46"/>
    </row>
    <row r="4496" spans="1:10" ht="16" thickBot="1">
      <c r="A4496" s="18" t="s">
        <v>1289</v>
      </c>
      <c r="B4496" s="55"/>
      <c r="C4496" s="56"/>
      <c r="D4496" s="405"/>
      <c r="E4496" s="406"/>
      <c r="F4496" s="407" t="s">
        <v>1290</v>
      </c>
      <c r="G4496" s="408" t="e">
        <f>SUM(H4480:H4495)/2</f>
        <v>#REF!</v>
      </c>
      <c r="H4496" s="409" t="e">
        <f>IF($A$2="CD",IF($A$3=1,ROUND(SUM(H4480:H4495)/2,0),IF($A$3=3,ROUND(SUM(H4480:H4495)/2,-1),SUM(H4480:H4495)/2)),SUM(H4480:H4495)/2)</f>
        <v>#REF!</v>
      </c>
      <c r="I4496" s="57" t="e">
        <f>SUM(J4480:J4495)/2</f>
        <v>#REF!</v>
      </c>
      <c r="J4496" s="410" t="e">
        <f>IF($A$2="CD",IF($A$3=1,ROUND(SUM(J4480:J4495)/2,0),IF($A$3=3,ROUND(SUM(J4480:J4495)/2,-1),SUM(J4480:J4495)/2)),SUM(J4480:J4495)/2)</f>
        <v>#REF!</v>
      </c>
    </row>
    <row r="4497" spans="1:10" ht="16" thickTop="1">
      <c r="A4497" s="18" t="s">
        <v>1340</v>
      </c>
      <c r="B4497" s="55"/>
      <c r="C4497" s="65" t="s">
        <v>1341</v>
      </c>
      <c r="D4497" s="66"/>
      <c r="E4497" s="67"/>
      <c r="F4497" s="112"/>
      <c r="G4497" s="68"/>
      <c r="H4497" s="69"/>
      <c r="I4497" s="45"/>
      <c r="J4497" s="70"/>
    </row>
    <row r="4498" spans="1:10">
      <c r="A4498" s="40" t="s">
        <v>1342</v>
      </c>
      <c r="B4498" s="55"/>
      <c r="C4498" s="272" t="s">
        <v>1343</v>
      </c>
      <c r="D4498" s="273"/>
      <c r="E4498" s="274"/>
      <c r="F4498" s="444">
        <f>$F$3</f>
        <v>0</v>
      </c>
      <c r="G4498" s="275"/>
      <c r="H4498" s="276" t="e">
        <f>ROUND(H4496*F4498,2)</f>
        <v>#REF!</v>
      </c>
      <c r="I4498" s="45"/>
      <c r="J4498" s="271" t="e">
        <f>ROUND(J4496*F4498,2)</f>
        <v>#REF!</v>
      </c>
    </row>
    <row r="4499" spans="1:10">
      <c r="A4499" s="40" t="s">
        <v>1344</v>
      </c>
      <c r="B4499" s="55"/>
      <c r="C4499" s="272" t="s">
        <v>1345</v>
      </c>
      <c r="D4499" s="273"/>
      <c r="E4499" s="274"/>
      <c r="F4499" s="444">
        <f>$G$3</f>
        <v>0</v>
      </c>
      <c r="G4499" s="275"/>
      <c r="H4499" s="276" t="e">
        <f>ROUND(H4496*F4499,2)</f>
        <v>#REF!</v>
      </c>
      <c r="I4499" s="45"/>
      <c r="J4499" s="271" t="e">
        <f>ROUND(J4496*F4499,2)</f>
        <v>#REF!</v>
      </c>
    </row>
    <row r="4500" spans="1:10">
      <c r="A4500" s="40" t="s">
        <v>1346</v>
      </c>
      <c r="B4500" s="55"/>
      <c r="C4500" s="272" t="s">
        <v>1347</v>
      </c>
      <c r="D4500" s="273"/>
      <c r="E4500" s="274"/>
      <c r="F4500" s="444">
        <f>$H$3</f>
        <v>0</v>
      </c>
      <c r="G4500" s="275"/>
      <c r="H4500" s="276" t="e">
        <f>ROUND(H4496*F4500,2)</f>
        <v>#REF!</v>
      </c>
      <c r="I4500" s="45"/>
      <c r="J4500" s="271" t="e">
        <f>ROUND(J4496*F4500,2)</f>
        <v>#REF!</v>
      </c>
    </row>
    <row r="4501" spans="1:10">
      <c r="A4501" s="40" t="s">
        <v>1348</v>
      </c>
      <c r="B4501" s="55"/>
      <c r="C4501" s="272" t="s">
        <v>1349</v>
      </c>
      <c r="D4501" s="273"/>
      <c r="E4501" s="274"/>
      <c r="F4501" s="444" t="e">
        <f>$I$3</f>
        <v>#REF!</v>
      </c>
      <c r="G4501" s="275"/>
      <c r="H4501" s="276" t="e">
        <f>ROUND(H4500*F4501,2)</f>
        <v>#REF!</v>
      </c>
      <c r="I4501" s="45"/>
      <c r="J4501" s="271" t="e">
        <f>ROUND(J4500*F4501,2)</f>
        <v>#REF!</v>
      </c>
    </row>
    <row r="4502" spans="1:10">
      <c r="A4502" s="18" t="s">
        <v>1350</v>
      </c>
      <c r="B4502" s="55"/>
      <c r="C4502" s="47" t="s">
        <v>1351</v>
      </c>
      <c r="D4502" s="18"/>
      <c r="E4502" s="42"/>
      <c r="F4502" s="60"/>
      <c r="G4502" s="71"/>
      <c r="H4502" s="72" t="e">
        <f>SUM(H4498:H4501)</f>
        <v>#REF!</v>
      </c>
      <c r="I4502" s="62"/>
      <c r="J4502" s="73" t="e">
        <f>SUM(J4498:J4501)</f>
        <v>#REF!</v>
      </c>
    </row>
    <row r="4503" spans="1:10" ht="16" thickBot="1">
      <c r="A4503" s="18" t="s">
        <v>1352</v>
      </c>
      <c r="B4503" s="55"/>
      <c r="C4503" s="411"/>
      <c r="D4503" s="412"/>
      <c r="E4503" s="406"/>
      <c r="F4503" s="407" t="s">
        <v>1353</v>
      </c>
      <c r="G4503" s="413" t="e">
        <f>H4502+H4496</f>
        <v>#REF!</v>
      </c>
      <c r="H4503" s="409" t="e">
        <f>IF($A$3=2,ROUND((H4496+H4502),2),IF($A$3=3,ROUND((H4496+H4502),-1),ROUND((H4496+H4502),0)))</f>
        <v>#REF!</v>
      </c>
      <c r="I4503" s="57"/>
      <c r="J4503" s="410" t="e">
        <f>IF($A$3=2,ROUND((J4496+J4502),2),IF($A$3=3,ROUND((J4496+J4502),-1),ROUND((J4496+J4502),0)))</f>
        <v>#REF!</v>
      </c>
    </row>
    <row r="4504" spans="1:10" ht="16" thickTop="1">
      <c r="C4504" s="1"/>
      <c r="D4504" s="2"/>
      <c r="E4504" s="1"/>
      <c r="F4504" s="1"/>
      <c r="G4504" s="1"/>
      <c r="H4504" s="1"/>
      <c r="I4504" s="29"/>
      <c r="J4504" s="30"/>
    </row>
    <row r="4505" spans="1:10" ht="16" thickBot="1">
      <c r="C4505" s="1"/>
      <c r="D4505" s="2"/>
      <c r="E4505" s="1"/>
      <c r="F4505" s="1"/>
      <c r="G4505" s="1"/>
      <c r="H4505" s="1"/>
      <c r="I4505" s="29"/>
      <c r="J4505" s="30"/>
    </row>
    <row r="4506" spans="1:10" ht="16" thickTop="1">
      <c r="A4506" s="18" t="s">
        <v>1962</v>
      </c>
      <c r="B4506" s="31"/>
      <c r="C4506" s="812" t="s">
        <v>1963</v>
      </c>
      <c r="D4506" s="813"/>
      <c r="E4506" s="813"/>
      <c r="F4506" s="813"/>
      <c r="G4506" s="58"/>
      <c r="H4506" s="33" t="s">
        <v>1751</v>
      </c>
      <c r="I4506" s="34" t="s">
        <v>1251</v>
      </c>
      <c r="J4506" s="35" t="s">
        <v>4</v>
      </c>
    </row>
    <row r="4507" spans="1:10">
      <c r="A4507" s="18"/>
      <c r="B4507" s="31"/>
      <c r="C4507" s="814"/>
      <c r="D4507" s="815"/>
      <c r="E4507" s="815"/>
      <c r="F4507" s="815"/>
      <c r="G4507" s="59"/>
      <c r="H4507" s="37" t="e">
        <f>"ITEM:   "&amp;#REF!</f>
        <v>#REF!</v>
      </c>
      <c r="I4507" s="64" t="e">
        <f>#REF!</f>
        <v>#REF!</v>
      </c>
      <c r="J4507" s="39"/>
    </row>
    <row r="4508" spans="1:10">
      <c r="A4508" s="40" t="s">
        <v>1253</v>
      </c>
      <c r="B4508" s="31"/>
      <c r="C4508" s="360" t="s">
        <v>1</v>
      </c>
      <c r="D4508" s="438" t="s">
        <v>2</v>
      </c>
      <c r="E4508" s="443" t="s">
        <v>3</v>
      </c>
      <c r="F4508" s="440" t="s">
        <v>1254</v>
      </c>
      <c r="G4508" s="441" t="s">
        <v>1255</v>
      </c>
      <c r="H4508" s="442" t="s">
        <v>1256</v>
      </c>
      <c r="I4508" s="268"/>
      <c r="J4508" s="271" t="s">
        <v>1256</v>
      </c>
    </row>
    <row r="4509" spans="1:10">
      <c r="A4509" s="40"/>
      <c r="B4509" s="31"/>
      <c r="C4509" s="41"/>
      <c r="D4509" s="18"/>
      <c r="E4509" s="42"/>
      <c r="F4509" s="60"/>
      <c r="G4509" s="43"/>
      <c r="H4509" s="44"/>
      <c r="I4509" s="45"/>
      <c r="J4509" s="46"/>
    </row>
    <row r="4510" spans="1:10">
      <c r="A4510" s="40" t="s">
        <v>1257</v>
      </c>
      <c r="B4510" s="31"/>
      <c r="C4510" s="47" t="s">
        <v>1258</v>
      </c>
      <c r="D4510" s="18"/>
      <c r="E4510" s="42"/>
      <c r="F4510" s="60"/>
      <c r="G4510" s="43"/>
      <c r="H4510" s="44"/>
      <c r="I4510" s="45"/>
      <c r="J4510" s="46"/>
    </row>
    <row r="4511" spans="1:10">
      <c r="A4511" s="40">
        <v>117143</v>
      </c>
      <c r="B4511" s="31"/>
      <c r="C4511" s="372" t="s">
        <v>1964</v>
      </c>
      <c r="D4511" s="449" t="s">
        <v>2</v>
      </c>
      <c r="E4511" s="451">
        <v>1</v>
      </c>
      <c r="F4511" s="459"/>
      <c r="G4511" s="441">
        <v>589260</v>
      </c>
      <c r="H4511" s="442">
        <f>TRUNC(E4511* (1 + F4511 / 100) * G4511,2)</f>
        <v>589260</v>
      </c>
      <c r="I4511" s="268" t="e">
        <f>I4507 * (E4511 * (1+F4511/100))</f>
        <v>#REF!</v>
      </c>
      <c r="J4511" s="271" t="e">
        <f>H4511 * I4507</f>
        <v>#REF!</v>
      </c>
    </row>
    <row r="4512" spans="1:10">
      <c r="A4512" s="54" t="s">
        <v>1265</v>
      </c>
      <c r="B4512" s="31"/>
      <c r="C4512" s="41"/>
      <c r="D4512" s="18"/>
      <c r="E4512" s="42"/>
      <c r="F4512" s="60"/>
      <c r="G4512" s="43" t="s">
        <v>1266</v>
      </c>
      <c r="H4512" s="48">
        <f>SUM(H4510:H4511)</f>
        <v>589260</v>
      </c>
      <c r="I4512" s="45"/>
      <c r="J4512" s="49" t="e">
        <f>SUM(J4510:J4511)</f>
        <v>#REF!</v>
      </c>
    </row>
    <row r="4513" spans="1:10">
      <c r="A4513" s="40" t="s">
        <v>1267</v>
      </c>
      <c r="B4513" s="31"/>
      <c r="C4513" s="50" t="s">
        <v>1268</v>
      </c>
      <c r="D4513" s="18" t="s">
        <v>1269</v>
      </c>
      <c r="E4513" s="18" t="s">
        <v>1270</v>
      </c>
      <c r="F4513" s="18" t="s">
        <v>1271</v>
      </c>
      <c r="G4513" s="51" t="s">
        <v>1272</v>
      </c>
      <c r="H4513" s="52" t="s">
        <v>1273</v>
      </c>
      <c r="I4513" s="45"/>
      <c r="J4513" s="46"/>
    </row>
    <row r="4514" spans="1:10">
      <c r="A4514" s="40">
        <v>200023</v>
      </c>
      <c r="B4514" s="31" t="s">
        <v>1268</v>
      </c>
      <c r="C4514" s="360" t="s">
        <v>1656</v>
      </c>
      <c r="D4514" s="292">
        <v>122249</v>
      </c>
      <c r="E4514" s="293">
        <f>$O$1</f>
        <v>1.68</v>
      </c>
      <c r="F4514" s="294">
        <f>IF(D4514&lt;&gt;"",TRUNC(D4514*E4514,0),"")</f>
        <v>205378</v>
      </c>
      <c r="G4514" s="295">
        <v>2.1774</v>
      </c>
      <c r="H4514" s="442">
        <f>TRUNC(F4514/G4514,2)</f>
        <v>94322.58</v>
      </c>
      <c r="I4514" s="268" t="e">
        <f>I4507 / G4514</f>
        <v>#REF!</v>
      </c>
      <c r="J4514" s="271" t="e">
        <f>H4514 * I4507</f>
        <v>#REF!</v>
      </c>
    </row>
    <row r="4515" spans="1:10">
      <c r="A4515" s="54" t="s">
        <v>1276</v>
      </c>
      <c r="B4515" s="31"/>
      <c r="C4515" s="41"/>
      <c r="D4515" s="18"/>
      <c r="E4515" s="42"/>
      <c r="F4515" s="60"/>
      <c r="G4515" s="43" t="s">
        <v>1277</v>
      </c>
      <c r="H4515" s="48">
        <f>SUM(H4513:H4514)</f>
        <v>94322.58</v>
      </c>
      <c r="I4515" s="45"/>
      <c r="J4515" s="49" t="e">
        <f>SUM(J4513:J4514)</f>
        <v>#REF!</v>
      </c>
    </row>
    <row r="4516" spans="1:10">
      <c r="A4516" s="40" t="s">
        <v>1278</v>
      </c>
      <c r="B4516" s="31"/>
      <c r="C4516" s="53" t="s">
        <v>1279</v>
      </c>
      <c r="D4516" s="18"/>
      <c r="E4516" s="42"/>
      <c r="F4516" s="60"/>
      <c r="G4516" s="43"/>
      <c r="H4516" s="44"/>
      <c r="I4516" s="45"/>
      <c r="J4516" s="46"/>
    </row>
    <row r="4517" spans="1:10">
      <c r="A4517" s="40">
        <v>300026</v>
      </c>
      <c r="B4517" s="31" t="s">
        <v>1279</v>
      </c>
      <c r="C4517" s="360" t="s">
        <v>1281</v>
      </c>
      <c r="D4517" s="438" t="s">
        <v>1282</v>
      </c>
      <c r="E4517" s="439">
        <f>$O$2</f>
        <v>0.05</v>
      </c>
      <c r="F4517" s="440"/>
      <c r="G4517" s="441">
        <f>H4515</f>
        <v>94322.58</v>
      </c>
      <c r="H4517" s="442">
        <f>TRUNC(E4517* (1 + F4517 / 100) * G4517,2)</f>
        <v>4716.12</v>
      </c>
      <c r="I4517" s="268" t="e">
        <f>I4507 * H4517</f>
        <v>#REF!</v>
      </c>
      <c r="J4517" s="271" t="e">
        <f>H4517 * I4507</f>
        <v>#REF!</v>
      </c>
    </row>
    <row r="4518" spans="1:10">
      <c r="A4518" s="54" t="s">
        <v>1283</v>
      </c>
      <c r="B4518" s="31"/>
      <c r="C4518" s="41"/>
      <c r="D4518" s="18"/>
      <c r="E4518" s="42"/>
      <c r="F4518" s="60"/>
      <c r="G4518" s="43" t="s">
        <v>1284</v>
      </c>
      <c r="H4518" s="48">
        <f>SUM(H4516:H4517)</f>
        <v>4716.12</v>
      </c>
      <c r="I4518" s="45"/>
      <c r="J4518" s="49" t="e">
        <f>SUM(J4516:J4517)</f>
        <v>#REF!</v>
      </c>
    </row>
    <row r="4519" spans="1:10">
      <c r="A4519" s="18" t="s">
        <v>1285</v>
      </c>
      <c r="B4519" s="61"/>
      <c r="C4519" s="47" t="s">
        <v>1286</v>
      </c>
      <c r="D4519" s="18"/>
      <c r="E4519" s="42"/>
      <c r="F4519" s="60"/>
      <c r="G4519" s="43"/>
      <c r="H4519" s="44"/>
      <c r="I4519" s="45"/>
      <c r="J4519" s="46"/>
    </row>
    <row r="4520" spans="1:10">
      <c r="A4520" s="40"/>
      <c r="B4520" s="31"/>
      <c r="C4520" s="360"/>
      <c r="D4520" s="438"/>
      <c r="E4520" s="443"/>
      <c r="F4520" s="440"/>
      <c r="G4520" s="441"/>
      <c r="H4520" s="442"/>
      <c r="I4520" s="268"/>
      <c r="J4520" s="271"/>
    </row>
    <row r="4521" spans="1:10">
      <c r="A4521" s="54" t="s">
        <v>1287</v>
      </c>
      <c r="B4521" s="61"/>
      <c r="C4521" s="41"/>
      <c r="D4521" s="18"/>
      <c r="E4521" s="42"/>
      <c r="F4521" s="60"/>
      <c r="G4521" s="43" t="s">
        <v>1288</v>
      </c>
      <c r="H4521" s="442">
        <f>SUM(H4519:H4520)</f>
        <v>0</v>
      </c>
      <c r="I4521" s="45"/>
      <c r="J4521" s="271">
        <f>SUM(J4519:J4520)</f>
        <v>0</v>
      </c>
    </row>
    <row r="4522" spans="1:10">
      <c r="A4522" s="18"/>
      <c r="B4522" s="55"/>
      <c r="C4522" s="41"/>
      <c r="D4522" s="18"/>
      <c r="E4522" s="42"/>
      <c r="F4522" s="60"/>
      <c r="G4522" s="43"/>
      <c r="H4522" s="44"/>
      <c r="I4522" s="45"/>
      <c r="J4522" s="46"/>
    </row>
    <row r="4523" spans="1:10" ht="16" thickBot="1">
      <c r="A4523" s="18" t="s">
        <v>1289</v>
      </c>
      <c r="B4523" s="55"/>
      <c r="C4523" s="56"/>
      <c r="D4523" s="405"/>
      <c r="E4523" s="406"/>
      <c r="F4523" s="407" t="s">
        <v>1290</v>
      </c>
      <c r="G4523" s="408">
        <f>SUM(H4508:H4522)/2</f>
        <v>688298.70000000019</v>
      </c>
      <c r="H4523" s="409" t="e">
        <f>IF($A$2="CD",IF($A$3=1,ROUND(SUM(H4508:H4522)/2,0),IF($A$3=3,ROUND(SUM(H4508:H4522)/2,-1),SUM(H4508:H4522)/2)),SUM(H4508:H4522)/2)</f>
        <v>#REF!</v>
      </c>
      <c r="I4523" s="57" t="e">
        <f>SUM(J4508:J4522)/2</f>
        <v>#REF!</v>
      </c>
      <c r="J4523" s="410" t="e">
        <f>IF($A$2="CD",IF($A$3=1,ROUND(SUM(J4508:J4522)/2,0),IF($A$3=3,ROUND(SUM(J4508:J4522)/2,-1),SUM(J4508:J4522)/2)),SUM(J4508:J4522)/2)</f>
        <v>#REF!</v>
      </c>
    </row>
    <row r="4524" spans="1:10" ht="16" thickTop="1">
      <c r="A4524" s="18" t="s">
        <v>1340</v>
      </c>
      <c r="B4524" s="55"/>
      <c r="C4524" s="65" t="s">
        <v>1341</v>
      </c>
      <c r="D4524" s="66"/>
      <c r="E4524" s="67"/>
      <c r="F4524" s="112"/>
      <c r="G4524" s="68"/>
      <c r="H4524" s="69"/>
      <c r="I4524" s="45"/>
      <c r="J4524" s="70"/>
    </row>
    <row r="4525" spans="1:10">
      <c r="A4525" s="40" t="s">
        <v>1342</v>
      </c>
      <c r="B4525" s="55"/>
      <c r="C4525" s="272" t="s">
        <v>1343</v>
      </c>
      <c r="D4525" s="273"/>
      <c r="E4525" s="274"/>
      <c r="F4525" s="444">
        <f>$F$3</f>
        <v>0</v>
      </c>
      <c r="G4525" s="275"/>
      <c r="H4525" s="276" t="e">
        <f>ROUND(H4523*F4525,2)</f>
        <v>#REF!</v>
      </c>
      <c r="I4525" s="45"/>
      <c r="J4525" s="271" t="e">
        <f>ROUND(J4523*F4525,2)</f>
        <v>#REF!</v>
      </c>
    </row>
    <row r="4526" spans="1:10">
      <c r="A4526" s="40" t="s">
        <v>1344</v>
      </c>
      <c r="B4526" s="55"/>
      <c r="C4526" s="272" t="s">
        <v>1345</v>
      </c>
      <c r="D4526" s="273"/>
      <c r="E4526" s="274"/>
      <c r="F4526" s="444">
        <f>$G$3</f>
        <v>0</v>
      </c>
      <c r="G4526" s="275"/>
      <c r="H4526" s="276" t="e">
        <f>ROUND(H4523*F4526,2)</f>
        <v>#REF!</v>
      </c>
      <c r="I4526" s="45"/>
      <c r="J4526" s="271" t="e">
        <f>ROUND(J4523*F4526,2)</f>
        <v>#REF!</v>
      </c>
    </row>
    <row r="4527" spans="1:10">
      <c r="A4527" s="40" t="s">
        <v>1346</v>
      </c>
      <c r="B4527" s="55"/>
      <c r="C4527" s="272" t="s">
        <v>1347</v>
      </c>
      <c r="D4527" s="273"/>
      <c r="E4527" s="274"/>
      <c r="F4527" s="444">
        <f>$H$3</f>
        <v>0</v>
      </c>
      <c r="G4527" s="275"/>
      <c r="H4527" s="276" t="e">
        <f>ROUND(H4523*F4527,2)</f>
        <v>#REF!</v>
      </c>
      <c r="I4527" s="45"/>
      <c r="J4527" s="271" t="e">
        <f>ROUND(J4523*F4527,2)</f>
        <v>#REF!</v>
      </c>
    </row>
    <row r="4528" spans="1:10">
      <c r="A4528" s="40" t="s">
        <v>1348</v>
      </c>
      <c r="B4528" s="55"/>
      <c r="C4528" s="272" t="s">
        <v>1349</v>
      </c>
      <c r="D4528" s="273"/>
      <c r="E4528" s="274"/>
      <c r="F4528" s="444" t="e">
        <f>$I$3</f>
        <v>#REF!</v>
      </c>
      <c r="G4528" s="275"/>
      <c r="H4528" s="276" t="e">
        <f>ROUND(H4527*F4528,2)</f>
        <v>#REF!</v>
      </c>
      <c r="I4528" s="45"/>
      <c r="J4528" s="271" t="e">
        <f>ROUND(J4527*F4528,2)</f>
        <v>#REF!</v>
      </c>
    </row>
    <row r="4529" spans="1:10">
      <c r="A4529" s="18" t="s">
        <v>1350</v>
      </c>
      <c r="B4529" s="55"/>
      <c r="C4529" s="47" t="s">
        <v>1351</v>
      </c>
      <c r="D4529" s="18"/>
      <c r="E4529" s="42"/>
      <c r="F4529" s="60"/>
      <c r="G4529" s="71"/>
      <c r="H4529" s="72" t="e">
        <f>SUM(H4525:H4528)</f>
        <v>#REF!</v>
      </c>
      <c r="I4529" s="62"/>
      <c r="J4529" s="73" t="e">
        <f>SUM(J4525:J4528)</f>
        <v>#REF!</v>
      </c>
    </row>
    <row r="4530" spans="1:10" ht="16" thickBot="1">
      <c r="A4530" s="18" t="s">
        <v>1352</v>
      </c>
      <c r="B4530" s="55"/>
      <c r="C4530" s="411"/>
      <c r="D4530" s="412"/>
      <c r="E4530" s="406"/>
      <c r="F4530" s="407" t="s">
        <v>1353</v>
      </c>
      <c r="G4530" s="413" t="e">
        <f>H4529+H4523</f>
        <v>#REF!</v>
      </c>
      <c r="H4530" s="409" t="e">
        <f>IF($A$3=2,ROUND((H4523+H4529),2),IF($A$3=3,ROUND((H4523+H4529),-1),ROUND((H4523+H4529),0)))</f>
        <v>#REF!</v>
      </c>
      <c r="I4530" s="57"/>
      <c r="J4530" s="410" t="e">
        <f>IF($A$3=2,ROUND((J4523+J4529),2),IF($A$3=3,ROUND((J4523+J4529),-1),ROUND((J4523+J4529),0)))</f>
        <v>#REF!</v>
      </c>
    </row>
    <row r="4531" spans="1:10" ht="16" thickTop="1">
      <c r="C4531" s="1"/>
      <c r="D4531" s="2"/>
      <c r="E4531" s="1"/>
      <c r="F4531" s="1"/>
      <c r="G4531" s="1"/>
      <c r="H4531" s="1"/>
      <c r="I4531" s="29"/>
      <c r="J4531" s="30"/>
    </row>
    <row r="4532" spans="1:10">
      <c r="C4532" s="1"/>
      <c r="D4532" s="2"/>
      <c r="E4532" s="1"/>
      <c r="F4532" s="1"/>
      <c r="G4532" s="1"/>
      <c r="H4532" s="1"/>
      <c r="I4532" s="29"/>
      <c r="J4532" s="30"/>
    </row>
    <row r="4533" spans="1:10" ht="16" thickBot="1">
      <c r="C4533" s="1"/>
      <c r="D4533" s="2"/>
      <c r="E4533" s="1"/>
      <c r="F4533" s="1"/>
      <c r="G4533" s="1"/>
      <c r="H4533" s="1"/>
      <c r="I4533" s="29"/>
      <c r="J4533" s="30"/>
    </row>
    <row r="4534" spans="1:10" ht="16" thickTop="1">
      <c r="A4534" s="18" t="s">
        <v>1965</v>
      </c>
      <c r="B4534" s="31"/>
      <c r="C4534" s="812" t="s">
        <v>1966</v>
      </c>
      <c r="D4534" s="813"/>
      <c r="E4534" s="813"/>
      <c r="F4534" s="813"/>
      <c r="G4534" s="58"/>
      <c r="H4534" s="33" t="s">
        <v>1751</v>
      </c>
      <c r="I4534" s="34" t="s">
        <v>1251</v>
      </c>
      <c r="J4534" s="35" t="s">
        <v>4</v>
      </c>
    </row>
    <row r="4535" spans="1:10">
      <c r="A4535" s="18"/>
      <c r="B4535" s="31"/>
      <c r="C4535" s="814"/>
      <c r="D4535" s="815"/>
      <c r="E4535" s="815"/>
      <c r="F4535" s="815"/>
      <c r="G4535" s="59"/>
      <c r="H4535" s="37" t="e">
        <f>"ITEM:   "&amp;#REF!</f>
        <v>#REF!</v>
      </c>
      <c r="I4535" s="64" t="e">
        <f>#REF!</f>
        <v>#REF!</v>
      </c>
      <c r="J4535" s="39"/>
    </row>
    <row r="4536" spans="1:10">
      <c r="A4536" s="40" t="s">
        <v>1253</v>
      </c>
      <c r="B4536" s="31"/>
      <c r="C4536" s="360" t="s">
        <v>1</v>
      </c>
      <c r="D4536" s="438" t="s">
        <v>2</v>
      </c>
      <c r="E4536" s="443" t="s">
        <v>3</v>
      </c>
      <c r="F4536" s="440" t="s">
        <v>1254</v>
      </c>
      <c r="G4536" s="441" t="s">
        <v>1255</v>
      </c>
      <c r="H4536" s="442" t="s">
        <v>1256</v>
      </c>
      <c r="I4536" s="268"/>
      <c r="J4536" s="271" t="s">
        <v>1256</v>
      </c>
    </row>
    <row r="4537" spans="1:10">
      <c r="A4537" s="40"/>
      <c r="B4537" s="31"/>
      <c r="C4537" s="41"/>
      <c r="D4537" s="18"/>
      <c r="E4537" s="42"/>
      <c r="F4537" s="60"/>
      <c r="G4537" s="43"/>
      <c r="H4537" s="44"/>
      <c r="I4537" s="45"/>
      <c r="J4537" s="46"/>
    </row>
    <row r="4538" spans="1:10">
      <c r="A4538" s="40" t="s">
        <v>1257</v>
      </c>
      <c r="B4538" s="31"/>
      <c r="C4538" s="47" t="s">
        <v>1258</v>
      </c>
      <c r="D4538" s="18"/>
      <c r="E4538" s="42"/>
      <c r="F4538" s="60"/>
      <c r="G4538" s="43"/>
      <c r="H4538" s="44"/>
      <c r="I4538" s="45"/>
      <c r="J4538" s="46"/>
    </row>
    <row r="4539" spans="1:10">
      <c r="A4539" s="40">
        <v>117055</v>
      </c>
      <c r="B4539" s="31"/>
      <c r="C4539" s="372" t="s">
        <v>1967</v>
      </c>
      <c r="D4539" s="449" t="s">
        <v>2</v>
      </c>
      <c r="E4539" s="451">
        <v>1</v>
      </c>
      <c r="F4539" s="459"/>
      <c r="G4539" s="441">
        <v>1185050</v>
      </c>
      <c r="H4539" s="442">
        <f>TRUNC(E4539* (1 + F4539 / 100) * G4539,2)</f>
        <v>1185050</v>
      </c>
      <c r="I4539" s="268" t="e">
        <f>I4535 * (E4539 * (1+F4539/100))</f>
        <v>#REF!</v>
      </c>
      <c r="J4539" s="271" t="e">
        <f>H4539 * I4535</f>
        <v>#REF!</v>
      </c>
    </row>
    <row r="4540" spans="1:10">
      <c r="A4540" s="54" t="s">
        <v>1265</v>
      </c>
      <c r="B4540" s="31"/>
      <c r="C4540" s="41"/>
      <c r="D4540" s="18"/>
      <c r="E4540" s="42"/>
      <c r="F4540" s="60"/>
      <c r="G4540" s="43" t="s">
        <v>1266</v>
      </c>
      <c r="H4540" s="48">
        <f>SUM(H4538:H4539)</f>
        <v>1185050</v>
      </c>
      <c r="I4540" s="45"/>
      <c r="J4540" s="49" t="e">
        <f>SUM(J4538:J4539)</f>
        <v>#REF!</v>
      </c>
    </row>
    <row r="4541" spans="1:10">
      <c r="A4541" s="40" t="s">
        <v>1267</v>
      </c>
      <c r="B4541" s="31"/>
      <c r="C4541" s="50" t="s">
        <v>1268</v>
      </c>
      <c r="D4541" s="18" t="s">
        <v>1269</v>
      </c>
      <c r="E4541" s="18" t="s">
        <v>1270</v>
      </c>
      <c r="F4541" s="18" t="s">
        <v>1271</v>
      </c>
      <c r="G4541" s="51" t="s">
        <v>1272</v>
      </c>
      <c r="H4541" s="52" t="s">
        <v>1273</v>
      </c>
      <c r="I4541" s="45"/>
      <c r="J4541" s="46"/>
    </row>
    <row r="4542" spans="1:10">
      <c r="A4542" s="40">
        <v>200024</v>
      </c>
      <c r="B4542" s="31" t="s">
        <v>1268</v>
      </c>
      <c r="C4542" s="360" t="s">
        <v>1968</v>
      </c>
      <c r="D4542" s="292">
        <v>175040</v>
      </c>
      <c r="E4542" s="293">
        <f>$O$1</f>
        <v>1.68</v>
      </c>
      <c r="F4542" s="294">
        <f>IF(D4542&lt;&gt;"",TRUNC(D4542*E4542,0),"")</f>
        <v>294067</v>
      </c>
      <c r="G4542" s="295">
        <v>1.9073</v>
      </c>
      <c r="H4542" s="442">
        <f>TRUNC(F4542/G4542,2)</f>
        <v>154179.73000000001</v>
      </c>
      <c r="I4542" s="268" t="e">
        <f>I4535 / G4542</f>
        <v>#REF!</v>
      </c>
      <c r="J4542" s="271" t="e">
        <f>H4542 * I4535</f>
        <v>#REF!</v>
      </c>
    </row>
    <row r="4543" spans="1:10">
      <c r="A4543" s="54" t="s">
        <v>1276</v>
      </c>
      <c r="B4543" s="31"/>
      <c r="C4543" s="41"/>
      <c r="D4543" s="18"/>
      <c r="E4543" s="42"/>
      <c r="F4543" s="60"/>
      <c r="G4543" s="43" t="s">
        <v>1277</v>
      </c>
      <c r="H4543" s="48">
        <f>SUM(H4541:H4542)</f>
        <v>154179.73000000001</v>
      </c>
      <c r="I4543" s="45"/>
      <c r="J4543" s="49" t="e">
        <f>SUM(J4541:J4542)</f>
        <v>#REF!</v>
      </c>
    </row>
    <row r="4544" spans="1:10">
      <c r="A4544" s="40" t="s">
        <v>1278</v>
      </c>
      <c r="B4544" s="31"/>
      <c r="C4544" s="53" t="s">
        <v>1279</v>
      </c>
      <c r="D4544" s="18"/>
      <c r="E4544" s="42"/>
      <c r="F4544" s="60"/>
      <c r="G4544" s="43"/>
      <c r="H4544" s="44"/>
      <c r="I4544" s="45"/>
      <c r="J4544" s="46"/>
    </row>
    <row r="4545" spans="1:10">
      <c r="A4545" s="40">
        <v>300026</v>
      </c>
      <c r="B4545" s="31" t="s">
        <v>1279</v>
      </c>
      <c r="C4545" s="360" t="s">
        <v>1281</v>
      </c>
      <c r="D4545" s="438" t="s">
        <v>1282</v>
      </c>
      <c r="E4545" s="439">
        <f>$O$2</f>
        <v>0.05</v>
      </c>
      <c r="F4545" s="440"/>
      <c r="G4545" s="441">
        <f>H4543</f>
        <v>154179.73000000001</v>
      </c>
      <c r="H4545" s="442">
        <f>TRUNC(E4545* (1 + F4545 / 100) * G4545,2)</f>
        <v>7708.98</v>
      </c>
      <c r="I4545" s="268" t="e">
        <f>I4535 * H4545</f>
        <v>#REF!</v>
      </c>
      <c r="J4545" s="271" t="e">
        <f>H4545 * I4535</f>
        <v>#REF!</v>
      </c>
    </row>
    <row r="4546" spans="1:10">
      <c r="A4546" s="54" t="s">
        <v>1283</v>
      </c>
      <c r="B4546" s="31"/>
      <c r="C4546" s="41"/>
      <c r="D4546" s="18"/>
      <c r="E4546" s="42"/>
      <c r="F4546" s="60"/>
      <c r="G4546" s="43" t="s">
        <v>1284</v>
      </c>
      <c r="H4546" s="48">
        <f>SUM(H4544:H4545)</f>
        <v>7708.98</v>
      </c>
      <c r="I4546" s="45"/>
      <c r="J4546" s="49" t="e">
        <f>SUM(J4544:J4545)</f>
        <v>#REF!</v>
      </c>
    </row>
    <row r="4547" spans="1:10">
      <c r="A4547" s="18" t="s">
        <v>1285</v>
      </c>
      <c r="B4547" s="61"/>
      <c r="C4547" s="47" t="s">
        <v>1286</v>
      </c>
      <c r="D4547" s="18"/>
      <c r="E4547" s="42"/>
      <c r="F4547" s="60"/>
      <c r="G4547" s="43"/>
      <c r="H4547" s="44"/>
      <c r="I4547" s="45"/>
      <c r="J4547" s="46"/>
    </row>
    <row r="4548" spans="1:10">
      <c r="A4548" s="40"/>
      <c r="B4548" s="31"/>
      <c r="C4548" s="360"/>
      <c r="D4548" s="438"/>
      <c r="E4548" s="443"/>
      <c r="F4548" s="440"/>
      <c r="G4548" s="441"/>
      <c r="H4548" s="442"/>
      <c r="I4548" s="268"/>
      <c r="J4548" s="271"/>
    </row>
    <row r="4549" spans="1:10">
      <c r="A4549" s="54" t="s">
        <v>1287</v>
      </c>
      <c r="B4549" s="61"/>
      <c r="C4549" s="41"/>
      <c r="D4549" s="18"/>
      <c r="E4549" s="42"/>
      <c r="F4549" s="60"/>
      <c r="G4549" s="43" t="s">
        <v>1288</v>
      </c>
      <c r="H4549" s="442">
        <f>SUM(H4547:H4548)</f>
        <v>0</v>
      </c>
      <c r="I4549" s="45"/>
      <c r="J4549" s="271">
        <f>SUM(J4547:J4548)</f>
        <v>0</v>
      </c>
    </row>
    <row r="4550" spans="1:10">
      <c r="A4550" s="18"/>
      <c r="B4550" s="55"/>
      <c r="C4550" s="41"/>
      <c r="D4550" s="18"/>
      <c r="E4550" s="42"/>
      <c r="F4550" s="60"/>
      <c r="G4550" s="43"/>
      <c r="H4550" s="44"/>
      <c r="I4550" s="45"/>
      <c r="J4550" s="46"/>
    </row>
    <row r="4551" spans="1:10" ht="16" thickBot="1">
      <c r="A4551" s="18" t="s">
        <v>1289</v>
      </c>
      <c r="B4551" s="55"/>
      <c r="C4551" s="56"/>
      <c r="D4551" s="405"/>
      <c r="E4551" s="406"/>
      <c r="F4551" s="407" t="s">
        <v>1290</v>
      </c>
      <c r="G4551" s="408">
        <f>SUM(H4536:H4550)/2</f>
        <v>1346938.71</v>
      </c>
      <c r="H4551" s="409" t="e">
        <f>IF($A$2="CD",IF($A$3=1,ROUND(SUM(H4536:H4550)/2,0),IF($A$3=3,ROUND(SUM(H4536:H4550)/2,-1),SUM(H4536:H4550)/2)),SUM(H4536:H4550)/2)</f>
        <v>#REF!</v>
      </c>
      <c r="I4551" s="57" t="e">
        <f>SUM(J4536:J4550)/2</f>
        <v>#REF!</v>
      </c>
      <c r="J4551" s="410" t="e">
        <f>IF($A$2="CD",IF($A$3=1,ROUND(SUM(J4536:J4550)/2,0),IF($A$3=3,ROUND(SUM(J4536:J4550)/2,-1),SUM(J4536:J4550)/2)),SUM(J4536:J4550)/2)</f>
        <v>#REF!</v>
      </c>
    </row>
    <row r="4552" spans="1:10" ht="16" thickTop="1">
      <c r="A4552" s="18" t="s">
        <v>1340</v>
      </c>
      <c r="B4552" s="55"/>
      <c r="C4552" s="65" t="s">
        <v>1341</v>
      </c>
      <c r="D4552" s="66"/>
      <c r="E4552" s="67"/>
      <c r="F4552" s="112"/>
      <c r="G4552" s="68"/>
      <c r="H4552" s="69"/>
      <c r="I4552" s="45"/>
      <c r="J4552" s="70"/>
    </row>
    <row r="4553" spans="1:10">
      <c r="A4553" s="40" t="s">
        <v>1342</v>
      </c>
      <c r="B4553" s="55"/>
      <c r="C4553" s="272" t="s">
        <v>1343</v>
      </c>
      <c r="D4553" s="273"/>
      <c r="E4553" s="274"/>
      <c r="F4553" s="444">
        <f>$F$3</f>
        <v>0</v>
      </c>
      <c r="G4553" s="275"/>
      <c r="H4553" s="276" t="e">
        <f>ROUND(H4551*F4553,2)</f>
        <v>#REF!</v>
      </c>
      <c r="I4553" s="45"/>
      <c r="J4553" s="271" t="e">
        <f>ROUND(J4551*F4553,2)</f>
        <v>#REF!</v>
      </c>
    </row>
    <row r="4554" spans="1:10">
      <c r="A4554" s="40" t="s">
        <v>1344</v>
      </c>
      <c r="B4554" s="55"/>
      <c r="C4554" s="272" t="s">
        <v>1345</v>
      </c>
      <c r="D4554" s="273"/>
      <c r="E4554" s="274"/>
      <c r="F4554" s="444">
        <f>$G$3</f>
        <v>0</v>
      </c>
      <c r="G4554" s="275"/>
      <c r="H4554" s="276" t="e">
        <f>ROUND(H4551*F4554,2)</f>
        <v>#REF!</v>
      </c>
      <c r="I4554" s="45"/>
      <c r="J4554" s="271" t="e">
        <f>ROUND(J4551*F4554,2)</f>
        <v>#REF!</v>
      </c>
    </row>
    <row r="4555" spans="1:10">
      <c r="A4555" s="40" t="s">
        <v>1346</v>
      </c>
      <c r="B4555" s="55"/>
      <c r="C4555" s="272" t="s">
        <v>1347</v>
      </c>
      <c r="D4555" s="273"/>
      <c r="E4555" s="274"/>
      <c r="F4555" s="444">
        <f>$H$3</f>
        <v>0</v>
      </c>
      <c r="G4555" s="275"/>
      <c r="H4555" s="276" t="e">
        <f>ROUND(H4551*F4555,2)</f>
        <v>#REF!</v>
      </c>
      <c r="I4555" s="45"/>
      <c r="J4555" s="271" t="e">
        <f>ROUND(J4551*F4555,2)</f>
        <v>#REF!</v>
      </c>
    </row>
    <row r="4556" spans="1:10">
      <c r="A4556" s="40" t="s">
        <v>1348</v>
      </c>
      <c r="B4556" s="55"/>
      <c r="C4556" s="272" t="s">
        <v>1349</v>
      </c>
      <c r="D4556" s="273"/>
      <c r="E4556" s="274"/>
      <c r="F4556" s="444" t="e">
        <f>$I$3</f>
        <v>#REF!</v>
      </c>
      <c r="G4556" s="275"/>
      <c r="H4556" s="276" t="e">
        <f>ROUND(H4555*F4556,2)</f>
        <v>#REF!</v>
      </c>
      <c r="I4556" s="45"/>
      <c r="J4556" s="271" t="e">
        <f>ROUND(J4555*F4556,2)</f>
        <v>#REF!</v>
      </c>
    </row>
    <row r="4557" spans="1:10">
      <c r="A4557" s="18" t="s">
        <v>1350</v>
      </c>
      <c r="B4557" s="55"/>
      <c r="C4557" s="47" t="s">
        <v>1351</v>
      </c>
      <c r="D4557" s="18"/>
      <c r="E4557" s="42"/>
      <c r="F4557" s="60"/>
      <c r="G4557" s="71"/>
      <c r="H4557" s="72" t="e">
        <f>SUM(H4553:H4556)</f>
        <v>#REF!</v>
      </c>
      <c r="I4557" s="62"/>
      <c r="J4557" s="73" t="e">
        <f>SUM(J4553:J4556)</f>
        <v>#REF!</v>
      </c>
    </row>
    <row r="4558" spans="1:10" ht="16" thickBot="1">
      <c r="A4558" s="18" t="s">
        <v>1352</v>
      </c>
      <c r="B4558" s="55"/>
      <c r="C4558" s="411"/>
      <c r="D4558" s="412"/>
      <c r="E4558" s="406"/>
      <c r="F4558" s="407" t="s">
        <v>1353</v>
      </c>
      <c r="G4558" s="413" t="e">
        <f>H4557+H4551</f>
        <v>#REF!</v>
      </c>
      <c r="H4558" s="409" t="e">
        <f>IF($A$3=2,ROUND((H4551+H4557),2),IF($A$3=3,ROUND((H4551+H4557),-1),ROUND((H4551+H4557),0)))</f>
        <v>#REF!</v>
      </c>
      <c r="I4558" s="57"/>
      <c r="J4558" s="410" t="e">
        <f>IF($A$3=2,ROUND((J4551+J4557),2),IF($A$3=3,ROUND((J4551+J4557),-1),ROUND((J4551+J4557),0)))</f>
        <v>#REF!</v>
      </c>
    </row>
    <row r="4559" spans="1:10" ht="16" thickTop="1">
      <c r="C4559" s="1"/>
      <c r="D4559" s="2"/>
      <c r="E4559" s="1"/>
      <c r="F4559" s="1"/>
      <c r="G4559" s="1"/>
      <c r="H4559" s="1"/>
      <c r="I4559" s="29"/>
      <c r="J4559" s="30"/>
    </row>
    <row r="4560" spans="1:10">
      <c r="C4560" s="1"/>
      <c r="D4560" s="2"/>
      <c r="E4560" s="1"/>
      <c r="F4560" s="1"/>
      <c r="G4560" s="1"/>
      <c r="H4560" s="1"/>
      <c r="I4560" s="29"/>
      <c r="J4560" s="30"/>
    </row>
    <row r="4561" spans="1:10" ht="16" thickBot="1">
      <c r="C4561" s="1"/>
      <c r="D4561" s="2"/>
      <c r="E4561" s="1"/>
      <c r="F4561" s="1"/>
      <c r="G4561" s="1"/>
      <c r="H4561" s="1"/>
      <c r="I4561" s="29"/>
      <c r="J4561" s="30"/>
    </row>
    <row r="4562" spans="1:10" ht="16" thickTop="1">
      <c r="A4562" s="18" t="s">
        <v>1969</v>
      </c>
      <c r="B4562" s="31"/>
      <c r="C4562" s="812" t="s">
        <v>1970</v>
      </c>
      <c r="D4562" s="813"/>
      <c r="E4562" s="813"/>
      <c r="F4562" s="813"/>
      <c r="G4562" s="58"/>
      <c r="H4562" s="33" t="s">
        <v>1751</v>
      </c>
      <c r="I4562" s="34" t="s">
        <v>1251</v>
      </c>
      <c r="J4562" s="35" t="s">
        <v>4</v>
      </c>
    </row>
    <row r="4563" spans="1:10">
      <c r="A4563" s="18"/>
      <c r="B4563" s="31"/>
      <c r="C4563" s="814"/>
      <c r="D4563" s="815"/>
      <c r="E4563" s="815"/>
      <c r="F4563" s="815"/>
      <c r="G4563" s="59"/>
      <c r="H4563" s="37" t="e">
        <f>"ITEM:   "&amp;#REF!</f>
        <v>#REF!</v>
      </c>
      <c r="I4563" s="64" t="e">
        <f>#REF!</f>
        <v>#REF!</v>
      </c>
      <c r="J4563" s="39"/>
    </row>
    <row r="4564" spans="1:10">
      <c r="A4564" s="40" t="s">
        <v>1253</v>
      </c>
      <c r="B4564" s="31"/>
      <c r="C4564" s="360" t="s">
        <v>1</v>
      </c>
      <c r="D4564" s="438" t="s">
        <v>2</v>
      </c>
      <c r="E4564" s="443" t="s">
        <v>3</v>
      </c>
      <c r="F4564" s="440" t="s">
        <v>1254</v>
      </c>
      <c r="G4564" s="441" t="s">
        <v>1255</v>
      </c>
      <c r="H4564" s="442" t="s">
        <v>1256</v>
      </c>
      <c r="I4564" s="268"/>
      <c r="J4564" s="271" t="s">
        <v>1256</v>
      </c>
    </row>
    <row r="4565" spans="1:10">
      <c r="A4565" s="40"/>
      <c r="B4565" s="31"/>
      <c r="C4565" s="41"/>
      <c r="D4565" s="18"/>
      <c r="E4565" s="42"/>
      <c r="F4565" s="60"/>
      <c r="G4565" s="43"/>
      <c r="H4565" s="44"/>
      <c r="I4565" s="45"/>
      <c r="J4565" s="46"/>
    </row>
    <row r="4566" spans="1:10">
      <c r="A4566" s="40" t="s">
        <v>1257</v>
      </c>
      <c r="B4566" s="31"/>
      <c r="C4566" s="47" t="s">
        <v>1258</v>
      </c>
      <c r="D4566" s="18"/>
      <c r="E4566" s="42"/>
      <c r="F4566" s="60"/>
      <c r="G4566" s="43"/>
      <c r="H4566" s="44"/>
      <c r="I4566" s="45"/>
      <c r="J4566" s="46"/>
    </row>
    <row r="4567" spans="1:10">
      <c r="A4567" s="40">
        <v>108025</v>
      </c>
      <c r="B4567" s="31"/>
      <c r="C4567" s="360" t="s">
        <v>1971</v>
      </c>
      <c r="D4567" s="438" t="s">
        <v>2</v>
      </c>
      <c r="E4567" s="443">
        <v>1</v>
      </c>
      <c r="F4567" s="440"/>
      <c r="G4567" s="441">
        <v>701500</v>
      </c>
      <c r="H4567" s="442">
        <f>TRUNC(E4567* (1 + F4567 / 100) * G4567,2)</f>
        <v>701500</v>
      </c>
      <c r="I4567" s="268" t="e">
        <f>I4563 * (E4567 * (1+F4567/100))</f>
        <v>#REF!</v>
      </c>
      <c r="J4567" s="271" t="e">
        <f>H4567 * I4563</f>
        <v>#REF!</v>
      </c>
    </row>
    <row r="4568" spans="1:10">
      <c r="A4568" s="54" t="s">
        <v>1265</v>
      </c>
      <c r="B4568" s="31"/>
      <c r="C4568" s="41"/>
      <c r="D4568" s="18"/>
      <c r="E4568" s="42"/>
      <c r="F4568" s="60"/>
      <c r="G4568" s="43" t="s">
        <v>1266</v>
      </c>
      <c r="H4568" s="48">
        <f>SUM(H4566:H4567)</f>
        <v>701500</v>
      </c>
      <c r="I4568" s="45"/>
      <c r="J4568" s="49" t="e">
        <f>SUM(J4566:J4567)</f>
        <v>#REF!</v>
      </c>
    </row>
    <row r="4569" spans="1:10">
      <c r="A4569" s="40" t="s">
        <v>1267</v>
      </c>
      <c r="B4569" s="31"/>
      <c r="C4569" s="50" t="s">
        <v>1268</v>
      </c>
      <c r="D4569" s="18" t="s">
        <v>1269</v>
      </c>
      <c r="E4569" s="18" t="s">
        <v>1270</v>
      </c>
      <c r="F4569" s="18" t="s">
        <v>1271</v>
      </c>
      <c r="G4569" s="51" t="s">
        <v>1272</v>
      </c>
      <c r="H4569" s="52" t="s">
        <v>1273</v>
      </c>
      <c r="I4569" s="45"/>
      <c r="J4569" s="46"/>
    </row>
    <row r="4570" spans="1:10">
      <c r="A4570" s="40">
        <v>200023</v>
      </c>
      <c r="B4570" s="31" t="s">
        <v>1268</v>
      </c>
      <c r="C4570" s="360" t="s">
        <v>1656</v>
      </c>
      <c r="D4570" s="292">
        <v>122249</v>
      </c>
      <c r="E4570" s="293">
        <f>$O$1</f>
        <v>1.68</v>
      </c>
      <c r="F4570" s="294">
        <f>IF(D4570&lt;&gt;"",TRUNC(D4570*E4570,0),"")</f>
        <v>205378</v>
      </c>
      <c r="G4570" s="295">
        <v>2.0487000000000002</v>
      </c>
      <c r="H4570" s="442">
        <f>TRUNC(F4570/G4570,2)</f>
        <v>100247.96</v>
      </c>
      <c r="I4570" s="268" t="e">
        <f>I4563 / G4570</f>
        <v>#REF!</v>
      </c>
      <c r="J4570" s="271" t="e">
        <f>H4570 * I4563</f>
        <v>#REF!</v>
      </c>
    </row>
    <row r="4571" spans="1:10">
      <c r="A4571" s="54" t="s">
        <v>1276</v>
      </c>
      <c r="B4571" s="31"/>
      <c r="C4571" s="41"/>
      <c r="D4571" s="18"/>
      <c r="E4571" s="42"/>
      <c r="F4571" s="60"/>
      <c r="G4571" s="43" t="s">
        <v>1277</v>
      </c>
      <c r="H4571" s="48">
        <f>SUM(H4569:H4570)</f>
        <v>100247.96</v>
      </c>
      <c r="I4571" s="45"/>
      <c r="J4571" s="49" t="e">
        <f>SUM(J4569:J4570)</f>
        <v>#REF!</v>
      </c>
    </row>
    <row r="4572" spans="1:10">
      <c r="A4572" s="40" t="s">
        <v>1278</v>
      </c>
      <c r="B4572" s="31"/>
      <c r="C4572" s="53" t="s">
        <v>1279</v>
      </c>
      <c r="D4572" s="18"/>
      <c r="E4572" s="42"/>
      <c r="F4572" s="60"/>
      <c r="G4572" s="43"/>
      <c r="H4572" s="44"/>
      <c r="I4572" s="45"/>
      <c r="J4572" s="46"/>
    </row>
    <row r="4573" spans="1:10">
      <c r="A4573" s="40">
        <v>300026</v>
      </c>
      <c r="B4573" s="31" t="s">
        <v>1279</v>
      </c>
      <c r="C4573" s="360" t="s">
        <v>1281</v>
      </c>
      <c r="D4573" s="438" t="s">
        <v>1282</v>
      </c>
      <c r="E4573" s="439">
        <f>$O$2</f>
        <v>0.05</v>
      </c>
      <c r="F4573" s="440"/>
      <c r="G4573" s="441">
        <f>H4571</f>
        <v>100247.96</v>
      </c>
      <c r="H4573" s="442">
        <f>TRUNC(E4573* (1 + F4573 / 100) * G4573,2)</f>
        <v>5012.3900000000003</v>
      </c>
      <c r="I4573" s="268" t="e">
        <f>I4563 * H4573</f>
        <v>#REF!</v>
      </c>
      <c r="J4573" s="271" t="e">
        <f>H4573 * I4563</f>
        <v>#REF!</v>
      </c>
    </row>
    <row r="4574" spans="1:10">
      <c r="A4574" s="54" t="s">
        <v>1283</v>
      </c>
      <c r="B4574" s="31"/>
      <c r="C4574" s="41"/>
      <c r="D4574" s="18"/>
      <c r="E4574" s="42"/>
      <c r="F4574" s="60"/>
      <c r="G4574" s="43" t="s">
        <v>1284</v>
      </c>
      <c r="H4574" s="48">
        <f>SUM(H4572:H4573)</f>
        <v>5012.3900000000003</v>
      </c>
      <c r="I4574" s="45"/>
      <c r="J4574" s="49" t="e">
        <f>SUM(J4572:J4573)</f>
        <v>#REF!</v>
      </c>
    </row>
    <row r="4575" spans="1:10">
      <c r="A4575" s="18" t="s">
        <v>1285</v>
      </c>
      <c r="B4575" s="61"/>
      <c r="C4575" s="47" t="s">
        <v>1286</v>
      </c>
      <c r="D4575" s="18"/>
      <c r="E4575" s="42"/>
      <c r="F4575" s="60"/>
      <c r="G4575" s="43"/>
      <c r="H4575" s="44"/>
      <c r="I4575" s="45"/>
      <c r="J4575" s="46"/>
    </row>
    <row r="4576" spans="1:10">
      <c r="A4576" s="40"/>
      <c r="B4576" s="31"/>
      <c r="C4576" s="360"/>
      <c r="D4576" s="438"/>
      <c r="E4576" s="443"/>
      <c r="F4576" s="440"/>
      <c r="G4576" s="441"/>
      <c r="H4576" s="442"/>
      <c r="I4576" s="268"/>
      <c r="J4576" s="271"/>
    </row>
    <row r="4577" spans="1:10">
      <c r="A4577" s="54" t="s">
        <v>1287</v>
      </c>
      <c r="B4577" s="61"/>
      <c r="C4577" s="41"/>
      <c r="D4577" s="18"/>
      <c r="E4577" s="42"/>
      <c r="F4577" s="60"/>
      <c r="G4577" s="43" t="s">
        <v>1288</v>
      </c>
      <c r="H4577" s="442">
        <f>SUM(H4575:H4576)</f>
        <v>0</v>
      </c>
      <c r="I4577" s="45"/>
      <c r="J4577" s="271">
        <f>SUM(J4575:J4576)</f>
        <v>0</v>
      </c>
    </row>
    <row r="4578" spans="1:10">
      <c r="A4578" s="18"/>
      <c r="B4578" s="55"/>
      <c r="C4578" s="41"/>
      <c r="D4578" s="18"/>
      <c r="E4578" s="42"/>
      <c r="F4578" s="60"/>
      <c r="G4578" s="43"/>
      <c r="H4578" s="44"/>
      <c r="I4578" s="45"/>
      <c r="J4578" s="46"/>
    </row>
    <row r="4579" spans="1:10" ht="16" thickBot="1">
      <c r="A4579" s="18" t="s">
        <v>1289</v>
      </c>
      <c r="B4579" s="55"/>
      <c r="C4579" s="56"/>
      <c r="D4579" s="405"/>
      <c r="E4579" s="406"/>
      <c r="F4579" s="407" t="s">
        <v>1290</v>
      </c>
      <c r="G4579" s="408">
        <f>SUM(H4564:H4578)/2</f>
        <v>806760.34999999986</v>
      </c>
      <c r="H4579" s="409" t="e">
        <f>IF($A$2="CD",IF($A$3=1,ROUND(SUM(H4564:H4578)/2,0),IF($A$3=3,ROUND(SUM(H4564:H4578)/2,-1),SUM(H4564:H4578)/2)),SUM(H4564:H4578)/2)</f>
        <v>#REF!</v>
      </c>
      <c r="I4579" s="57" t="e">
        <f>SUM(J4564:J4578)/2</f>
        <v>#REF!</v>
      </c>
      <c r="J4579" s="410" t="e">
        <f>IF($A$2="CD",IF($A$3=1,ROUND(SUM(J4564:J4578)/2,0),IF($A$3=3,ROUND(SUM(J4564:J4578)/2,-1),SUM(J4564:J4578)/2)),SUM(J4564:J4578)/2)</f>
        <v>#REF!</v>
      </c>
    </row>
    <row r="4580" spans="1:10" ht="16" thickTop="1">
      <c r="A4580" s="18" t="s">
        <v>1340</v>
      </c>
      <c r="B4580" s="55"/>
      <c r="C4580" s="65" t="s">
        <v>1341</v>
      </c>
      <c r="D4580" s="66"/>
      <c r="E4580" s="67"/>
      <c r="F4580" s="112"/>
      <c r="G4580" s="68"/>
      <c r="H4580" s="69"/>
      <c r="I4580" s="45"/>
      <c r="J4580" s="70"/>
    </row>
    <row r="4581" spans="1:10">
      <c r="A4581" s="40" t="s">
        <v>1342</v>
      </c>
      <c r="B4581" s="55"/>
      <c r="C4581" s="272" t="s">
        <v>1343</v>
      </c>
      <c r="D4581" s="273"/>
      <c r="E4581" s="274"/>
      <c r="F4581" s="444">
        <f>$F$3</f>
        <v>0</v>
      </c>
      <c r="G4581" s="275"/>
      <c r="H4581" s="276" t="e">
        <f>ROUND(H4579*F4581,2)</f>
        <v>#REF!</v>
      </c>
      <c r="I4581" s="45"/>
      <c r="J4581" s="271" t="e">
        <f>ROUND(J4579*F4581,2)</f>
        <v>#REF!</v>
      </c>
    </row>
    <row r="4582" spans="1:10">
      <c r="A4582" s="40" t="s">
        <v>1344</v>
      </c>
      <c r="B4582" s="55"/>
      <c r="C4582" s="272" t="s">
        <v>1345</v>
      </c>
      <c r="D4582" s="273"/>
      <c r="E4582" s="274"/>
      <c r="F4582" s="444">
        <f>$G$3</f>
        <v>0</v>
      </c>
      <c r="G4582" s="275"/>
      <c r="H4582" s="276" t="e">
        <f>ROUND(H4579*F4582,2)</f>
        <v>#REF!</v>
      </c>
      <c r="I4582" s="45"/>
      <c r="J4582" s="271" t="e">
        <f>ROUND(J4579*F4582,2)</f>
        <v>#REF!</v>
      </c>
    </row>
    <row r="4583" spans="1:10">
      <c r="A4583" s="40" t="s">
        <v>1346</v>
      </c>
      <c r="B4583" s="55"/>
      <c r="C4583" s="272" t="s">
        <v>1347</v>
      </c>
      <c r="D4583" s="273"/>
      <c r="E4583" s="274"/>
      <c r="F4583" s="444">
        <f>$H$3</f>
        <v>0</v>
      </c>
      <c r="G4583" s="275"/>
      <c r="H4583" s="276" t="e">
        <f>ROUND(H4579*F4583,2)</f>
        <v>#REF!</v>
      </c>
      <c r="I4583" s="45"/>
      <c r="J4583" s="271" t="e">
        <f>ROUND(J4579*F4583,2)</f>
        <v>#REF!</v>
      </c>
    </row>
    <row r="4584" spans="1:10">
      <c r="A4584" s="40" t="s">
        <v>1348</v>
      </c>
      <c r="B4584" s="55"/>
      <c r="C4584" s="272" t="s">
        <v>1349</v>
      </c>
      <c r="D4584" s="273"/>
      <c r="E4584" s="274"/>
      <c r="F4584" s="444" t="e">
        <f>$I$3</f>
        <v>#REF!</v>
      </c>
      <c r="G4584" s="275"/>
      <c r="H4584" s="276" t="e">
        <f>ROUND(H4583*F4584,2)</f>
        <v>#REF!</v>
      </c>
      <c r="I4584" s="45"/>
      <c r="J4584" s="271" t="e">
        <f>ROUND(J4583*F4584,2)</f>
        <v>#REF!</v>
      </c>
    </row>
    <row r="4585" spans="1:10">
      <c r="A4585" s="18" t="s">
        <v>1350</v>
      </c>
      <c r="B4585" s="55"/>
      <c r="C4585" s="47" t="s">
        <v>1351</v>
      </c>
      <c r="D4585" s="18"/>
      <c r="E4585" s="42"/>
      <c r="F4585" s="60"/>
      <c r="G4585" s="71"/>
      <c r="H4585" s="72" t="e">
        <f>SUM(H4581:H4584)</f>
        <v>#REF!</v>
      </c>
      <c r="I4585" s="62"/>
      <c r="J4585" s="73" t="e">
        <f>SUM(J4581:J4584)</f>
        <v>#REF!</v>
      </c>
    </row>
    <row r="4586" spans="1:10" ht="16" thickBot="1">
      <c r="A4586" s="18" t="s">
        <v>1352</v>
      </c>
      <c r="B4586" s="55"/>
      <c r="C4586" s="411"/>
      <c r="D4586" s="412"/>
      <c r="E4586" s="406"/>
      <c r="F4586" s="407" t="s">
        <v>1353</v>
      </c>
      <c r="G4586" s="413" t="e">
        <f>H4585+H4579</f>
        <v>#REF!</v>
      </c>
      <c r="H4586" s="409" t="e">
        <f>IF($A$3=2,ROUND((H4579+H4585),2),IF($A$3=3,ROUND((H4579+H4585),-1),ROUND((H4579+H4585),0)))</f>
        <v>#REF!</v>
      </c>
      <c r="I4586" s="57"/>
      <c r="J4586" s="410" t="e">
        <f>IF($A$3=2,ROUND((J4579+J4585),2),IF($A$3=3,ROUND((J4579+J4585),-1),ROUND((J4579+J4585),0)))</f>
        <v>#REF!</v>
      </c>
    </row>
    <row r="4587" spans="1:10" ht="16" thickTop="1">
      <c r="C4587" s="1"/>
      <c r="D4587" s="2"/>
      <c r="E4587" s="1"/>
      <c r="F4587" s="1"/>
      <c r="G4587" s="1"/>
      <c r="H4587" s="1"/>
      <c r="I4587" s="29"/>
      <c r="J4587" s="30"/>
    </row>
    <row r="4588" spans="1:10">
      <c r="C4588" s="1"/>
      <c r="D4588" s="2"/>
      <c r="E4588" s="1"/>
      <c r="F4588" s="1"/>
      <c r="G4588" s="1"/>
      <c r="H4588" s="1"/>
      <c r="I4588" s="29"/>
      <c r="J4588" s="30"/>
    </row>
    <row r="4589" spans="1:10" ht="16" thickBot="1">
      <c r="C4589" s="1"/>
      <c r="D4589" s="2"/>
      <c r="E4589" s="1"/>
      <c r="F4589" s="1"/>
      <c r="G4589" s="1"/>
      <c r="H4589" s="1"/>
      <c r="I4589" s="29"/>
      <c r="J4589" s="30"/>
    </row>
    <row r="4590" spans="1:10" ht="16" thickTop="1">
      <c r="A4590" s="95" t="s">
        <v>1972</v>
      </c>
      <c r="C4590" s="824" t="s">
        <v>1973</v>
      </c>
      <c r="D4590" s="825"/>
      <c r="E4590" s="825"/>
      <c r="F4590" s="825"/>
      <c r="G4590" s="32"/>
      <c r="H4590" s="33" t="s">
        <v>1328</v>
      </c>
      <c r="I4590" s="75" t="s">
        <v>1411</v>
      </c>
      <c r="J4590" s="30"/>
    </row>
    <row r="4591" spans="1:10">
      <c r="A4591" s="95"/>
      <c r="C4591" s="826"/>
      <c r="D4591" s="827"/>
      <c r="E4591" s="827"/>
      <c r="F4591" s="827"/>
      <c r="G4591" s="36"/>
      <c r="H4591" s="37" t="e">
        <f>"ITEM:   "&amp;#REF!</f>
        <v>#REF!</v>
      </c>
      <c r="I4591" s="64" t="e">
        <f>#REF!</f>
        <v>#REF!</v>
      </c>
      <c r="J4591" s="30"/>
    </row>
    <row r="4592" spans="1:10">
      <c r="A4592" s="40" t="s">
        <v>1253</v>
      </c>
      <c r="C4592" s="360" t="s">
        <v>1</v>
      </c>
      <c r="D4592" s="438" t="s">
        <v>2</v>
      </c>
      <c r="E4592" s="438" t="s">
        <v>3</v>
      </c>
      <c r="F4592" s="438" t="s">
        <v>1254</v>
      </c>
      <c r="G4592" s="445" t="s">
        <v>1255</v>
      </c>
      <c r="H4592" s="446" t="s">
        <v>1256</v>
      </c>
      <c r="I4592" s="447"/>
      <c r="J4592" s="30"/>
    </row>
    <row r="4593" spans="1:10">
      <c r="A4593" s="40"/>
      <c r="C4593" s="41"/>
      <c r="D4593" s="18"/>
      <c r="E4593" s="42"/>
      <c r="F4593" s="42"/>
      <c r="G4593" s="96"/>
      <c r="H4593" s="97"/>
      <c r="I4593" s="425"/>
      <c r="J4593" s="30"/>
    </row>
    <row r="4594" spans="1:10">
      <c r="A4594" s="40" t="s">
        <v>1257</v>
      </c>
      <c r="C4594" s="47" t="s">
        <v>1258</v>
      </c>
      <c r="D4594" s="18"/>
      <c r="E4594" s="42"/>
      <c r="F4594" s="42"/>
      <c r="G4594" s="96"/>
      <c r="H4594" s="97"/>
      <c r="I4594" s="84"/>
      <c r="J4594" s="30"/>
    </row>
    <row r="4595" spans="1:10">
      <c r="A4595" s="40">
        <v>119681</v>
      </c>
      <c r="B4595" t="s">
        <v>1329</v>
      </c>
      <c r="C4595" s="360" t="s">
        <v>1974</v>
      </c>
      <c r="D4595" s="438" t="s">
        <v>2</v>
      </c>
      <c r="E4595" s="443">
        <v>1</v>
      </c>
      <c r="F4595" s="443">
        <v>0</v>
      </c>
      <c r="G4595" s="448">
        <v>2585710</v>
      </c>
      <c r="H4595" s="442">
        <f>TRUNC(E4595* (1 + F4595 / 100) * G4595,2)</f>
        <v>2585710</v>
      </c>
      <c r="I4595" s="447" t="e">
        <f>I4591 * (E4595 * (1+F4595/100))</f>
        <v>#REF!</v>
      </c>
      <c r="J4595" s="30" t="e">
        <f>H4595 * I4591</f>
        <v>#REF!</v>
      </c>
    </row>
    <row r="4596" spans="1:10">
      <c r="A4596" s="40"/>
      <c r="B4596" s="31"/>
      <c r="C4596" s="389"/>
      <c r="D4596" s="449"/>
      <c r="E4596" s="450"/>
      <c r="F4596" s="451"/>
      <c r="G4596" s="441"/>
      <c r="H4596" s="442"/>
      <c r="I4596" s="268"/>
      <c r="J4596" s="30"/>
    </row>
    <row r="4597" spans="1:10">
      <c r="A4597" s="54" t="s">
        <v>1265</v>
      </c>
      <c r="C4597" s="41"/>
      <c r="D4597" s="18"/>
      <c r="E4597" s="42"/>
      <c r="F4597" s="42"/>
      <c r="G4597" s="96" t="s">
        <v>1266</v>
      </c>
      <c r="H4597" s="452">
        <f>SUM(H4594:H4596)</f>
        <v>2585710</v>
      </c>
      <c r="I4597" s="84"/>
      <c r="J4597" s="452" t="e">
        <f>SUM(J4594:J4596)</f>
        <v>#REF!</v>
      </c>
    </row>
    <row r="4598" spans="1:10">
      <c r="A4598" s="40" t="s">
        <v>1267</v>
      </c>
      <c r="C4598" s="50" t="s">
        <v>1268</v>
      </c>
      <c r="D4598" s="18" t="s">
        <v>1269</v>
      </c>
      <c r="E4598" s="18" t="s">
        <v>1270</v>
      </c>
      <c r="F4598" s="18" t="s">
        <v>1271</v>
      </c>
      <c r="G4598" s="98" t="s">
        <v>1472</v>
      </c>
      <c r="H4598" s="99" t="s">
        <v>1273</v>
      </c>
      <c r="I4598" s="84"/>
      <c r="J4598" s="30"/>
    </row>
    <row r="4599" spans="1:10">
      <c r="A4599" s="40"/>
      <c r="B4599" s="31"/>
      <c r="C4599" s="389"/>
      <c r="D4599" s="449"/>
      <c r="E4599" s="450"/>
      <c r="F4599" s="451"/>
      <c r="G4599" s="441"/>
      <c r="H4599" s="442"/>
      <c r="I4599" s="268"/>
      <c r="J4599" s="30"/>
    </row>
    <row r="4600" spans="1:10">
      <c r="A4600" s="54" t="s">
        <v>1276</v>
      </c>
      <c r="C4600" s="41"/>
      <c r="D4600" s="18"/>
      <c r="E4600" s="42"/>
      <c r="F4600" s="42"/>
      <c r="G4600" s="96" t="s">
        <v>1473</v>
      </c>
      <c r="H4600" s="452">
        <f>SUM(H4598:H4599)</f>
        <v>0</v>
      </c>
      <c r="I4600" s="84"/>
      <c r="J4600" s="30">
        <f>SUM(J4598:J4599)</f>
        <v>0</v>
      </c>
    </row>
    <row r="4601" spans="1:10">
      <c r="A4601" s="40" t="s">
        <v>1278</v>
      </c>
      <c r="C4601" s="47" t="s">
        <v>1279</v>
      </c>
      <c r="D4601" s="18"/>
      <c r="E4601" s="42"/>
      <c r="F4601" s="42"/>
      <c r="G4601" s="96"/>
      <c r="H4601" s="97"/>
      <c r="I4601" s="84"/>
      <c r="J4601" s="30"/>
    </row>
    <row r="4602" spans="1:10">
      <c r="A4602" s="40"/>
      <c r="B4602" s="31"/>
      <c r="C4602" s="389"/>
      <c r="D4602" s="449"/>
      <c r="E4602" s="450"/>
      <c r="F4602" s="451"/>
      <c r="G4602" s="441"/>
      <c r="H4602" s="442"/>
      <c r="I4602" s="268"/>
      <c r="J4602" s="30"/>
    </row>
    <row r="4603" spans="1:10">
      <c r="A4603" s="18" t="s">
        <v>1283</v>
      </c>
      <c r="C4603" s="41"/>
      <c r="D4603" s="18"/>
      <c r="E4603" s="42"/>
      <c r="F4603" s="42"/>
      <c r="G4603" s="96" t="s">
        <v>1476</v>
      </c>
      <c r="H4603" s="452">
        <f>SUM(H4601:H4602)</f>
        <v>0</v>
      </c>
      <c r="I4603" s="84"/>
      <c r="J4603" s="30">
        <f>SUM(J4601:J4602)</f>
        <v>0</v>
      </c>
    </row>
    <row r="4604" spans="1:10">
      <c r="A4604" s="40" t="s">
        <v>1285</v>
      </c>
      <c r="C4604" s="47" t="s">
        <v>1286</v>
      </c>
      <c r="D4604" s="18"/>
      <c r="E4604" s="42"/>
      <c r="F4604" s="42"/>
      <c r="G4604" s="96"/>
      <c r="H4604" s="97"/>
      <c r="I4604" s="84"/>
      <c r="J4604" s="30"/>
    </row>
    <row r="4605" spans="1:10">
      <c r="A4605" s="40"/>
      <c r="B4605" s="31"/>
      <c r="C4605" s="389"/>
      <c r="D4605" s="449"/>
      <c r="E4605" s="450"/>
      <c r="F4605" s="451"/>
      <c r="G4605" s="441"/>
      <c r="H4605" s="442"/>
      <c r="I4605" s="268"/>
      <c r="J4605" s="30"/>
    </row>
    <row r="4606" spans="1:10">
      <c r="A4606" s="18" t="s">
        <v>1287</v>
      </c>
      <c r="C4606" s="41"/>
      <c r="D4606" s="18"/>
      <c r="E4606" s="42"/>
      <c r="F4606" s="42"/>
      <c r="G4606" s="96" t="str">
        <f>"SUBTOTAL " &amp;C4604</f>
        <v>SUBTOTAL OTROS</v>
      </c>
      <c r="H4606" s="452">
        <f>SUM(H4604:H4605)</f>
        <v>0</v>
      </c>
      <c r="I4606" s="84"/>
      <c r="J4606" s="30">
        <f>SUM(J4604:J4605)</f>
        <v>0</v>
      </c>
    </row>
    <row r="4607" spans="1:10">
      <c r="A4607" s="18"/>
      <c r="C4607" s="41"/>
      <c r="D4607" s="18"/>
      <c r="E4607" s="42"/>
      <c r="F4607" s="42"/>
      <c r="G4607" s="96"/>
      <c r="H4607" s="97"/>
      <c r="I4607" s="84"/>
      <c r="J4607" s="30"/>
    </row>
    <row r="4608" spans="1:10" ht="16" thickBot="1">
      <c r="A4608" s="18" t="s">
        <v>1289</v>
      </c>
      <c r="C4608" s="89"/>
      <c r="D4608" s="416"/>
      <c r="E4608" s="417"/>
      <c r="F4608" s="418"/>
      <c r="G4608" s="426" t="s">
        <v>1290</v>
      </c>
      <c r="H4608" s="409" t="e">
        <f>IF($A$2="CD",IF($A$3=1,ROUND(SUM(H4593:H4607)/2,0),SUM(H4593:H4607)/2),SUM(H4593:H4607)/2)</f>
        <v>#REF!</v>
      </c>
      <c r="I4608" s="427" t="e">
        <f>SUM(J4592:J4607)/2</f>
        <v>#REF!</v>
      </c>
      <c r="J4608" s="30"/>
    </row>
    <row r="4609" spans="1:10" ht="16" thickTop="1">
      <c r="A4609" s="18" t="s">
        <v>1340</v>
      </c>
      <c r="C4609" s="100" t="s">
        <v>1341</v>
      </c>
      <c r="D4609" s="101"/>
      <c r="E4609" s="102"/>
      <c r="F4609" s="102"/>
      <c r="G4609" s="103"/>
      <c r="H4609" s="104"/>
      <c r="I4609" s="84"/>
      <c r="J4609" s="30"/>
    </row>
    <row r="4610" spans="1:10">
      <c r="A4610" s="40" t="s">
        <v>1342</v>
      </c>
      <c r="C4610" s="272" t="s">
        <v>1343</v>
      </c>
      <c r="D4610" s="273"/>
      <c r="E4610" s="455"/>
      <c r="F4610" s="456">
        <f>$F$3</f>
        <v>0</v>
      </c>
      <c r="G4610" s="457"/>
      <c r="H4610" s="458" t="e">
        <f>ROUND(H4608*F4610,2)</f>
        <v>#REF!</v>
      </c>
      <c r="I4610" s="84"/>
      <c r="J4610" s="30"/>
    </row>
    <row r="4611" spans="1:10">
      <c r="A4611" s="40" t="s">
        <v>1344</v>
      </c>
      <c r="C4611" s="272" t="s">
        <v>1345</v>
      </c>
      <c r="D4611" s="273"/>
      <c r="E4611" s="455"/>
      <c r="F4611" s="456">
        <f>$G$3</f>
        <v>0</v>
      </c>
      <c r="G4611" s="457"/>
      <c r="H4611" s="458" t="e">
        <f>ROUND(H4608*F4611,2)</f>
        <v>#REF!</v>
      </c>
      <c r="I4611" s="84"/>
      <c r="J4611" s="30"/>
    </row>
    <row r="4612" spans="1:10">
      <c r="A4612" s="40" t="s">
        <v>1346</v>
      </c>
      <c r="C4612" s="272" t="s">
        <v>1347</v>
      </c>
      <c r="D4612" s="273"/>
      <c r="E4612" s="455"/>
      <c r="F4612" s="456">
        <f>$H$3</f>
        <v>0</v>
      </c>
      <c r="G4612" s="457"/>
      <c r="H4612" s="458" t="e">
        <f>ROUND(H4608*F4612,2)</f>
        <v>#REF!</v>
      </c>
      <c r="I4612" s="84"/>
      <c r="J4612" s="30"/>
    </row>
    <row r="4613" spans="1:10">
      <c r="A4613" s="40" t="s">
        <v>1348</v>
      </c>
      <c r="C4613" s="272" t="s">
        <v>1349</v>
      </c>
      <c r="D4613" s="273"/>
      <c r="E4613" s="455"/>
      <c r="F4613" s="456" t="e">
        <f>$I$3</f>
        <v>#REF!</v>
      </c>
      <c r="G4613" s="457"/>
      <c r="H4613" s="458" t="e">
        <f>ROUND(H4612*F4613,2)</f>
        <v>#REF!</v>
      </c>
      <c r="I4613" s="84"/>
      <c r="J4613" s="30"/>
    </row>
    <row r="4614" spans="1:10">
      <c r="A4614" s="18" t="s">
        <v>1350</v>
      </c>
      <c r="C4614" s="105" t="s">
        <v>1477</v>
      </c>
      <c r="D4614" s="18"/>
      <c r="E4614" s="42"/>
      <c r="F4614" s="42"/>
      <c r="G4614" s="106"/>
      <c r="H4614" s="107" t="e">
        <f>SUM(H4610:H4613)</f>
        <v>#REF!</v>
      </c>
      <c r="I4614" s="84"/>
      <c r="J4614" s="30"/>
    </row>
    <row r="4615" spans="1:10" ht="16" thickBot="1">
      <c r="A4615" s="18" t="s">
        <v>1352</v>
      </c>
      <c r="C4615" s="422"/>
      <c r="D4615" s="423"/>
      <c r="E4615" s="417"/>
      <c r="F4615" s="418"/>
      <c r="G4615" s="430" t="s">
        <v>1353</v>
      </c>
      <c r="H4615" s="409" t="e">
        <f>IF($A$3=2,ROUND((H4608+H4614),2),IF($A$3=3,ROUND((H4608+H4614),-1),ROUND((H4608+H4614),0)))</f>
        <v>#REF!</v>
      </c>
      <c r="I4615" s="57"/>
      <c r="J4615" s="30"/>
    </row>
    <row r="4616" spans="1:10" ht="16" thickTop="1">
      <c r="C4616" s="1"/>
      <c r="D4616" s="2"/>
      <c r="E4616" s="1"/>
      <c r="F4616" s="1"/>
      <c r="G4616" s="1"/>
      <c r="H4616" s="1"/>
      <c r="I4616" s="29"/>
      <c r="J4616" s="30"/>
    </row>
    <row r="4617" spans="1:10">
      <c r="C4617" s="1"/>
      <c r="D4617" s="2"/>
      <c r="E4617" s="1"/>
      <c r="F4617" s="1"/>
      <c r="G4617" s="1"/>
      <c r="H4617" s="1"/>
      <c r="I4617" s="29"/>
      <c r="J4617" s="30"/>
    </row>
    <row r="4618" spans="1:10" ht="16" thickBot="1">
      <c r="C4618" s="1"/>
      <c r="D4618" s="2"/>
      <c r="E4618" s="1"/>
      <c r="F4618" s="1"/>
      <c r="G4618" s="1"/>
      <c r="H4618" s="1"/>
      <c r="I4618" s="29"/>
      <c r="J4618" s="30"/>
    </row>
    <row r="4619" spans="1:10" ht="16" thickTop="1">
      <c r="A4619" s="18" t="s">
        <v>1975</v>
      </c>
      <c r="B4619" s="31"/>
      <c r="C4619" s="812" t="s">
        <v>1976</v>
      </c>
      <c r="D4619" s="813"/>
      <c r="E4619" s="813"/>
      <c r="F4619" s="813"/>
      <c r="G4619" s="58"/>
      <c r="H4619" s="33" t="s">
        <v>1359</v>
      </c>
      <c r="I4619" s="34" t="s">
        <v>1251</v>
      </c>
      <c r="J4619" s="35" t="s">
        <v>4</v>
      </c>
    </row>
    <row r="4620" spans="1:10">
      <c r="A4620" s="18"/>
      <c r="B4620" s="31"/>
      <c r="C4620" s="814"/>
      <c r="D4620" s="815"/>
      <c r="E4620" s="815"/>
      <c r="F4620" s="815"/>
      <c r="G4620" s="59"/>
      <c r="H4620" s="37" t="e">
        <f>"ITEM:   "&amp;#REF!</f>
        <v>#REF!</v>
      </c>
      <c r="I4620" s="64" t="e">
        <f>#REF!</f>
        <v>#REF!</v>
      </c>
      <c r="J4620" s="39"/>
    </row>
    <row r="4621" spans="1:10">
      <c r="A4621" s="40" t="s">
        <v>1253</v>
      </c>
      <c r="B4621" s="31"/>
      <c r="C4621" s="360" t="s">
        <v>1</v>
      </c>
      <c r="D4621" s="438" t="s">
        <v>2</v>
      </c>
      <c r="E4621" s="443" t="s">
        <v>3</v>
      </c>
      <c r="F4621" s="440" t="s">
        <v>1254</v>
      </c>
      <c r="G4621" s="441" t="s">
        <v>1255</v>
      </c>
      <c r="H4621" s="442" t="s">
        <v>1256</v>
      </c>
      <c r="I4621" s="268"/>
      <c r="J4621" s="271" t="s">
        <v>1256</v>
      </c>
    </row>
    <row r="4622" spans="1:10">
      <c r="A4622" s="40"/>
      <c r="B4622" s="31"/>
      <c r="C4622" s="41"/>
      <c r="D4622" s="18"/>
      <c r="E4622" s="42"/>
      <c r="F4622" s="60"/>
      <c r="G4622" s="43"/>
      <c r="H4622" s="44"/>
      <c r="I4622" s="45"/>
      <c r="J4622" s="46"/>
    </row>
    <row r="4623" spans="1:10">
      <c r="A4623" s="40" t="s">
        <v>1257</v>
      </c>
      <c r="B4623" s="31"/>
      <c r="C4623" s="47" t="s">
        <v>1258</v>
      </c>
      <c r="D4623" s="18"/>
      <c r="E4623" s="42"/>
      <c r="F4623" s="60"/>
      <c r="G4623" s="43"/>
      <c r="H4623" s="44"/>
      <c r="I4623" s="45"/>
      <c r="J4623" s="46"/>
    </row>
    <row r="4624" spans="1:10">
      <c r="A4624" s="40">
        <v>100593</v>
      </c>
      <c r="B4624" s="31" t="s">
        <v>1263</v>
      </c>
      <c r="C4624" s="360" t="s">
        <v>1726</v>
      </c>
      <c r="D4624" s="438" t="s">
        <v>2</v>
      </c>
      <c r="E4624" s="443">
        <v>8</v>
      </c>
      <c r="F4624" s="440"/>
      <c r="G4624" s="441">
        <v>150</v>
      </c>
      <c r="H4624" s="442">
        <f t="shared" ref="H4624:H4630" si="29">TRUNC(E4624* (1 + F4624 / 100) * G4624,2)</f>
        <v>1200</v>
      </c>
      <c r="I4624" s="268" t="e">
        <f>I4620 * (E4624 * (1+F4624/100))</f>
        <v>#REF!</v>
      </c>
      <c r="J4624" s="271" t="e">
        <f>H4624 * I4620</f>
        <v>#REF!</v>
      </c>
    </row>
    <row r="4625" spans="1:10">
      <c r="A4625" s="40">
        <v>101631</v>
      </c>
      <c r="B4625" s="31" t="s">
        <v>1331</v>
      </c>
      <c r="C4625" s="360" t="s">
        <v>1939</v>
      </c>
      <c r="D4625" s="438" t="s">
        <v>2</v>
      </c>
      <c r="E4625" s="443">
        <v>0.5</v>
      </c>
      <c r="F4625" s="440"/>
      <c r="G4625" s="441">
        <v>11120</v>
      </c>
      <c r="H4625" s="442">
        <f t="shared" si="29"/>
        <v>5560</v>
      </c>
      <c r="I4625" s="268" t="e">
        <f>I4620 * (E4625 * (1+F4625/100))</f>
        <v>#REF!</v>
      </c>
      <c r="J4625" s="271" t="e">
        <f>H4625 * I4620</f>
        <v>#REF!</v>
      </c>
    </row>
    <row r="4626" spans="1:10">
      <c r="A4626" s="40">
        <v>100598</v>
      </c>
      <c r="B4626" s="31" t="s">
        <v>1329</v>
      </c>
      <c r="C4626" s="360" t="s">
        <v>1977</v>
      </c>
      <c r="D4626" s="438" t="s">
        <v>2</v>
      </c>
      <c r="E4626" s="443">
        <v>1</v>
      </c>
      <c r="F4626" s="440"/>
      <c r="G4626" s="441">
        <v>5100</v>
      </c>
      <c r="H4626" s="442">
        <f t="shared" si="29"/>
        <v>5100</v>
      </c>
      <c r="I4626" s="268" t="e">
        <f>I4620 * (E4626 * (1+F4626/100))</f>
        <v>#REF!</v>
      </c>
      <c r="J4626" s="271" t="e">
        <f>H4626 * I4620</f>
        <v>#REF!</v>
      </c>
    </row>
    <row r="4627" spans="1:10">
      <c r="A4627" s="40">
        <v>101947</v>
      </c>
      <c r="B4627" s="31" t="s">
        <v>1329</v>
      </c>
      <c r="C4627" s="360" t="s">
        <v>1978</v>
      </c>
      <c r="D4627" s="438" t="s">
        <v>2</v>
      </c>
      <c r="E4627" s="443">
        <v>10</v>
      </c>
      <c r="F4627" s="440"/>
      <c r="G4627" s="441">
        <v>100</v>
      </c>
      <c r="H4627" s="442">
        <f t="shared" si="29"/>
        <v>1000</v>
      </c>
      <c r="I4627" s="268" t="e">
        <f>I4620 * (E4627 * (1+F4627/100))</f>
        <v>#REF!</v>
      </c>
      <c r="J4627" s="271" t="e">
        <f>H4627 * I4620</f>
        <v>#REF!</v>
      </c>
    </row>
    <row r="4628" spans="1:10">
      <c r="A4628" s="40">
        <v>101948</v>
      </c>
      <c r="B4628" s="31" t="s">
        <v>1329</v>
      </c>
      <c r="C4628" s="360" t="s">
        <v>1730</v>
      </c>
      <c r="D4628" s="438" t="s">
        <v>2</v>
      </c>
      <c r="E4628" s="443">
        <v>10</v>
      </c>
      <c r="F4628" s="440"/>
      <c r="G4628" s="441">
        <v>100</v>
      </c>
      <c r="H4628" s="442">
        <f t="shared" si="29"/>
        <v>1000</v>
      </c>
      <c r="I4628" s="268" t="e">
        <f>I4620 * (E4628 * (1+F4628/100))</f>
        <v>#REF!</v>
      </c>
      <c r="J4628" s="271" t="e">
        <f>H4628 * I4620</f>
        <v>#REF!</v>
      </c>
    </row>
    <row r="4629" spans="1:10">
      <c r="A4629" s="40">
        <v>103072</v>
      </c>
      <c r="B4629" s="31" t="s">
        <v>1979</v>
      </c>
      <c r="C4629" s="360" t="s">
        <v>1980</v>
      </c>
      <c r="D4629" s="438" t="s">
        <v>17</v>
      </c>
      <c r="E4629" s="443">
        <v>1</v>
      </c>
      <c r="F4629" s="440">
        <v>0</v>
      </c>
      <c r="G4629" s="441">
        <v>184500</v>
      </c>
      <c r="H4629" s="442">
        <f t="shared" si="29"/>
        <v>184500</v>
      </c>
      <c r="I4629" s="268" t="e">
        <f>I4620 * (E4629 * (1+F4629/100))</f>
        <v>#REF!</v>
      </c>
      <c r="J4629" s="271" t="e">
        <f>H4629 * I4620</f>
        <v>#REF!</v>
      </c>
    </row>
    <row r="4630" spans="1:10">
      <c r="A4630" s="40">
        <v>102396</v>
      </c>
      <c r="B4630" s="31" t="s">
        <v>1785</v>
      </c>
      <c r="C4630" s="360" t="s">
        <v>1981</v>
      </c>
      <c r="D4630" s="438" t="s">
        <v>17</v>
      </c>
      <c r="E4630" s="443">
        <v>0.75</v>
      </c>
      <c r="F4630" s="440"/>
      <c r="G4630" s="441">
        <v>198250</v>
      </c>
      <c r="H4630" s="442">
        <f t="shared" si="29"/>
        <v>148687.5</v>
      </c>
      <c r="I4630" s="268" t="e">
        <f>I4620 * (E4630 * (1+F4630/100))</f>
        <v>#REF!</v>
      </c>
      <c r="J4630" s="271" t="e">
        <f>H4630 * I4620</f>
        <v>#REF!</v>
      </c>
    </row>
    <row r="4631" spans="1:10">
      <c r="A4631" s="54" t="s">
        <v>1265</v>
      </c>
      <c r="B4631" s="31"/>
      <c r="C4631" s="41"/>
      <c r="D4631" s="18"/>
      <c r="E4631" s="42"/>
      <c r="F4631" s="60"/>
      <c r="G4631" s="43" t="s">
        <v>1266</v>
      </c>
      <c r="H4631" s="48">
        <f>SUM(H4623:H4630)</f>
        <v>347047.5</v>
      </c>
      <c r="I4631" s="45"/>
      <c r="J4631" s="49" t="e">
        <f>SUM(J4623:J4630)</f>
        <v>#REF!</v>
      </c>
    </row>
    <row r="4632" spans="1:10">
      <c r="A4632" s="40" t="s">
        <v>1267</v>
      </c>
      <c r="B4632" s="31"/>
      <c r="C4632" s="50" t="s">
        <v>1268</v>
      </c>
      <c r="D4632" s="18" t="s">
        <v>1269</v>
      </c>
      <c r="E4632" s="18" t="s">
        <v>1270</v>
      </c>
      <c r="F4632" s="18" t="s">
        <v>1271</v>
      </c>
      <c r="G4632" s="51" t="s">
        <v>1272</v>
      </c>
      <c r="H4632" s="52" t="s">
        <v>1273</v>
      </c>
      <c r="I4632" s="45"/>
      <c r="J4632" s="46"/>
    </row>
    <row r="4633" spans="1:10">
      <c r="A4633" s="40">
        <v>200029</v>
      </c>
      <c r="B4633" s="31" t="s">
        <v>1268</v>
      </c>
      <c r="C4633" s="360" t="s">
        <v>1945</v>
      </c>
      <c r="D4633" s="292">
        <v>101873</v>
      </c>
      <c r="E4633" s="293">
        <f>$O$1</f>
        <v>1.68</v>
      </c>
      <c r="F4633" s="294">
        <f>IF(D4633&lt;&gt;"",TRUNC(D4633*E4633,0),"")</f>
        <v>171146</v>
      </c>
      <c r="G4633" s="295">
        <v>0.77290000000000003</v>
      </c>
      <c r="H4633" s="442">
        <f>TRUNC(F4633/G4633,2)</f>
        <v>221433.56</v>
      </c>
      <c r="I4633" s="268" t="e">
        <f>I4620 / G4633</f>
        <v>#REF!</v>
      </c>
      <c r="J4633" s="271" t="e">
        <f>H4633 * I4620</f>
        <v>#REF!</v>
      </c>
    </row>
    <row r="4634" spans="1:10">
      <c r="A4634" s="40">
        <v>207104</v>
      </c>
      <c r="B4634" s="31" t="s">
        <v>1268</v>
      </c>
      <c r="C4634" s="360" t="s">
        <v>1982</v>
      </c>
      <c r="D4634" s="438" t="s">
        <v>1383</v>
      </c>
      <c r="E4634" s="460">
        <v>4.8</v>
      </c>
      <c r="F4634" s="440"/>
      <c r="G4634" s="441">
        <v>10000</v>
      </c>
      <c r="H4634" s="442">
        <f>TRUNC(E4634* (1 + F4634 / 100) * G4634,2)</f>
        <v>48000</v>
      </c>
      <c r="I4634" s="268" t="e">
        <f>I4620 * (E4634 * (1+F4634/100))</f>
        <v>#REF!</v>
      </c>
      <c r="J4634" s="271" t="e">
        <f>H4634 * I4620</f>
        <v>#REF!</v>
      </c>
    </row>
    <row r="4635" spans="1:10">
      <c r="A4635" s="54" t="s">
        <v>1276</v>
      </c>
      <c r="B4635" s="31"/>
      <c r="C4635" s="41"/>
      <c r="D4635" s="18"/>
      <c r="E4635" s="42"/>
      <c r="F4635" s="60"/>
      <c r="G4635" s="43" t="s">
        <v>1277</v>
      </c>
      <c r="H4635" s="48">
        <f>SUM(H4632:H4634)</f>
        <v>269433.56</v>
      </c>
      <c r="I4635" s="45"/>
      <c r="J4635" s="49" t="e">
        <f>SUM(J4632:J4634)</f>
        <v>#REF!</v>
      </c>
    </row>
    <row r="4636" spans="1:10">
      <c r="A4636" s="40" t="s">
        <v>1278</v>
      </c>
      <c r="B4636" s="31"/>
      <c r="C4636" s="53" t="s">
        <v>1279</v>
      </c>
      <c r="D4636" s="18"/>
      <c r="E4636" s="42"/>
      <c r="F4636" s="60"/>
      <c r="G4636" s="43"/>
      <c r="H4636" s="44"/>
      <c r="I4636" s="45"/>
      <c r="J4636" s="46"/>
    </row>
    <row r="4637" spans="1:10">
      <c r="A4637" s="40">
        <v>300026</v>
      </c>
      <c r="B4637" s="31" t="s">
        <v>1279</v>
      </c>
      <c r="C4637" s="360" t="s">
        <v>1281</v>
      </c>
      <c r="D4637" s="438" t="s">
        <v>1282</v>
      </c>
      <c r="E4637" s="439">
        <f>$O$2</f>
        <v>0.05</v>
      </c>
      <c r="F4637" s="440"/>
      <c r="G4637" s="441">
        <f>H4635</f>
        <v>269433.56</v>
      </c>
      <c r="H4637" s="442">
        <f>TRUNC(E4637* (1 + F4637 / 100) * G4637,2)</f>
        <v>13471.67</v>
      </c>
      <c r="I4637" s="268" t="e">
        <f>I4620 * H4637</f>
        <v>#REF!</v>
      </c>
      <c r="J4637" s="271" t="e">
        <f>H4637 * I4620</f>
        <v>#REF!</v>
      </c>
    </row>
    <row r="4638" spans="1:10">
      <c r="A4638" s="54" t="s">
        <v>1283</v>
      </c>
      <c r="B4638" s="31"/>
      <c r="C4638" s="41"/>
      <c r="D4638" s="18"/>
      <c r="E4638" s="42"/>
      <c r="F4638" s="60"/>
      <c r="G4638" s="43" t="s">
        <v>1284</v>
      </c>
      <c r="H4638" s="48">
        <f>SUM(H4636:H4637)</f>
        <v>13471.67</v>
      </c>
      <c r="I4638" s="45"/>
      <c r="J4638" s="49" t="e">
        <f>SUM(J4636:J4637)</f>
        <v>#REF!</v>
      </c>
    </row>
    <row r="4639" spans="1:10">
      <c r="A4639" s="18" t="s">
        <v>1285</v>
      </c>
      <c r="B4639" s="61"/>
      <c r="C4639" s="47" t="s">
        <v>1286</v>
      </c>
      <c r="D4639" s="18"/>
      <c r="E4639" s="42"/>
      <c r="F4639" s="60"/>
      <c r="G4639" s="43"/>
      <c r="H4639" s="44"/>
      <c r="I4639" s="45"/>
      <c r="J4639" s="46"/>
    </row>
    <row r="4640" spans="1:10">
      <c r="A4640" s="18">
        <v>450033</v>
      </c>
      <c r="B4640" s="61" t="s">
        <v>1480</v>
      </c>
      <c r="C4640" s="360" t="s">
        <v>1983</v>
      </c>
      <c r="D4640" s="438" t="s">
        <v>1433</v>
      </c>
      <c r="E4640" s="443">
        <v>2.5000000000000001E-2</v>
      </c>
      <c r="F4640" s="440"/>
      <c r="G4640" s="441">
        <v>450000</v>
      </c>
      <c r="H4640" s="442">
        <f>TRUNC(E4640* (1 + F4640 / 100) * G4640,2)</f>
        <v>11250</v>
      </c>
      <c r="I4640" s="268" t="e">
        <f>I4620 * (E4640 * (1+F4640/100))</f>
        <v>#REF!</v>
      </c>
      <c r="J4640" s="46" t="e">
        <f>H4640 * I4620</f>
        <v>#REF!</v>
      </c>
    </row>
    <row r="4641" spans="1:10">
      <c r="A4641" s="40"/>
      <c r="B4641" s="31"/>
      <c r="C4641" s="360"/>
      <c r="D4641" s="438"/>
      <c r="E4641" s="443"/>
      <c r="F4641" s="440"/>
      <c r="G4641" s="441"/>
      <c r="H4641" s="442"/>
      <c r="I4641" s="268"/>
      <c r="J4641" s="271"/>
    </row>
    <row r="4642" spans="1:10">
      <c r="A4642" s="54" t="s">
        <v>1287</v>
      </c>
      <c r="B4642" s="61"/>
      <c r="C4642" s="41"/>
      <c r="D4642" s="18"/>
      <c r="E4642" s="42"/>
      <c r="F4642" s="60"/>
      <c r="G4642" s="43" t="s">
        <v>1288</v>
      </c>
      <c r="H4642" s="442">
        <f>SUM(H4639:H4641)</f>
        <v>11250</v>
      </c>
      <c r="I4642" s="45"/>
      <c r="J4642" s="442" t="e">
        <f>SUM(J4639:J4641)</f>
        <v>#REF!</v>
      </c>
    </row>
    <row r="4643" spans="1:10">
      <c r="A4643" s="18"/>
      <c r="B4643" s="55"/>
      <c r="C4643" s="41"/>
      <c r="D4643" s="18"/>
      <c r="E4643" s="42"/>
      <c r="F4643" s="60"/>
      <c r="G4643" s="43"/>
      <c r="H4643" s="44"/>
      <c r="I4643" s="45"/>
      <c r="J4643" s="46"/>
    </row>
    <row r="4644" spans="1:10" ht="16" thickBot="1">
      <c r="A4644" s="18" t="s">
        <v>1289</v>
      </c>
      <c r="B4644" s="55"/>
      <c r="C4644" s="56"/>
      <c r="D4644" s="405"/>
      <c r="E4644" s="406"/>
      <c r="F4644" s="407" t="s">
        <v>1290</v>
      </c>
      <c r="G4644" s="408">
        <f>SUM(H4621:H4643)/2</f>
        <v>641202.73</v>
      </c>
      <c r="H4644" s="409" t="e">
        <f>IF($A$2="CD",IF($A$3=1,ROUND(SUM(H4621:H4643)/2,0),IF($A$3=3,ROUND(SUM(H4621:H4643)/2,-1),SUM(H4621:H4643)/2)),SUM(H4621:H4643)/2)</f>
        <v>#REF!</v>
      </c>
      <c r="I4644" s="57" t="e">
        <f>SUM(J4621:J4643)/2</f>
        <v>#REF!</v>
      </c>
      <c r="J4644" s="410" t="e">
        <f>IF($A$2="CD",IF($A$3=1,ROUND(SUM(J4621:J4643)/2,0),IF($A$3=3,ROUND(SUM(J4621:J4643)/2,-1),SUM(J4621:J4643)/2)),SUM(J4621:J4643)/2)</f>
        <v>#REF!</v>
      </c>
    </row>
    <row r="4645" spans="1:10" ht="16" thickTop="1">
      <c r="A4645" s="18" t="s">
        <v>1340</v>
      </c>
      <c r="B4645" s="55"/>
      <c r="C4645" s="65" t="s">
        <v>1341</v>
      </c>
      <c r="D4645" s="66"/>
      <c r="E4645" s="67"/>
      <c r="F4645" s="112"/>
      <c r="G4645" s="68"/>
      <c r="H4645" s="69"/>
      <c r="I4645" s="45"/>
      <c r="J4645" s="70"/>
    </row>
    <row r="4646" spans="1:10">
      <c r="A4646" s="40" t="s">
        <v>1342</v>
      </c>
      <c r="B4646" s="55"/>
      <c r="C4646" s="272" t="s">
        <v>1343</v>
      </c>
      <c r="D4646" s="273"/>
      <c r="E4646" s="274"/>
      <c r="F4646" s="444">
        <f>$F$3</f>
        <v>0</v>
      </c>
      <c r="G4646" s="275"/>
      <c r="H4646" s="276" t="e">
        <f>ROUND(H4644*F4646,2)</f>
        <v>#REF!</v>
      </c>
      <c r="I4646" s="45"/>
      <c r="J4646" s="271" t="e">
        <f>ROUND(J4644*F4646,2)</f>
        <v>#REF!</v>
      </c>
    </row>
    <row r="4647" spans="1:10">
      <c r="A4647" s="40" t="s">
        <v>1344</v>
      </c>
      <c r="B4647" s="55"/>
      <c r="C4647" s="272" t="s">
        <v>1345</v>
      </c>
      <c r="D4647" s="273"/>
      <c r="E4647" s="274"/>
      <c r="F4647" s="444">
        <f>$G$3</f>
        <v>0</v>
      </c>
      <c r="G4647" s="275"/>
      <c r="H4647" s="276" t="e">
        <f>ROUND(H4644*F4647,2)</f>
        <v>#REF!</v>
      </c>
      <c r="I4647" s="45"/>
      <c r="J4647" s="271" t="e">
        <f>ROUND(J4644*F4647,2)</f>
        <v>#REF!</v>
      </c>
    </row>
    <row r="4648" spans="1:10">
      <c r="A4648" s="40" t="s">
        <v>1346</v>
      </c>
      <c r="B4648" s="55"/>
      <c r="C4648" s="272" t="s">
        <v>1347</v>
      </c>
      <c r="D4648" s="273"/>
      <c r="E4648" s="274"/>
      <c r="F4648" s="444">
        <f>$H$3</f>
        <v>0</v>
      </c>
      <c r="G4648" s="275"/>
      <c r="H4648" s="276" t="e">
        <f>ROUND(H4644*F4648,2)</f>
        <v>#REF!</v>
      </c>
      <c r="I4648" s="45"/>
      <c r="J4648" s="271" t="e">
        <f>ROUND(J4644*F4648,2)</f>
        <v>#REF!</v>
      </c>
    </row>
    <row r="4649" spans="1:10">
      <c r="A4649" s="40" t="s">
        <v>1348</v>
      </c>
      <c r="B4649" s="55"/>
      <c r="C4649" s="272" t="s">
        <v>1349</v>
      </c>
      <c r="D4649" s="273"/>
      <c r="E4649" s="274"/>
      <c r="F4649" s="444" t="e">
        <f>$I$3</f>
        <v>#REF!</v>
      </c>
      <c r="G4649" s="275"/>
      <c r="H4649" s="276" t="e">
        <f>ROUND(H4648*F4649,2)</f>
        <v>#REF!</v>
      </c>
      <c r="I4649" s="45"/>
      <c r="J4649" s="271" t="e">
        <f>ROUND(J4648*F4649,2)</f>
        <v>#REF!</v>
      </c>
    </row>
    <row r="4650" spans="1:10">
      <c r="A4650" s="18" t="s">
        <v>1350</v>
      </c>
      <c r="B4650" s="55"/>
      <c r="C4650" s="47" t="s">
        <v>1351</v>
      </c>
      <c r="D4650" s="18"/>
      <c r="E4650" s="42"/>
      <c r="F4650" s="60"/>
      <c r="G4650" s="71"/>
      <c r="H4650" s="72" t="e">
        <f>SUM(H4646:H4649)</f>
        <v>#REF!</v>
      </c>
      <c r="I4650" s="62"/>
      <c r="J4650" s="73" t="e">
        <f>SUM(J4646:J4649)</f>
        <v>#REF!</v>
      </c>
    </row>
    <row r="4651" spans="1:10" ht="16" thickBot="1">
      <c r="A4651" s="18" t="s">
        <v>1352</v>
      </c>
      <c r="B4651" s="55"/>
      <c r="C4651" s="411"/>
      <c r="D4651" s="412"/>
      <c r="E4651" s="406"/>
      <c r="F4651" s="407" t="s">
        <v>1353</v>
      </c>
      <c r="G4651" s="413" t="e">
        <f>H4650+H4644</f>
        <v>#REF!</v>
      </c>
      <c r="H4651" s="409" t="e">
        <f>IF($A$3=2,ROUND((H4644+H4650),2),IF($A$3=3,ROUND((H4644+H4650),-1),ROUND((H4644+H4650),0)))</f>
        <v>#REF!</v>
      </c>
      <c r="I4651" s="57"/>
      <c r="J4651" s="410" t="e">
        <f>IF($A$3=2,ROUND((J4644+J4650),2),IF($A$3=3,ROUND((J4644+J4650),-1),ROUND((J4644+J4650),0)))</f>
        <v>#REF!</v>
      </c>
    </row>
    <row r="4652" spans="1:10" ht="16" thickTop="1">
      <c r="C4652" s="1"/>
      <c r="D4652" s="2"/>
      <c r="E4652" s="1"/>
      <c r="F4652" s="1"/>
      <c r="G4652" s="1"/>
      <c r="H4652" s="1"/>
      <c r="I4652" s="29"/>
      <c r="J4652" s="30"/>
    </row>
    <row r="4653" spans="1:10">
      <c r="C4653" s="1"/>
      <c r="D4653" s="2"/>
      <c r="E4653" s="1"/>
      <c r="F4653" s="1"/>
      <c r="G4653" s="1"/>
      <c r="H4653" s="1"/>
      <c r="I4653" s="29"/>
      <c r="J4653" s="30"/>
    </row>
    <row r="4654" spans="1:10" ht="16" thickBot="1">
      <c r="C4654" s="1"/>
      <c r="D4654" s="2"/>
      <c r="E4654" s="1"/>
      <c r="F4654" s="1"/>
      <c r="G4654" s="1"/>
      <c r="H4654" s="1"/>
      <c r="I4654" s="29"/>
      <c r="J4654" s="30"/>
    </row>
    <row r="4655" spans="1:10" ht="16" thickTop="1">
      <c r="A4655" s="18" t="s">
        <v>1984</v>
      </c>
      <c r="B4655" s="31"/>
      <c r="C4655" s="812" t="s">
        <v>1985</v>
      </c>
      <c r="D4655" s="813"/>
      <c r="E4655" s="813"/>
      <c r="F4655" s="813"/>
      <c r="G4655" s="58"/>
      <c r="H4655" s="33" t="s">
        <v>1359</v>
      </c>
      <c r="I4655" s="34" t="s">
        <v>1251</v>
      </c>
      <c r="J4655" s="35" t="s">
        <v>4</v>
      </c>
    </row>
    <row r="4656" spans="1:10">
      <c r="A4656" s="18"/>
      <c r="B4656" s="31"/>
      <c r="C4656" s="814"/>
      <c r="D4656" s="815"/>
      <c r="E4656" s="815"/>
      <c r="F4656" s="815"/>
      <c r="G4656" s="59"/>
      <c r="H4656" s="37" t="e">
        <f>"ITEM:   "&amp;#REF!</f>
        <v>#REF!</v>
      </c>
      <c r="I4656" s="64" t="e">
        <f>#REF!</f>
        <v>#REF!</v>
      </c>
      <c r="J4656" s="39"/>
    </row>
    <row r="4657" spans="1:10">
      <c r="A4657" s="40" t="s">
        <v>1253</v>
      </c>
      <c r="B4657" s="31"/>
      <c r="C4657" s="360" t="s">
        <v>1</v>
      </c>
      <c r="D4657" s="438" t="s">
        <v>2</v>
      </c>
      <c r="E4657" s="443" t="s">
        <v>3</v>
      </c>
      <c r="F4657" s="440" t="s">
        <v>1254</v>
      </c>
      <c r="G4657" s="441" t="s">
        <v>1255</v>
      </c>
      <c r="H4657" s="442" t="s">
        <v>1256</v>
      </c>
      <c r="I4657" s="268"/>
      <c r="J4657" s="271" t="s">
        <v>1256</v>
      </c>
    </row>
    <row r="4658" spans="1:10">
      <c r="A4658" s="40"/>
      <c r="B4658" s="31"/>
      <c r="C4658" s="41"/>
      <c r="D4658" s="18"/>
      <c r="E4658" s="42"/>
      <c r="F4658" s="60"/>
      <c r="G4658" s="43"/>
      <c r="H4658" s="44"/>
      <c r="I4658" s="45"/>
      <c r="J4658" s="46"/>
    </row>
    <row r="4659" spans="1:10">
      <c r="A4659" s="40" t="s">
        <v>1257</v>
      </c>
      <c r="B4659" s="31"/>
      <c r="C4659" s="47" t="s">
        <v>1258</v>
      </c>
      <c r="D4659" s="18"/>
      <c r="E4659" s="42"/>
      <c r="F4659" s="60"/>
      <c r="G4659" s="43"/>
      <c r="H4659" s="44"/>
      <c r="I4659" s="45"/>
      <c r="J4659" s="46"/>
    </row>
    <row r="4660" spans="1:10">
      <c r="A4660" s="40">
        <v>105087</v>
      </c>
      <c r="B4660" s="31" t="s">
        <v>1369</v>
      </c>
      <c r="C4660" s="360" t="s">
        <v>1986</v>
      </c>
      <c r="D4660" s="438" t="s">
        <v>17</v>
      </c>
      <c r="E4660" s="443">
        <v>1</v>
      </c>
      <c r="F4660" s="440">
        <v>5</v>
      </c>
      <c r="G4660" s="441">
        <v>18300</v>
      </c>
      <c r="H4660" s="442">
        <f>TRUNC(E4660* (1 + F4660 / 100) * G4660,2)</f>
        <v>19215</v>
      </c>
      <c r="I4660" s="268" t="e">
        <f>I4656 * (E4660 * (1+F4660/100))</f>
        <v>#REF!</v>
      </c>
      <c r="J4660" s="271" t="e">
        <f>H4660 * I4656</f>
        <v>#REF!</v>
      </c>
    </row>
    <row r="4661" spans="1:10">
      <c r="A4661" s="40">
        <v>101904</v>
      </c>
      <c r="B4661" s="31" t="s">
        <v>1263</v>
      </c>
      <c r="C4661" s="360" t="s">
        <v>1638</v>
      </c>
      <c r="D4661" s="438" t="s">
        <v>1301</v>
      </c>
      <c r="E4661" s="443">
        <v>7.0000000000000001E-3</v>
      </c>
      <c r="F4661" s="440"/>
      <c r="G4661" s="441">
        <v>45000</v>
      </c>
      <c r="H4661" s="442">
        <f>TRUNC(E4661* (1 + F4661 / 100) * G4661,2)</f>
        <v>315</v>
      </c>
      <c r="I4661" s="268" t="e">
        <f>I4656 * (E4661 * (1+F4661/100))</f>
        <v>#REF!</v>
      </c>
      <c r="J4661" s="271" t="e">
        <f>H4661 * I4656</f>
        <v>#REF!</v>
      </c>
    </row>
    <row r="4662" spans="1:10">
      <c r="A4662" s="40">
        <v>101651</v>
      </c>
      <c r="B4662" s="31" t="s">
        <v>1329</v>
      </c>
      <c r="C4662" s="360" t="s">
        <v>1641</v>
      </c>
      <c r="D4662" s="438" t="s">
        <v>1304</v>
      </c>
      <c r="E4662" s="443">
        <v>0.05</v>
      </c>
      <c r="F4662" s="440"/>
      <c r="G4662" s="441">
        <v>11300</v>
      </c>
      <c r="H4662" s="442">
        <f>TRUNC(E4662* (1 + F4662 / 100) * G4662,2)</f>
        <v>565</v>
      </c>
      <c r="I4662" s="268" t="e">
        <f>I4656 * (E4662 * (1+F4662/100))</f>
        <v>#REF!</v>
      </c>
      <c r="J4662" s="271" t="e">
        <f>H4662 * I4656</f>
        <v>#REF!</v>
      </c>
    </row>
    <row r="4663" spans="1:10">
      <c r="A4663" s="40">
        <v>103222</v>
      </c>
      <c r="B4663" s="31" t="s">
        <v>1639</v>
      </c>
      <c r="C4663" s="360" t="s">
        <v>1987</v>
      </c>
      <c r="D4663" s="438" t="s">
        <v>1301</v>
      </c>
      <c r="E4663" s="443">
        <v>0.02</v>
      </c>
      <c r="F4663" s="440"/>
      <c r="G4663" s="441">
        <v>88900</v>
      </c>
      <c r="H4663" s="442">
        <f>TRUNC(E4663* (1 + F4663 / 100) * G4663,2)</f>
        <v>1778</v>
      </c>
      <c r="I4663" s="268" t="e">
        <f>I4656 * (E4663 * (1+F4663/100))</f>
        <v>#REF!</v>
      </c>
      <c r="J4663" s="271" t="e">
        <f>H4663 * I4656</f>
        <v>#REF!</v>
      </c>
    </row>
    <row r="4664" spans="1:10">
      <c r="A4664" s="54" t="s">
        <v>1265</v>
      </c>
      <c r="B4664" s="31"/>
      <c r="C4664" s="41"/>
      <c r="D4664" s="18"/>
      <c r="E4664" s="42"/>
      <c r="F4664" s="60"/>
      <c r="G4664" s="43" t="s">
        <v>1266</v>
      </c>
      <c r="H4664" s="48">
        <f>SUM(H4659:H4663)</f>
        <v>21873</v>
      </c>
      <c r="I4664" s="45"/>
      <c r="J4664" s="49" t="e">
        <f>SUM(J4659:J4663)</f>
        <v>#REF!</v>
      </c>
    </row>
    <row r="4665" spans="1:10">
      <c r="A4665" s="40" t="s">
        <v>1267</v>
      </c>
      <c r="B4665" s="31"/>
      <c r="C4665" s="50" t="s">
        <v>1268</v>
      </c>
      <c r="D4665" s="18" t="s">
        <v>1269</v>
      </c>
      <c r="E4665" s="18" t="s">
        <v>1270</v>
      </c>
      <c r="F4665" s="18" t="s">
        <v>1271</v>
      </c>
      <c r="G4665" s="51" t="s">
        <v>1272</v>
      </c>
      <c r="H4665" s="52" t="s">
        <v>1273</v>
      </c>
      <c r="I4665" s="45"/>
      <c r="J4665" s="46"/>
    </row>
    <row r="4666" spans="1:10">
      <c r="A4666" s="40">
        <v>200024</v>
      </c>
      <c r="B4666" s="31" t="s">
        <v>1268</v>
      </c>
      <c r="C4666" s="360" t="s">
        <v>1968</v>
      </c>
      <c r="D4666" s="292">
        <v>175040</v>
      </c>
      <c r="E4666" s="293">
        <f>$O$1</f>
        <v>1.68</v>
      </c>
      <c r="F4666" s="294">
        <f>IF(D4666&lt;&gt;"",TRUNC(D4666*E4666,0),"")</f>
        <v>294067</v>
      </c>
      <c r="G4666" s="295">
        <v>52.7149</v>
      </c>
      <c r="H4666" s="442">
        <f>TRUNC(F4666/G4666,2)</f>
        <v>5578.44</v>
      </c>
      <c r="I4666" s="268" t="e">
        <f>I4656 / G4666</f>
        <v>#REF!</v>
      </c>
      <c r="J4666" s="271" t="e">
        <f>H4666 * I4656</f>
        <v>#REF!</v>
      </c>
    </row>
    <row r="4667" spans="1:10">
      <c r="A4667" s="40">
        <v>200026</v>
      </c>
      <c r="B4667" s="31" t="s">
        <v>1268</v>
      </c>
      <c r="C4667" s="360" t="s">
        <v>1644</v>
      </c>
      <c r="D4667" s="292">
        <v>108249</v>
      </c>
      <c r="E4667" s="293">
        <f>$O$1</f>
        <v>1.68</v>
      </c>
      <c r="F4667" s="294">
        <f>IF(D4667&lt;&gt;"",TRUNC(D4667*E4667,0),"")</f>
        <v>181858</v>
      </c>
      <c r="G4667" s="295">
        <v>70.170500000000004</v>
      </c>
      <c r="H4667" s="442">
        <f>TRUNC(F4667/G4667,2)</f>
        <v>2591.65</v>
      </c>
      <c r="I4667" s="268" t="e">
        <f>I4656 / G4667</f>
        <v>#REF!</v>
      </c>
      <c r="J4667" s="271" t="e">
        <f>H4667 * I4656</f>
        <v>#REF!</v>
      </c>
    </row>
    <row r="4668" spans="1:10">
      <c r="A4668" s="54" t="s">
        <v>1276</v>
      </c>
      <c r="B4668" s="31"/>
      <c r="C4668" s="41"/>
      <c r="D4668" s="18"/>
      <c r="E4668" s="42"/>
      <c r="F4668" s="60"/>
      <c r="G4668" s="43" t="s">
        <v>1277</v>
      </c>
      <c r="H4668" s="48">
        <f>SUM(H4665:H4667)</f>
        <v>8170.09</v>
      </c>
      <c r="I4668" s="45"/>
      <c r="J4668" s="49" t="e">
        <f>SUM(J4665:J4667)</f>
        <v>#REF!</v>
      </c>
    </row>
    <row r="4669" spans="1:10">
      <c r="A4669" s="40" t="s">
        <v>1278</v>
      </c>
      <c r="B4669" s="31"/>
      <c r="C4669" s="53" t="s">
        <v>1279</v>
      </c>
      <c r="D4669" s="18"/>
      <c r="E4669" s="42"/>
      <c r="F4669" s="60"/>
      <c r="G4669" s="43"/>
      <c r="H4669" s="44"/>
      <c r="I4669" s="45"/>
      <c r="J4669" s="46"/>
    </row>
    <row r="4670" spans="1:10">
      <c r="A4670" s="40">
        <v>300048</v>
      </c>
      <c r="B4670" s="31" t="s">
        <v>1279</v>
      </c>
      <c r="C4670" s="360" t="s">
        <v>1646</v>
      </c>
      <c r="D4670" s="438" t="s">
        <v>629</v>
      </c>
      <c r="E4670" s="443">
        <v>1.4999999999999999E-2</v>
      </c>
      <c r="F4670" s="440"/>
      <c r="G4670" s="441">
        <v>39900</v>
      </c>
      <c r="H4670" s="442">
        <f>TRUNC(E4670* (1 + F4670 / 100) * G4670,2)</f>
        <v>598.5</v>
      </c>
      <c r="I4670" s="268" t="e">
        <f>I4656 * (E4670 * (1+F4670/100))</f>
        <v>#REF!</v>
      </c>
      <c r="J4670" s="271" t="e">
        <f>H4670 * I4656</f>
        <v>#REF!</v>
      </c>
    </row>
    <row r="4671" spans="1:10">
      <c r="A4671" s="40">
        <v>300026</v>
      </c>
      <c r="B4671" s="31" t="s">
        <v>1279</v>
      </c>
      <c r="C4671" s="360" t="s">
        <v>1281</v>
      </c>
      <c r="D4671" s="438" t="s">
        <v>1282</v>
      </c>
      <c r="E4671" s="439">
        <f>$O$2</f>
        <v>0.05</v>
      </c>
      <c r="F4671" s="440"/>
      <c r="G4671" s="441">
        <f>H4668</f>
        <v>8170.09</v>
      </c>
      <c r="H4671" s="442">
        <f>TRUNC(E4671* (1 + F4671 / 100) * G4671,2)</f>
        <v>408.5</v>
      </c>
      <c r="I4671" s="268" t="e">
        <f>I4656 * H4671</f>
        <v>#REF!</v>
      </c>
      <c r="J4671" s="271" t="e">
        <f>H4671 * I4656</f>
        <v>#REF!</v>
      </c>
    </row>
    <row r="4672" spans="1:10">
      <c r="A4672" s="54" t="s">
        <v>1283</v>
      </c>
      <c r="B4672" s="31"/>
      <c r="C4672" s="41"/>
      <c r="D4672" s="18"/>
      <c r="E4672" s="42"/>
      <c r="F4672" s="60"/>
      <c r="G4672" s="43" t="s">
        <v>1284</v>
      </c>
      <c r="H4672" s="48">
        <f>SUM(H4669:H4671)</f>
        <v>1007</v>
      </c>
      <c r="I4672" s="45"/>
      <c r="J4672" s="49" t="e">
        <f>SUM(J4669:J4671)</f>
        <v>#REF!</v>
      </c>
    </row>
    <row r="4673" spans="1:10">
      <c r="A4673" s="18" t="s">
        <v>1285</v>
      </c>
      <c r="B4673" s="61"/>
      <c r="C4673" s="47" t="s">
        <v>1286</v>
      </c>
      <c r="D4673" s="18"/>
      <c r="E4673" s="42"/>
      <c r="F4673" s="60"/>
      <c r="G4673" s="43"/>
      <c r="H4673" s="44"/>
      <c r="I4673" s="45"/>
      <c r="J4673" s="46"/>
    </row>
    <row r="4674" spans="1:10">
      <c r="A4674" s="40"/>
      <c r="B4674" s="31"/>
      <c r="C4674" s="360"/>
      <c r="D4674" s="438"/>
      <c r="E4674" s="443"/>
      <c r="F4674" s="440"/>
      <c r="G4674" s="441"/>
      <c r="H4674" s="442"/>
      <c r="I4674" s="268"/>
      <c r="J4674" s="271"/>
    </row>
    <row r="4675" spans="1:10">
      <c r="A4675" s="54" t="s">
        <v>1287</v>
      </c>
      <c r="B4675" s="61"/>
      <c r="C4675" s="41"/>
      <c r="D4675" s="18"/>
      <c r="E4675" s="42"/>
      <c r="F4675" s="60"/>
      <c r="G4675" s="43" t="s">
        <v>1288</v>
      </c>
      <c r="H4675" s="442">
        <f>SUM(H4673:H4674)</f>
        <v>0</v>
      </c>
      <c r="I4675" s="45"/>
      <c r="J4675" s="271">
        <f>SUM(J4673:J4674)</f>
        <v>0</v>
      </c>
    </row>
    <row r="4676" spans="1:10">
      <c r="A4676" s="18"/>
      <c r="B4676" s="55"/>
      <c r="C4676" s="41"/>
      <c r="D4676" s="18"/>
      <c r="E4676" s="42"/>
      <c r="F4676" s="60"/>
      <c r="G4676" s="43"/>
      <c r="H4676" s="44"/>
      <c r="I4676" s="45"/>
      <c r="J4676" s="46"/>
    </row>
    <row r="4677" spans="1:10" ht="16" thickBot="1">
      <c r="A4677" s="18" t="s">
        <v>1289</v>
      </c>
      <c r="B4677" s="55"/>
      <c r="C4677" s="56"/>
      <c r="D4677" s="405"/>
      <c r="E4677" s="406"/>
      <c r="F4677" s="407" t="s">
        <v>1290</v>
      </c>
      <c r="G4677" s="408">
        <f>SUM(H4657:H4676)/2</f>
        <v>31050.090000000004</v>
      </c>
      <c r="H4677" s="409" t="e">
        <f>IF($A$2="CD",IF($A$3=1,ROUND(SUM(H4657:H4676)/2,0),IF($A$3=3,ROUND(SUM(H4657:H4676)/2,-1),SUM(H4657:H4676)/2)),SUM(H4657:H4676)/2)</f>
        <v>#REF!</v>
      </c>
      <c r="I4677" s="57" t="e">
        <f>SUM(J4657:J4676)/2</f>
        <v>#REF!</v>
      </c>
      <c r="J4677" s="410" t="e">
        <f>IF($A$2="CD",IF($A$3=1,ROUND(SUM(J4657:J4676)/2,0),IF($A$3=3,ROUND(SUM(J4657:J4676)/2,-1),SUM(J4657:J4676)/2)),SUM(J4657:J4676)/2)</f>
        <v>#REF!</v>
      </c>
    </row>
    <row r="4678" spans="1:10" ht="16" thickTop="1">
      <c r="A4678" s="18" t="s">
        <v>1340</v>
      </c>
      <c r="B4678" s="55"/>
      <c r="C4678" s="65" t="s">
        <v>1341</v>
      </c>
      <c r="D4678" s="66"/>
      <c r="E4678" s="67"/>
      <c r="F4678" s="112"/>
      <c r="G4678" s="68"/>
      <c r="H4678" s="69"/>
      <c r="I4678" s="45"/>
      <c r="J4678" s="70"/>
    </row>
    <row r="4679" spans="1:10">
      <c r="A4679" s="40" t="s">
        <v>1342</v>
      </c>
      <c r="B4679" s="55"/>
      <c r="C4679" s="272" t="s">
        <v>1343</v>
      </c>
      <c r="D4679" s="273"/>
      <c r="E4679" s="274"/>
      <c r="F4679" s="444">
        <f>$F$3</f>
        <v>0</v>
      </c>
      <c r="G4679" s="275"/>
      <c r="H4679" s="276" t="e">
        <f>ROUND(H4677*F4679,2)</f>
        <v>#REF!</v>
      </c>
      <c r="I4679" s="45"/>
      <c r="J4679" s="271" t="e">
        <f>ROUND(J4677*F4679,2)</f>
        <v>#REF!</v>
      </c>
    </row>
    <row r="4680" spans="1:10">
      <c r="A4680" s="40" t="s">
        <v>1344</v>
      </c>
      <c r="B4680" s="55"/>
      <c r="C4680" s="272" t="s">
        <v>1345</v>
      </c>
      <c r="D4680" s="273"/>
      <c r="E4680" s="274"/>
      <c r="F4680" s="444">
        <f>$G$3</f>
        <v>0</v>
      </c>
      <c r="G4680" s="275"/>
      <c r="H4680" s="276" t="e">
        <f>ROUND(H4677*F4680,2)</f>
        <v>#REF!</v>
      </c>
      <c r="I4680" s="45"/>
      <c r="J4680" s="271" t="e">
        <f>ROUND(J4677*F4680,2)</f>
        <v>#REF!</v>
      </c>
    </row>
    <row r="4681" spans="1:10">
      <c r="A4681" s="40" t="s">
        <v>1346</v>
      </c>
      <c r="B4681" s="55"/>
      <c r="C4681" s="272" t="s">
        <v>1347</v>
      </c>
      <c r="D4681" s="273"/>
      <c r="E4681" s="274"/>
      <c r="F4681" s="444">
        <f>$H$3</f>
        <v>0</v>
      </c>
      <c r="G4681" s="275"/>
      <c r="H4681" s="276" t="e">
        <f>ROUND(H4677*F4681,2)</f>
        <v>#REF!</v>
      </c>
      <c r="I4681" s="45"/>
      <c r="J4681" s="271" t="e">
        <f>ROUND(J4677*F4681,2)</f>
        <v>#REF!</v>
      </c>
    </row>
    <row r="4682" spans="1:10">
      <c r="A4682" s="40" t="s">
        <v>1348</v>
      </c>
      <c r="B4682" s="55"/>
      <c r="C4682" s="272" t="s">
        <v>1349</v>
      </c>
      <c r="D4682" s="273"/>
      <c r="E4682" s="274"/>
      <c r="F4682" s="444" t="e">
        <f>$I$3</f>
        <v>#REF!</v>
      </c>
      <c r="G4682" s="275"/>
      <c r="H4682" s="276" t="e">
        <f>ROUND(H4681*F4682,2)</f>
        <v>#REF!</v>
      </c>
      <c r="I4682" s="45"/>
      <c r="J4682" s="271" t="e">
        <f>ROUND(J4681*F4682,2)</f>
        <v>#REF!</v>
      </c>
    </row>
    <row r="4683" spans="1:10">
      <c r="A4683" s="18" t="s">
        <v>1350</v>
      </c>
      <c r="B4683" s="55"/>
      <c r="C4683" s="47" t="s">
        <v>1351</v>
      </c>
      <c r="D4683" s="18"/>
      <c r="E4683" s="42"/>
      <c r="F4683" s="60"/>
      <c r="G4683" s="71"/>
      <c r="H4683" s="72" t="e">
        <f>SUM(H4679:H4682)</f>
        <v>#REF!</v>
      </c>
      <c r="I4683" s="62"/>
      <c r="J4683" s="73" t="e">
        <f>SUM(J4679:J4682)</f>
        <v>#REF!</v>
      </c>
    </row>
    <row r="4684" spans="1:10" ht="16" thickBot="1">
      <c r="A4684" s="18" t="s">
        <v>1352</v>
      </c>
      <c r="B4684" s="55"/>
      <c r="C4684" s="411"/>
      <c r="D4684" s="412"/>
      <c r="E4684" s="406"/>
      <c r="F4684" s="407" t="s">
        <v>1353</v>
      </c>
      <c r="G4684" s="413" t="e">
        <f>H4683+H4677</f>
        <v>#REF!</v>
      </c>
      <c r="H4684" s="409" t="e">
        <f>IF($A$3=2,ROUND((H4677+H4683),2),IF($A$3=3,ROUND((H4677+H4683),-1),ROUND((H4677+H4683),0)))</f>
        <v>#REF!</v>
      </c>
      <c r="I4684" s="57"/>
      <c r="J4684" s="410" t="e">
        <f>IF($A$3=2,ROUND((J4677+J4683),2),IF($A$3=3,ROUND((J4677+J4683),-1),ROUND((J4677+J4683),0)))</f>
        <v>#REF!</v>
      </c>
    </row>
    <row r="4685" spans="1:10" ht="16" thickTop="1">
      <c r="C4685" s="1"/>
      <c r="D4685" s="2"/>
      <c r="E4685" s="1"/>
      <c r="F4685" s="1"/>
      <c r="G4685" s="1"/>
      <c r="H4685" s="1"/>
      <c r="I4685" s="29"/>
      <c r="J4685" s="30"/>
    </row>
    <row r="4686" spans="1:10">
      <c r="C4686" s="1"/>
      <c r="D4686" s="2"/>
      <c r="E4686" s="1"/>
      <c r="F4686" s="1"/>
      <c r="G4686" s="1"/>
      <c r="H4686" s="1"/>
      <c r="I4686" s="29"/>
      <c r="J4686" s="30"/>
    </row>
    <row r="4687" spans="1:10" ht="16" thickBot="1">
      <c r="C4687" s="1"/>
      <c r="D4687" s="2"/>
      <c r="E4687" s="1"/>
      <c r="F4687" s="1"/>
      <c r="G4687" s="1"/>
      <c r="H4687" s="1"/>
      <c r="I4687" s="29"/>
      <c r="J4687" s="30"/>
    </row>
    <row r="4688" spans="1:10" ht="16" thickTop="1">
      <c r="A4688" s="18" t="s">
        <v>1988</v>
      </c>
      <c r="B4688" s="31"/>
      <c r="C4688" s="812" t="s">
        <v>1989</v>
      </c>
      <c r="D4688" s="813"/>
      <c r="E4688" s="813"/>
      <c r="F4688" s="813"/>
      <c r="G4688" s="32"/>
      <c r="H4688" s="33" t="s">
        <v>1611</v>
      </c>
      <c r="I4688" s="34" t="s">
        <v>1251</v>
      </c>
      <c r="J4688" s="35" t="s">
        <v>4</v>
      </c>
    </row>
    <row r="4689" spans="1:10">
      <c r="A4689" s="18"/>
      <c r="B4689" s="31"/>
      <c r="C4689" s="814"/>
      <c r="D4689" s="815"/>
      <c r="E4689" s="815"/>
      <c r="F4689" s="815"/>
      <c r="G4689" s="36"/>
      <c r="H4689" s="37" t="e">
        <f>"ITEM:   "&amp;#REF!</f>
        <v>#REF!</v>
      </c>
      <c r="I4689" s="64" t="e">
        <f>#REF!</f>
        <v>#REF!</v>
      </c>
      <c r="J4689" s="39"/>
    </row>
    <row r="4690" spans="1:10">
      <c r="A4690" s="40" t="s">
        <v>1253</v>
      </c>
      <c r="B4690" s="31"/>
      <c r="C4690" s="360" t="s">
        <v>1</v>
      </c>
      <c r="D4690" s="438" t="s">
        <v>2</v>
      </c>
      <c r="E4690" s="443" t="s">
        <v>3</v>
      </c>
      <c r="F4690" s="443" t="s">
        <v>1254</v>
      </c>
      <c r="G4690" s="441" t="s">
        <v>1255</v>
      </c>
      <c r="H4690" s="442" t="s">
        <v>1256</v>
      </c>
      <c r="I4690" s="268"/>
      <c r="J4690" s="271" t="s">
        <v>1256</v>
      </c>
    </row>
    <row r="4691" spans="1:10">
      <c r="A4691" s="40"/>
      <c r="B4691" s="31"/>
      <c r="C4691" s="41"/>
      <c r="D4691" s="18"/>
      <c r="E4691" s="42"/>
      <c r="F4691" s="42"/>
      <c r="G4691" s="43"/>
      <c r="H4691" s="44"/>
      <c r="I4691" s="45"/>
      <c r="J4691" s="46"/>
    </row>
    <row r="4692" spans="1:10">
      <c r="A4692" s="40" t="s">
        <v>1257</v>
      </c>
      <c r="B4692" s="31"/>
      <c r="C4692" s="47" t="s">
        <v>1258</v>
      </c>
      <c r="D4692" s="18"/>
      <c r="E4692" s="42"/>
      <c r="F4692" s="42"/>
      <c r="G4692" s="43"/>
      <c r="H4692" s="44"/>
      <c r="I4692" s="45"/>
      <c r="J4692" s="46"/>
    </row>
    <row r="4693" spans="1:10">
      <c r="A4693" s="40">
        <v>102118</v>
      </c>
      <c r="B4693" s="31" t="s">
        <v>1990</v>
      </c>
      <c r="C4693" s="360" t="s">
        <v>1991</v>
      </c>
      <c r="D4693" s="438" t="s">
        <v>2</v>
      </c>
      <c r="E4693" s="443">
        <v>0.17</v>
      </c>
      <c r="F4693" s="443"/>
      <c r="G4693" s="441">
        <v>157174</v>
      </c>
      <c r="H4693" s="442">
        <f>TRUNC(E4693* (1 + F4693 / 100) * G4693,2)</f>
        <v>26719.58</v>
      </c>
      <c r="I4693" s="268" t="e">
        <f>I4689 * (E4693 * (1+F4693/100))</f>
        <v>#REF!</v>
      </c>
      <c r="J4693" s="271" t="e">
        <f>H4693 * I4689</f>
        <v>#REF!</v>
      </c>
    </row>
    <row r="4694" spans="1:10">
      <c r="A4694" s="18" t="s">
        <v>1265</v>
      </c>
      <c r="B4694" s="31"/>
      <c r="C4694" s="41"/>
      <c r="D4694" s="18"/>
      <c r="E4694" s="42"/>
      <c r="F4694" s="42"/>
      <c r="G4694" s="43" t="s">
        <v>1266</v>
      </c>
      <c r="H4694" s="48">
        <f>SUM(H4692:H4693)</f>
        <v>26719.58</v>
      </c>
      <c r="I4694" s="45"/>
      <c r="J4694" s="49" t="e">
        <f>SUM(J4692:J4693)</f>
        <v>#REF!</v>
      </c>
    </row>
    <row r="4695" spans="1:10">
      <c r="A4695" s="18" t="s">
        <v>1285</v>
      </c>
      <c r="B4695" s="1"/>
      <c r="C4695" s="47" t="s">
        <v>1286</v>
      </c>
      <c r="D4695" s="18"/>
      <c r="E4695" s="42"/>
      <c r="F4695" s="42"/>
      <c r="G4695" s="43"/>
      <c r="H4695" s="44"/>
      <c r="I4695" s="45"/>
      <c r="J4695" s="46"/>
    </row>
    <row r="4696" spans="1:10">
      <c r="A4696" s="40"/>
      <c r="B4696" s="31"/>
      <c r="C4696" s="360"/>
      <c r="D4696" s="438"/>
      <c r="E4696" s="443"/>
      <c r="F4696" s="443"/>
      <c r="G4696" s="441"/>
      <c r="H4696" s="442"/>
      <c r="I4696" s="268"/>
      <c r="J4696" s="271"/>
    </row>
    <row r="4697" spans="1:10">
      <c r="A4697" s="54" t="s">
        <v>1287</v>
      </c>
      <c r="B4697" s="1"/>
      <c r="C4697" s="41"/>
      <c r="D4697" s="18"/>
      <c r="E4697" s="42"/>
      <c r="F4697" s="42"/>
      <c r="G4697" s="43" t="s">
        <v>1288</v>
      </c>
      <c r="H4697" s="442">
        <f>SUM(H4695:H4696)</f>
        <v>0</v>
      </c>
      <c r="I4697" s="45"/>
      <c r="J4697" s="271">
        <f>SUM(J4695:J4696)</f>
        <v>0</v>
      </c>
    </row>
    <row r="4698" spans="1:10">
      <c r="A4698" s="18"/>
      <c r="B4698" s="55"/>
      <c r="C4698" s="41"/>
      <c r="D4698" s="18"/>
      <c r="E4698" s="42"/>
      <c r="F4698" s="42"/>
      <c r="G4698" s="43"/>
      <c r="H4698" s="44"/>
      <c r="I4698" s="45"/>
      <c r="J4698" s="46"/>
    </row>
    <row r="4699" spans="1:10" ht="16" thickBot="1">
      <c r="A4699" s="18" t="s">
        <v>1289</v>
      </c>
      <c r="B4699" s="55"/>
      <c r="C4699" s="56"/>
      <c r="D4699" s="405"/>
      <c r="E4699" s="406"/>
      <c r="F4699" s="407" t="s">
        <v>1290</v>
      </c>
      <c r="G4699" s="408">
        <f>SUM(H4690:H4698)/2</f>
        <v>26719.58</v>
      </c>
      <c r="H4699" s="409" t="e">
        <f>IF($A$2="CD",IF($A$3=1,ROUND(SUM(H4690:H4698)/2,0),IF($A$3=3,ROUND(SUM(H4690:H4698)/2,-1),SUM(H4690:H4698)/2)),SUM(H4690:H4698)/2)</f>
        <v>#REF!</v>
      </c>
      <c r="I4699" s="57" t="e">
        <f>SUM(J4690:J4698)/2</f>
        <v>#REF!</v>
      </c>
      <c r="J4699" s="410" t="e">
        <f>IF($A$2="CD",IF($A$3=1,ROUND(SUM(J4690:J4698)/2,0),IF($A$3=3,ROUND(SUM(J4690:J4698)/2,-1),SUM(J4690:J4698)/2)),SUM(J4690:J4698)/2)</f>
        <v>#REF!</v>
      </c>
    </row>
    <row r="4700" spans="1:10" ht="16" thickTop="1">
      <c r="A4700" s="18" t="s">
        <v>1340</v>
      </c>
      <c r="B4700" s="55"/>
      <c r="C4700" s="65" t="s">
        <v>1341</v>
      </c>
      <c r="D4700" s="66"/>
      <c r="E4700" s="67"/>
      <c r="F4700" s="67"/>
      <c r="G4700" s="68"/>
      <c r="H4700" s="69"/>
      <c r="I4700" s="45"/>
      <c r="J4700" s="70"/>
    </row>
    <row r="4701" spans="1:10">
      <c r="A4701" s="40" t="s">
        <v>1342</v>
      </c>
      <c r="B4701" s="55"/>
      <c r="C4701" s="272" t="s">
        <v>1343</v>
      </c>
      <c r="D4701" s="273"/>
      <c r="E4701" s="274"/>
      <c r="F4701" s="461">
        <f>$F$3</f>
        <v>0</v>
      </c>
      <c r="G4701" s="275"/>
      <c r="H4701" s="276" t="e">
        <f>ROUND(H4699*F4701,2)</f>
        <v>#REF!</v>
      </c>
      <c r="I4701" s="45"/>
      <c r="J4701" s="271" t="e">
        <f>ROUND(J4699*F4701,2)</f>
        <v>#REF!</v>
      </c>
    </row>
    <row r="4702" spans="1:10">
      <c r="A4702" s="40" t="s">
        <v>1344</v>
      </c>
      <c r="B4702" s="55"/>
      <c r="C4702" s="272" t="s">
        <v>1345</v>
      </c>
      <c r="D4702" s="273"/>
      <c r="E4702" s="274"/>
      <c r="F4702" s="461">
        <f>$G$3</f>
        <v>0</v>
      </c>
      <c r="G4702" s="275"/>
      <c r="H4702" s="276" t="e">
        <f>ROUND(H4699*F4702,2)</f>
        <v>#REF!</v>
      </c>
      <c r="I4702" s="45"/>
      <c r="J4702" s="271" t="e">
        <f>ROUND(J4699*F4702,2)</f>
        <v>#REF!</v>
      </c>
    </row>
    <row r="4703" spans="1:10">
      <c r="A4703" s="40" t="s">
        <v>1346</v>
      </c>
      <c r="B4703" s="55"/>
      <c r="C4703" s="272" t="s">
        <v>1347</v>
      </c>
      <c r="D4703" s="273"/>
      <c r="E4703" s="274"/>
      <c r="F4703" s="461">
        <f>$H$3</f>
        <v>0</v>
      </c>
      <c r="G4703" s="275"/>
      <c r="H4703" s="276" t="e">
        <f>ROUND(H4699*F4703,2)</f>
        <v>#REF!</v>
      </c>
      <c r="I4703" s="45"/>
      <c r="J4703" s="271" t="e">
        <f>ROUND(J4699*F4703,2)</f>
        <v>#REF!</v>
      </c>
    </row>
    <row r="4704" spans="1:10">
      <c r="A4704" s="40" t="s">
        <v>1348</v>
      </c>
      <c r="B4704" s="55"/>
      <c r="C4704" s="272" t="s">
        <v>1349</v>
      </c>
      <c r="D4704" s="273"/>
      <c r="E4704" s="274"/>
      <c r="F4704" s="461" t="e">
        <f>$I$3</f>
        <v>#REF!</v>
      </c>
      <c r="G4704" s="275"/>
      <c r="H4704" s="276" t="e">
        <f>ROUND(H4703*F4704,2)</f>
        <v>#REF!</v>
      </c>
      <c r="I4704" s="45"/>
      <c r="J4704" s="271" t="e">
        <f>ROUND(J4703*F4704,2)</f>
        <v>#REF!</v>
      </c>
    </row>
    <row r="4705" spans="1:10">
      <c r="A4705" s="18" t="s">
        <v>1350</v>
      </c>
      <c r="B4705" s="55"/>
      <c r="C4705" s="47" t="s">
        <v>1351</v>
      </c>
      <c r="D4705" s="18"/>
      <c r="E4705" s="42"/>
      <c r="F4705" s="42"/>
      <c r="G4705" s="71"/>
      <c r="H4705" s="72" t="e">
        <f>SUM(H4701:H4704)</f>
        <v>#REF!</v>
      </c>
      <c r="I4705" s="62"/>
      <c r="J4705" s="73" t="e">
        <f>SUM(J4701:J4704)</f>
        <v>#REF!</v>
      </c>
    </row>
    <row r="4706" spans="1:10" ht="16" thickBot="1">
      <c r="A4706" s="18" t="s">
        <v>1352</v>
      </c>
      <c r="B4706" s="55"/>
      <c r="C4706" s="411"/>
      <c r="D4706" s="412"/>
      <c r="E4706" s="406"/>
      <c r="F4706" s="407" t="s">
        <v>1353</v>
      </c>
      <c r="G4706" s="413" t="e">
        <f>H4705+H4699</f>
        <v>#REF!</v>
      </c>
      <c r="H4706" s="409" t="e">
        <f>IF($A$3=2,ROUND((H4699+H4705),2),IF($A$3=3,ROUND((H4699+H4705),-1),ROUND((H4699+H4705),0)))</f>
        <v>#REF!</v>
      </c>
      <c r="I4706" s="57"/>
      <c r="J4706" s="410" t="e">
        <f>IF($A$3=2,ROUND((J4699+J4705),2),IF($A$3=3,ROUND((J4699+J4705),-1),ROUND((J4699+J4705),0)))</f>
        <v>#REF!</v>
      </c>
    </row>
    <row r="4707" spans="1:10" ht="16" thickTop="1">
      <c r="C4707" s="1"/>
      <c r="D4707" s="2"/>
      <c r="E4707" s="1"/>
      <c r="F4707" s="1"/>
      <c r="G4707" s="1"/>
      <c r="H4707" s="1"/>
      <c r="I4707" s="29"/>
      <c r="J4707" s="30"/>
    </row>
    <row r="4708" spans="1:10">
      <c r="C4708" s="1"/>
      <c r="D4708" s="2"/>
      <c r="E4708" s="1"/>
      <c r="F4708" s="1"/>
      <c r="G4708" s="1"/>
      <c r="H4708" s="1"/>
      <c r="I4708" s="29"/>
      <c r="J4708" s="30"/>
    </row>
    <row r="4709" spans="1:10" ht="16" thickBot="1">
      <c r="C4709" s="1"/>
      <c r="D4709" s="2"/>
      <c r="E4709" s="1"/>
      <c r="F4709" s="1"/>
      <c r="G4709" s="1"/>
      <c r="H4709" s="1"/>
      <c r="I4709" s="29"/>
      <c r="J4709" s="30"/>
    </row>
    <row r="4710" spans="1:10" ht="16" thickTop="1">
      <c r="A4710" s="18" t="s">
        <v>1992</v>
      </c>
      <c r="B4710" s="31"/>
      <c r="C4710" s="812" t="s">
        <v>1993</v>
      </c>
      <c r="D4710" s="813"/>
      <c r="E4710" s="813"/>
      <c r="F4710" s="813"/>
      <c r="G4710" s="32"/>
      <c r="H4710" s="33" t="s">
        <v>1611</v>
      </c>
      <c r="I4710" s="34" t="s">
        <v>1251</v>
      </c>
      <c r="J4710" s="35" t="s">
        <v>4</v>
      </c>
    </row>
    <row r="4711" spans="1:10">
      <c r="A4711" s="18"/>
      <c r="B4711" s="31"/>
      <c r="C4711" s="814"/>
      <c r="D4711" s="815"/>
      <c r="E4711" s="815"/>
      <c r="F4711" s="815"/>
      <c r="G4711" s="36"/>
      <c r="H4711" s="37" t="e">
        <f>"ITEM:   "&amp;#REF!</f>
        <v>#REF!</v>
      </c>
      <c r="I4711" s="64" t="e">
        <f>#REF!</f>
        <v>#REF!</v>
      </c>
      <c r="J4711" s="39"/>
    </row>
    <row r="4712" spans="1:10">
      <c r="A4712" s="40" t="s">
        <v>1253</v>
      </c>
      <c r="B4712" s="31"/>
      <c r="C4712" s="360" t="s">
        <v>1</v>
      </c>
      <c r="D4712" s="438" t="s">
        <v>2</v>
      </c>
      <c r="E4712" s="443" t="s">
        <v>3</v>
      </c>
      <c r="F4712" s="443" t="s">
        <v>1254</v>
      </c>
      <c r="G4712" s="441" t="s">
        <v>1255</v>
      </c>
      <c r="H4712" s="442" t="s">
        <v>1256</v>
      </c>
      <c r="I4712" s="268"/>
      <c r="J4712" s="271" t="s">
        <v>1256</v>
      </c>
    </row>
    <row r="4713" spans="1:10">
      <c r="A4713" s="40"/>
      <c r="B4713" s="31"/>
      <c r="C4713" s="41"/>
      <c r="D4713" s="18"/>
      <c r="E4713" s="42"/>
      <c r="F4713" s="42"/>
      <c r="G4713" s="43"/>
      <c r="H4713" s="44"/>
      <c r="I4713" s="45"/>
      <c r="J4713" s="46"/>
    </row>
    <row r="4714" spans="1:10">
      <c r="A4714" s="40" t="s">
        <v>1267</v>
      </c>
      <c r="B4714" s="31"/>
      <c r="C4714" s="50" t="s">
        <v>1268</v>
      </c>
      <c r="D4714" s="18" t="s">
        <v>1269</v>
      </c>
      <c r="E4714" s="18" t="s">
        <v>1270</v>
      </c>
      <c r="F4714" s="18" t="s">
        <v>1271</v>
      </c>
      <c r="G4714" s="51" t="s">
        <v>1272</v>
      </c>
      <c r="H4714" s="52" t="s">
        <v>1273</v>
      </c>
      <c r="I4714" s="45"/>
      <c r="J4714" s="46"/>
    </row>
    <row r="4715" spans="1:10">
      <c r="A4715" s="40">
        <v>200021</v>
      </c>
      <c r="B4715" s="31" t="s">
        <v>1268</v>
      </c>
      <c r="C4715" s="360" t="s">
        <v>1404</v>
      </c>
      <c r="D4715" s="292">
        <v>108249</v>
      </c>
      <c r="E4715" s="293">
        <f>$O$1</f>
        <v>1.68</v>
      </c>
      <c r="F4715" s="294">
        <f>IF(D4715&lt;&gt;"",TRUNC(D4715*E4715,0),"")</f>
        <v>181858</v>
      </c>
      <c r="G4715" s="295">
        <v>8.7150999999999996</v>
      </c>
      <c r="H4715" s="442">
        <f>TRUNC(F4715/G4715,2)</f>
        <v>20867</v>
      </c>
      <c r="I4715" s="268" t="e">
        <f>I4711 / G4715</f>
        <v>#REF!</v>
      </c>
      <c r="J4715" s="271" t="e">
        <f>H4715 * I4711</f>
        <v>#REF!</v>
      </c>
    </row>
    <row r="4716" spans="1:10">
      <c r="A4716" s="18" t="s">
        <v>1276</v>
      </c>
      <c r="B4716" s="31"/>
      <c r="C4716" s="41"/>
      <c r="D4716" s="18"/>
      <c r="E4716" s="42"/>
      <c r="F4716" s="42"/>
      <c r="G4716" s="43" t="s">
        <v>1277</v>
      </c>
      <c r="H4716" s="48">
        <f>SUM(H4714:H4715)</f>
        <v>20867</v>
      </c>
      <c r="I4716" s="45"/>
      <c r="J4716" s="49" t="e">
        <f>SUM(J4714:J4715)</f>
        <v>#REF!</v>
      </c>
    </row>
    <row r="4717" spans="1:10">
      <c r="A4717" s="40" t="s">
        <v>1278</v>
      </c>
      <c r="B4717" s="31"/>
      <c r="C4717" s="53" t="s">
        <v>1279</v>
      </c>
      <c r="D4717" s="18"/>
      <c r="E4717" s="42"/>
      <c r="F4717" s="42"/>
      <c r="G4717" s="43"/>
      <c r="H4717" s="44"/>
      <c r="I4717" s="45"/>
      <c r="J4717" s="46"/>
    </row>
    <row r="4718" spans="1:10">
      <c r="A4718" s="40">
        <v>300026</v>
      </c>
      <c r="B4718" s="31" t="s">
        <v>1279</v>
      </c>
      <c r="C4718" s="360" t="s">
        <v>1281</v>
      </c>
      <c r="D4718" s="438" t="s">
        <v>1282</v>
      </c>
      <c r="E4718" s="439">
        <f>$O$2</f>
        <v>0.05</v>
      </c>
      <c r="F4718" s="443"/>
      <c r="G4718" s="441">
        <f>H4716</f>
        <v>20867</v>
      </c>
      <c r="H4718" s="442">
        <f>TRUNC(E4718* (1 + F4718 / 100) * G4718,2)</f>
        <v>1043.3499999999999</v>
      </c>
      <c r="I4718" s="268" t="e">
        <f>I4711 * H4718</f>
        <v>#REF!</v>
      </c>
      <c r="J4718" s="271" t="e">
        <f>H4718 * I4711</f>
        <v>#REF!</v>
      </c>
    </row>
    <row r="4719" spans="1:10">
      <c r="A4719" s="18" t="s">
        <v>1283</v>
      </c>
      <c r="B4719" s="31"/>
      <c r="C4719" s="41"/>
      <c r="D4719" s="18"/>
      <c r="E4719" s="42"/>
      <c r="F4719" s="42"/>
      <c r="G4719" s="43" t="s">
        <v>1284</v>
      </c>
      <c r="H4719" s="48">
        <f>SUM(H4717:H4718)</f>
        <v>1043.3499999999999</v>
      </c>
      <c r="I4719" s="45"/>
      <c r="J4719" s="49" t="e">
        <f>SUM(J4717:J4718)</f>
        <v>#REF!</v>
      </c>
    </row>
    <row r="4720" spans="1:10">
      <c r="A4720" s="18" t="s">
        <v>1285</v>
      </c>
      <c r="B4720" s="1"/>
      <c r="C4720" s="47" t="s">
        <v>1286</v>
      </c>
      <c r="D4720" s="18"/>
      <c r="E4720" s="42"/>
      <c r="F4720" s="42"/>
      <c r="G4720" s="43"/>
      <c r="H4720" s="44"/>
      <c r="I4720" s="45"/>
      <c r="J4720" s="46"/>
    </row>
    <row r="4721" spans="1:10">
      <c r="A4721" s="40"/>
      <c r="B4721" s="31"/>
      <c r="C4721" s="360"/>
      <c r="D4721" s="438"/>
      <c r="E4721" s="443"/>
      <c r="F4721" s="443"/>
      <c r="G4721" s="441"/>
      <c r="H4721" s="442"/>
      <c r="I4721" s="268"/>
      <c r="J4721" s="271"/>
    </row>
    <row r="4722" spans="1:10">
      <c r="A4722" s="54" t="s">
        <v>1287</v>
      </c>
      <c r="B4722" s="1"/>
      <c r="C4722" s="41"/>
      <c r="D4722" s="18"/>
      <c r="E4722" s="42"/>
      <c r="F4722" s="42"/>
      <c r="G4722" s="43" t="s">
        <v>1288</v>
      </c>
      <c r="H4722" s="442">
        <f>SUM(H4720:H4721)</f>
        <v>0</v>
      </c>
      <c r="I4722" s="45"/>
      <c r="J4722" s="271">
        <f>SUM(J4720:J4721)</f>
        <v>0</v>
      </c>
    </row>
    <row r="4723" spans="1:10">
      <c r="A4723" s="18"/>
      <c r="B4723" s="55"/>
      <c r="C4723" s="41"/>
      <c r="D4723" s="18"/>
      <c r="E4723" s="42"/>
      <c r="F4723" s="42"/>
      <c r="G4723" s="43"/>
      <c r="H4723" s="44"/>
      <c r="I4723" s="45"/>
      <c r="J4723" s="46"/>
    </row>
    <row r="4724" spans="1:10" ht="16" thickBot="1">
      <c r="A4724" s="18" t="s">
        <v>1289</v>
      </c>
      <c r="B4724" s="55"/>
      <c r="C4724" s="56"/>
      <c r="D4724" s="405"/>
      <c r="E4724" s="406"/>
      <c r="F4724" s="407" t="s">
        <v>1290</v>
      </c>
      <c r="G4724" s="408">
        <f>SUM(H4712:H4723)/2</f>
        <v>21910.35</v>
      </c>
      <c r="H4724" s="409" t="e">
        <f>IF($A$2="CD",IF($A$3=1,ROUND(SUM(H4712:H4723)/2,0),IF($A$3=3,ROUND(SUM(H4712:H4723)/2,-1),SUM(H4712:H4723)/2)),SUM(H4712:H4723)/2)</f>
        <v>#REF!</v>
      </c>
      <c r="I4724" s="57" t="e">
        <f>SUM(J4712:J4723)/2</f>
        <v>#REF!</v>
      </c>
      <c r="J4724" s="410" t="e">
        <f>IF($A$2="CD",IF($A$3=1,ROUND(SUM(J4712:J4723)/2,0),IF($A$3=3,ROUND(SUM(J4712:J4723)/2,-1),SUM(J4712:J4723)/2)),SUM(J4712:J4723)/2)</f>
        <v>#REF!</v>
      </c>
    </row>
    <row r="4725" spans="1:10" ht="16" thickTop="1">
      <c r="A4725" s="18" t="s">
        <v>1340</v>
      </c>
      <c r="B4725" s="55"/>
      <c r="C4725" s="65" t="s">
        <v>1341</v>
      </c>
      <c r="D4725" s="66"/>
      <c r="E4725" s="67"/>
      <c r="F4725" s="67"/>
      <c r="G4725" s="68"/>
      <c r="H4725" s="69"/>
      <c r="I4725" s="62"/>
      <c r="J4725" s="70"/>
    </row>
    <row r="4726" spans="1:10">
      <c r="A4726" s="40" t="s">
        <v>1342</v>
      </c>
      <c r="B4726" s="55"/>
      <c r="C4726" s="272" t="s">
        <v>1343</v>
      </c>
      <c r="D4726" s="273"/>
      <c r="E4726" s="274"/>
      <c r="F4726" s="461">
        <f>$F$3</f>
        <v>0</v>
      </c>
      <c r="G4726" s="275"/>
      <c r="H4726" s="276" t="e">
        <f>ROUND(H4724*F4726,2)</f>
        <v>#REF!</v>
      </c>
      <c r="I4726" s="45"/>
      <c r="J4726" s="271" t="e">
        <f>ROUND(J4724*F4726,2)</f>
        <v>#REF!</v>
      </c>
    </row>
    <row r="4727" spans="1:10">
      <c r="A4727" s="40" t="s">
        <v>1344</v>
      </c>
      <c r="B4727" s="55"/>
      <c r="C4727" s="272" t="s">
        <v>1345</v>
      </c>
      <c r="D4727" s="273"/>
      <c r="E4727" s="274"/>
      <c r="F4727" s="461">
        <f>$G$3</f>
        <v>0</v>
      </c>
      <c r="G4727" s="275"/>
      <c r="H4727" s="276" t="e">
        <f>ROUND(H4724*F4727,2)</f>
        <v>#REF!</v>
      </c>
      <c r="I4727" s="45"/>
      <c r="J4727" s="271" t="e">
        <f>ROUND(J4724*F4727,2)</f>
        <v>#REF!</v>
      </c>
    </row>
    <row r="4728" spans="1:10">
      <c r="A4728" s="40" t="s">
        <v>1346</v>
      </c>
      <c r="B4728" s="55"/>
      <c r="C4728" s="272" t="s">
        <v>1347</v>
      </c>
      <c r="D4728" s="273"/>
      <c r="E4728" s="274"/>
      <c r="F4728" s="461">
        <f>$H$3</f>
        <v>0</v>
      </c>
      <c r="G4728" s="275"/>
      <c r="H4728" s="276" t="e">
        <f>ROUND(H4724*F4728,2)</f>
        <v>#REF!</v>
      </c>
      <c r="I4728" s="45"/>
      <c r="J4728" s="271" t="e">
        <f>ROUND(J4724*F4728,2)</f>
        <v>#REF!</v>
      </c>
    </row>
    <row r="4729" spans="1:10">
      <c r="A4729" s="40" t="s">
        <v>1348</v>
      </c>
      <c r="B4729" s="55"/>
      <c r="C4729" s="272" t="s">
        <v>1349</v>
      </c>
      <c r="D4729" s="273"/>
      <c r="E4729" s="274"/>
      <c r="F4729" s="461" t="e">
        <f>$I$3</f>
        <v>#REF!</v>
      </c>
      <c r="G4729" s="275"/>
      <c r="H4729" s="276" t="e">
        <f>ROUND(H4728*F4729,2)</f>
        <v>#REF!</v>
      </c>
      <c r="I4729" s="45"/>
      <c r="J4729" s="271" t="e">
        <f>ROUND(J4728*F4729,2)</f>
        <v>#REF!</v>
      </c>
    </row>
    <row r="4730" spans="1:10">
      <c r="A4730" s="18" t="s">
        <v>1350</v>
      </c>
      <c r="B4730" s="55"/>
      <c r="C4730" s="47" t="s">
        <v>1351</v>
      </c>
      <c r="D4730" s="18"/>
      <c r="E4730" s="42"/>
      <c r="F4730" s="42"/>
      <c r="G4730" s="71"/>
      <c r="H4730" s="72" t="e">
        <f>SUM(H4726:H4729)</f>
        <v>#REF!</v>
      </c>
      <c r="I4730" s="62"/>
      <c r="J4730" s="73" t="e">
        <f>SUM(J4726:J4729)</f>
        <v>#REF!</v>
      </c>
    </row>
    <row r="4731" spans="1:10" ht="16" thickBot="1">
      <c r="A4731" s="18" t="s">
        <v>1352</v>
      </c>
      <c r="B4731" s="55"/>
      <c r="C4731" s="411"/>
      <c r="D4731" s="412"/>
      <c r="E4731" s="406"/>
      <c r="F4731" s="407" t="s">
        <v>1353</v>
      </c>
      <c r="G4731" s="413" t="e">
        <f>H4730+H4724</f>
        <v>#REF!</v>
      </c>
      <c r="H4731" s="409" t="e">
        <f>IF($A$3=2,ROUND((H4724+H4730),2),IF($A$3=3,ROUND((H4724+H4730),-1),ROUND((H4724+H4730),0)))</f>
        <v>#REF!</v>
      </c>
      <c r="I4731" s="57"/>
      <c r="J4731" s="410" t="e">
        <f>IF($A$3=2,ROUND((J4724+J4730),2),IF($A$3=3,ROUND((J4724+J4730),-1),ROUND((J4724+J4730),0)))</f>
        <v>#REF!</v>
      </c>
    </row>
    <row r="4732" spans="1:10" ht="16" thickTop="1">
      <c r="C4732" s="1"/>
      <c r="D4732" s="2"/>
      <c r="E4732" s="1"/>
      <c r="F4732" s="1"/>
      <c r="G4732" s="1"/>
      <c r="H4732" s="1"/>
      <c r="I4732" s="29"/>
      <c r="J4732" s="30"/>
    </row>
    <row r="4733" spans="1:10">
      <c r="C4733" s="1"/>
      <c r="D4733" s="2"/>
      <c r="E4733" s="1"/>
      <c r="F4733" s="1"/>
      <c r="G4733" s="1"/>
      <c r="H4733" s="1"/>
      <c r="I4733" s="29"/>
      <c r="J4733" s="30"/>
    </row>
    <row r="4734" spans="1:10" ht="16" thickBot="1">
      <c r="C4734" s="1"/>
      <c r="D4734" s="2"/>
      <c r="E4734" s="1"/>
      <c r="F4734" s="1"/>
      <c r="G4734" s="1"/>
      <c r="H4734" s="1"/>
      <c r="I4734" s="29"/>
      <c r="J4734" s="30"/>
    </row>
    <row r="4735" spans="1:10" ht="16" thickTop="1">
      <c r="A4735" s="95" t="s">
        <v>1994</v>
      </c>
      <c r="C4735" s="824" t="s">
        <v>1995</v>
      </c>
      <c r="D4735" s="825"/>
      <c r="E4735" s="825"/>
      <c r="F4735" s="825"/>
      <c r="G4735" s="32"/>
      <c r="H4735" s="33" t="s">
        <v>1328</v>
      </c>
      <c r="I4735" s="75" t="s">
        <v>1411</v>
      </c>
      <c r="J4735" s="30"/>
    </row>
    <row r="4736" spans="1:10">
      <c r="A4736" s="95"/>
      <c r="C4736" s="826"/>
      <c r="D4736" s="827"/>
      <c r="E4736" s="827"/>
      <c r="F4736" s="827"/>
      <c r="G4736" s="36"/>
      <c r="H4736" s="37" t="e">
        <f>"ITEM:   "&amp;#REF!</f>
        <v>#REF!</v>
      </c>
      <c r="I4736" s="64" t="e">
        <f>#REF!</f>
        <v>#REF!</v>
      </c>
      <c r="J4736" s="30"/>
    </row>
    <row r="4737" spans="1:10">
      <c r="A4737" s="40" t="s">
        <v>1253</v>
      </c>
      <c r="C4737" s="360" t="s">
        <v>1</v>
      </c>
      <c r="D4737" s="438" t="s">
        <v>2</v>
      </c>
      <c r="E4737" s="438" t="s">
        <v>3</v>
      </c>
      <c r="F4737" s="438" t="s">
        <v>1254</v>
      </c>
      <c r="G4737" s="445" t="s">
        <v>1255</v>
      </c>
      <c r="H4737" s="446" t="s">
        <v>1256</v>
      </c>
      <c r="I4737" s="447"/>
      <c r="J4737" s="30"/>
    </row>
    <row r="4738" spans="1:10">
      <c r="A4738" s="40"/>
      <c r="C4738" s="41"/>
      <c r="D4738" s="18"/>
      <c r="E4738" s="42"/>
      <c r="F4738" s="42"/>
      <c r="G4738" s="96"/>
      <c r="H4738" s="97"/>
      <c r="I4738" s="425"/>
      <c r="J4738" s="30"/>
    </row>
    <row r="4739" spans="1:10">
      <c r="A4739" s="40" t="s">
        <v>1257</v>
      </c>
      <c r="C4739" s="47" t="s">
        <v>1258</v>
      </c>
      <c r="D4739" s="18"/>
      <c r="E4739" s="42"/>
      <c r="F4739" s="42"/>
      <c r="G4739" s="96"/>
      <c r="H4739" s="97"/>
      <c r="I4739" s="84"/>
      <c r="J4739" s="30"/>
    </row>
    <row r="4740" spans="1:10">
      <c r="A4740" s="40">
        <v>119427</v>
      </c>
      <c r="B4740" t="s">
        <v>1329</v>
      </c>
      <c r="C4740" s="360" t="s">
        <v>1996</v>
      </c>
      <c r="D4740" s="438" t="s">
        <v>2</v>
      </c>
      <c r="E4740" s="443">
        <v>1</v>
      </c>
      <c r="F4740" s="443">
        <v>0</v>
      </c>
      <c r="G4740" s="448">
        <v>5164600</v>
      </c>
      <c r="H4740" s="442">
        <f>TRUNC(E4740* (1 + F4740 / 100) * G4740,2)</f>
        <v>5164600</v>
      </c>
      <c r="I4740" s="447" t="e">
        <f>I4736 * (E4740 * (1+F4740/100))</f>
        <v>#REF!</v>
      </c>
      <c r="J4740" s="30" t="e">
        <f>H4740 * I4736</f>
        <v>#REF!</v>
      </c>
    </row>
    <row r="4741" spans="1:10">
      <c r="A4741" s="40"/>
      <c r="B4741" s="31"/>
      <c r="C4741" s="389"/>
      <c r="D4741" s="449"/>
      <c r="E4741" s="450"/>
      <c r="F4741" s="451"/>
      <c r="G4741" s="441"/>
      <c r="H4741" s="442"/>
      <c r="I4741" s="268"/>
      <c r="J4741" s="30"/>
    </row>
    <row r="4742" spans="1:10">
      <c r="A4742" s="54" t="s">
        <v>1265</v>
      </c>
      <c r="C4742" s="41"/>
      <c r="D4742" s="18"/>
      <c r="E4742" s="42"/>
      <c r="F4742" s="42"/>
      <c r="G4742" s="96" t="s">
        <v>1266</v>
      </c>
      <c r="H4742" s="452">
        <f>SUM(H4739:H4741)</f>
        <v>5164600</v>
      </c>
      <c r="I4742" s="84"/>
      <c r="J4742" s="452" t="e">
        <f>SUM(J4739:J4741)</f>
        <v>#REF!</v>
      </c>
    </row>
    <row r="4743" spans="1:10">
      <c r="A4743" s="40" t="s">
        <v>1267</v>
      </c>
      <c r="C4743" s="50" t="s">
        <v>1268</v>
      </c>
      <c r="D4743" s="18" t="s">
        <v>1269</v>
      </c>
      <c r="E4743" s="18" t="s">
        <v>1270</v>
      </c>
      <c r="F4743" s="18" t="s">
        <v>1271</v>
      </c>
      <c r="G4743" s="98" t="s">
        <v>1472</v>
      </c>
      <c r="H4743" s="99" t="s">
        <v>1273</v>
      </c>
      <c r="I4743" s="84"/>
      <c r="J4743" s="30"/>
    </row>
    <row r="4744" spans="1:10">
      <c r="A4744" s="40"/>
      <c r="B4744" s="31"/>
      <c r="C4744" s="389"/>
      <c r="D4744" s="449"/>
      <c r="E4744" s="450"/>
      <c r="F4744" s="451"/>
      <c r="G4744" s="441"/>
      <c r="H4744" s="442"/>
      <c r="I4744" s="268"/>
      <c r="J4744" s="30"/>
    </row>
    <row r="4745" spans="1:10">
      <c r="A4745" s="54" t="s">
        <v>1276</v>
      </c>
      <c r="C4745" s="41"/>
      <c r="D4745" s="18"/>
      <c r="E4745" s="42"/>
      <c r="F4745" s="42"/>
      <c r="G4745" s="96" t="s">
        <v>1473</v>
      </c>
      <c r="H4745" s="452">
        <f>SUM(H4743:H4744)</f>
        <v>0</v>
      </c>
      <c r="I4745" s="84"/>
      <c r="J4745" s="452">
        <f>SUM(J4743:J4744)</f>
        <v>0</v>
      </c>
    </row>
    <row r="4746" spans="1:10">
      <c r="A4746" s="40" t="s">
        <v>1278</v>
      </c>
      <c r="C4746" s="47" t="s">
        <v>1279</v>
      </c>
      <c r="D4746" s="18"/>
      <c r="E4746" s="42"/>
      <c r="F4746" s="42"/>
      <c r="G4746" s="96"/>
      <c r="H4746" s="97"/>
      <c r="I4746" s="84"/>
      <c r="J4746" s="30"/>
    </row>
    <row r="4747" spans="1:10">
      <c r="A4747" s="40"/>
      <c r="B4747" s="31"/>
      <c r="C4747" s="389"/>
      <c r="D4747" s="449"/>
      <c r="E4747" s="450"/>
      <c r="F4747" s="451"/>
      <c r="G4747" s="441"/>
      <c r="H4747" s="442"/>
      <c r="I4747" s="268"/>
      <c r="J4747" s="30"/>
    </row>
    <row r="4748" spans="1:10">
      <c r="A4748" s="18" t="s">
        <v>1283</v>
      </c>
      <c r="C4748" s="41"/>
      <c r="D4748" s="18"/>
      <c r="E4748" s="42"/>
      <c r="F4748" s="42"/>
      <c r="G4748" s="96" t="s">
        <v>1476</v>
      </c>
      <c r="H4748" s="452">
        <f>SUM(H4746:H4747)</f>
        <v>0</v>
      </c>
      <c r="I4748" s="84"/>
      <c r="J4748" s="452">
        <f>SUM(J4746:J4747)</f>
        <v>0</v>
      </c>
    </row>
    <row r="4749" spans="1:10">
      <c r="A4749" s="40" t="s">
        <v>1285</v>
      </c>
      <c r="C4749" s="47" t="s">
        <v>1286</v>
      </c>
      <c r="D4749" s="18"/>
      <c r="E4749" s="42"/>
      <c r="F4749" s="42"/>
      <c r="G4749" s="96"/>
      <c r="H4749" s="97"/>
      <c r="I4749" s="84"/>
      <c r="J4749" s="30"/>
    </row>
    <row r="4750" spans="1:10">
      <c r="A4750" s="40"/>
      <c r="B4750" s="31"/>
      <c r="C4750" s="389"/>
      <c r="D4750" s="449"/>
      <c r="E4750" s="450"/>
      <c r="F4750" s="451"/>
      <c r="G4750" s="441"/>
      <c r="H4750" s="442"/>
      <c r="I4750" s="268"/>
      <c r="J4750" s="30"/>
    </row>
    <row r="4751" spans="1:10">
      <c r="A4751" s="18" t="s">
        <v>1287</v>
      </c>
      <c r="C4751" s="41"/>
      <c r="D4751" s="18"/>
      <c r="E4751" s="42"/>
      <c r="F4751" s="42"/>
      <c r="G4751" s="96" t="str">
        <f>"SUBTOTAL " &amp;C4749</f>
        <v>SUBTOTAL OTROS</v>
      </c>
      <c r="H4751" s="452">
        <f>SUM(H4749:H4750)</f>
        <v>0</v>
      </c>
      <c r="I4751" s="84"/>
      <c r="J4751" s="30">
        <f>SUM(J4749:J4750)</f>
        <v>0</v>
      </c>
    </row>
    <row r="4752" spans="1:10">
      <c r="A4752" s="18"/>
      <c r="C4752" s="41"/>
      <c r="D4752" s="18"/>
      <c r="E4752" s="42"/>
      <c r="F4752" s="42"/>
      <c r="G4752" s="96"/>
      <c r="H4752" s="97"/>
      <c r="I4752" s="84"/>
      <c r="J4752" s="30"/>
    </row>
    <row r="4753" spans="1:10" ht="16" thickBot="1">
      <c r="A4753" s="18" t="s">
        <v>1289</v>
      </c>
      <c r="C4753" s="89"/>
      <c r="D4753" s="416"/>
      <c r="E4753" s="417"/>
      <c r="F4753" s="418"/>
      <c r="G4753" s="426" t="s">
        <v>1290</v>
      </c>
      <c r="H4753" s="409" t="e">
        <f>IF($A$2="CD",IF($A$3=1,ROUND(SUM(H4738:H4752)/2,0),SUM(H4738:H4752)/2),SUM(H4738:H4752)/2)</f>
        <v>#REF!</v>
      </c>
      <c r="I4753" s="427" t="e">
        <f>SUM(J4737:J4752)/2</f>
        <v>#REF!</v>
      </c>
      <c r="J4753" s="30"/>
    </row>
    <row r="4754" spans="1:10" ht="16" thickTop="1">
      <c r="A4754" s="18" t="s">
        <v>1340</v>
      </c>
      <c r="C4754" s="100" t="s">
        <v>1341</v>
      </c>
      <c r="D4754" s="101"/>
      <c r="E4754" s="102"/>
      <c r="F4754" s="102"/>
      <c r="G4754" s="103"/>
      <c r="H4754" s="104"/>
      <c r="I4754" s="84"/>
      <c r="J4754" s="30"/>
    </row>
    <row r="4755" spans="1:10">
      <c r="A4755" s="40" t="s">
        <v>1342</v>
      </c>
      <c r="C4755" s="272" t="s">
        <v>1343</v>
      </c>
      <c r="D4755" s="273"/>
      <c r="E4755" s="455"/>
      <c r="F4755" s="456">
        <f>$F$3</f>
        <v>0</v>
      </c>
      <c r="G4755" s="457"/>
      <c r="H4755" s="458" t="e">
        <f>ROUND(H4753*F4755,2)</f>
        <v>#REF!</v>
      </c>
      <c r="I4755" s="84"/>
      <c r="J4755" s="30"/>
    </row>
    <row r="4756" spans="1:10">
      <c r="A4756" s="40" t="s">
        <v>1344</v>
      </c>
      <c r="C4756" s="272" t="s">
        <v>1345</v>
      </c>
      <c r="D4756" s="273"/>
      <c r="E4756" s="455"/>
      <c r="F4756" s="456">
        <f>$G$3</f>
        <v>0</v>
      </c>
      <c r="G4756" s="457"/>
      <c r="H4756" s="458" t="e">
        <f>ROUND(H4753*F4756,2)</f>
        <v>#REF!</v>
      </c>
      <c r="I4756" s="84"/>
      <c r="J4756" s="30"/>
    </row>
    <row r="4757" spans="1:10">
      <c r="A4757" s="40" t="s">
        <v>1346</v>
      </c>
      <c r="C4757" s="272" t="s">
        <v>1347</v>
      </c>
      <c r="D4757" s="273"/>
      <c r="E4757" s="455"/>
      <c r="F4757" s="456">
        <f>$H$3</f>
        <v>0</v>
      </c>
      <c r="G4757" s="457"/>
      <c r="H4757" s="458" t="e">
        <f>ROUND(H4753*F4757,2)</f>
        <v>#REF!</v>
      </c>
      <c r="I4757" s="84"/>
      <c r="J4757" s="30"/>
    </row>
    <row r="4758" spans="1:10">
      <c r="A4758" s="40" t="s">
        <v>1348</v>
      </c>
      <c r="C4758" s="272" t="s">
        <v>1349</v>
      </c>
      <c r="D4758" s="273"/>
      <c r="E4758" s="455"/>
      <c r="F4758" s="456" t="e">
        <f>$I$3</f>
        <v>#REF!</v>
      </c>
      <c r="G4758" s="457"/>
      <c r="H4758" s="458" t="e">
        <f>ROUND(H4757*F4758,2)</f>
        <v>#REF!</v>
      </c>
      <c r="I4758" s="84"/>
      <c r="J4758" s="30"/>
    </row>
    <row r="4759" spans="1:10">
      <c r="A4759" s="18" t="s">
        <v>1350</v>
      </c>
      <c r="C4759" s="105" t="s">
        <v>1477</v>
      </c>
      <c r="D4759" s="18"/>
      <c r="E4759" s="42"/>
      <c r="F4759" s="42"/>
      <c r="G4759" s="106"/>
      <c r="H4759" s="107" t="e">
        <f>SUM(H4755:H4758)</f>
        <v>#REF!</v>
      </c>
      <c r="I4759" s="84"/>
      <c r="J4759" s="30"/>
    </row>
    <row r="4760" spans="1:10" ht="16" thickBot="1">
      <c r="A4760" s="18" t="s">
        <v>1352</v>
      </c>
      <c r="C4760" s="422"/>
      <c r="D4760" s="423"/>
      <c r="E4760" s="417"/>
      <c r="F4760" s="418"/>
      <c r="G4760" s="430" t="s">
        <v>1353</v>
      </c>
      <c r="H4760" s="409" t="e">
        <f>IF($A$3=2,ROUND((H4753+H4759),2),IF($A$3=3,ROUND((H4753+H4759),-1),ROUND((H4753+H4759),0)))</f>
        <v>#REF!</v>
      </c>
      <c r="I4760" s="57"/>
      <c r="J4760" s="30"/>
    </row>
    <row r="4761" spans="1:10" ht="16" thickTop="1">
      <c r="C4761" s="1"/>
      <c r="D4761" s="2"/>
      <c r="E4761" s="1"/>
      <c r="F4761" s="1"/>
      <c r="G4761" s="1"/>
      <c r="H4761" s="1"/>
      <c r="I4761" s="29"/>
      <c r="J4761" s="30"/>
    </row>
    <row r="4762" spans="1:10">
      <c r="C4762" s="1"/>
      <c r="D4762" s="2"/>
      <c r="E4762" s="1"/>
      <c r="F4762" s="1"/>
      <c r="G4762" s="1"/>
      <c r="H4762" s="1"/>
      <c r="I4762" s="29"/>
      <c r="J4762" s="30"/>
    </row>
    <row r="4763" spans="1:10" ht="16" thickBot="1">
      <c r="C4763" s="1"/>
      <c r="D4763" s="2"/>
      <c r="E4763" s="1"/>
      <c r="F4763" s="1"/>
      <c r="G4763" s="1"/>
      <c r="H4763" s="1"/>
      <c r="I4763" s="29"/>
      <c r="J4763" s="30"/>
    </row>
    <row r="4764" spans="1:10" ht="16" thickTop="1">
      <c r="A4764" s="95" t="s">
        <v>1997</v>
      </c>
      <c r="C4764" s="824" t="s">
        <v>1998</v>
      </c>
      <c r="D4764" s="825"/>
      <c r="E4764" s="825"/>
      <c r="F4764" s="825"/>
      <c r="G4764" s="32"/>
      <c r="H4764" s="33" t="s">
        <v>1328</v>
      </c>
      <c r="I4764" s="75" t="s">
        <v>1411</v>
      </c>
      <c r="J4764" s="30"/>
    </row>
    <row r="4765" spans="1:10">
      <c r="A4765" s="95"/>
      <c r="C4765" s="826"/>
      <c r="D4765" s="827"/>
      <c r="E4765" s="827"/>
      <c r="F4765" s="827"/>
      <c r="G4765" s="36"/>
      <c r="H4765" s="37" t="e">
        <f>"ITEM:   "&amp;#REF!</f>
        <v>#REF!</v>
      </c>
      <c r="I4765" s="64" t="e">
        <f>#REF!</f>
        <v>#REF!</v>
      </c>
      <c r="J4765" s="30"/>
    </row>
    <row r="4766" spans="1:10">
      <c r="A4766" s="40" t="s">
        <v>1253</v>
      </c>
      <c r="C4766" s="360" t="s">
        <v>1</v>
      </c>
      <c r="D4766" s="438" t="s">
        <v>2</v>
      </c>
      <c r="E4766" s="438" t="s">
        <v>3</v>
      </c>
      <c r="F4766" s="438" t="s">
        <v>1254</v>
      </c>
      <c r="G4766" s="445" t="s">
        <v>1255</v>
      </c>
      <c r="H4766" s="446" t="s">
        <v>1256</v>
      </c>
      <c r="I4766" s="447"/>
      <c r="J4766" s="30"/>
    </row>
    <row r="4767" spans="1:10">
      <c r="A4767" s="40"/>
      <c r="C4767" s="41"/>
      <c r="D4767" s="18"/>
      <c r="E4767" s="42"/>
      <c r="F4767" s="42"/>
      <c r="G4767" s="96"/>
      <c r="H4767" s="97"/>
      <c r="I4767" s="425"/>
      <c r="J4767" s="30"/>
    </row>
    <row r="4768" spans="1:10">
      <c r="A4768" s="40" t="s">
        <v>1257</v>
      </c>
      <c r="C4768" s="47" t="s">
        <v>1258</v>
      </c>
      <c r="D4768" s="18"/>
      <c r="E4768" s="42"/>
      <c r="F4768" s="42"/>
      <c r="G4768" s="96"/>
      <c r="H4768" s="97"/>
      <c r="I4768" s="84"/>
      <c r="J4768" s="30"/>
    </row>
    <row r="4769" spans="1:10">
      <c r="A4769" s="40">
        <v>119428</v>
      </c>
      <c r="B4769" t="s">
        <v>1329</v>
      </c>
      <c r="C4769" s="360" t="s">
        <v>1999</v>
      </c>
      <c r="D4769" s="438" t="s">
        <v>2</v>
      </c>
      <c r="E4769" s="443">
        <v>1</v>
      </c>
      <c r="F4769" s="443">
        <v>0</v>
      </c>
      <c r="G4769" s="448">
        <v>4010160</v>
      </c>
      <c r="H4769" s="442">
        <f>TRUNC(E4769* (1 + F4769 / 100) * G4769,2)</f>
        <v>4010160</v>
      </c>
      <c r="I4769" s="447" t="e">
        <f>I4765 * (E4769 * (1+F4769/100))</f>
        <v>#REF!</v>
      </c>
      <c r="J4769" s="30" t="e">
        <f>H4769 * I4765</f>
        <v>#REF!</v>
      </c>
    </row>
    <row r="4770" spans="1:10">
      <c r="A4770" s="40"/>
      <c r="B4770" s="31"/>
      <c r="C4770" s="389"/>
      <c r="D4770" s="449"/>
      <c r="E4770" s="450"/>
      <c r="F4770" s="451"/>
      <c r="G4770" s="441"/>
      <c r="H4770" s="442"/>
      <c r="I4770" s="268"/>
      <c r="J4770" s="30"/>
    </row>
    <row r="4771" spans="1:10">
      <c r="A4771" s="54" t="s">
        <v>1265</v>
      </c>
      <c r="C4771" s="41"/>
      <c r="D4771" s="18"/>
      <c r="E4771" s="42"/>
      <c r="F4771" s="42"/>
      <c r="G4771" s="96" t="s">
        <v>1266</v>
      </c>
      <c r="H4771" s="452">
        <f>SUM(H4768:H4770)</f>
        <v>4010160</v>
      </c>
      <c r="I4771" s="84"/>
      <c r="J4771" s="452" t="e">
        <f>SUM(J4768:J4770)</f>
        <v>#REF!</v>
      </c>
    </row>
    <row r="4772" spans="1:10">
      <c r="A4772" s="40" t="s">
        <v>1267</v>
      </c>
      <c r="C4772" s="50" t="s">
        <v>1268</v>
      </c>
      <c r="D4772" s="18" t="s">
        <v>1269</v>
      </c>
      <c r="E4772" s="18" t="s">
        <v>1270</v>
      </c>
      <c r="F4772" s="18" t="s">
        <v>1271</v>
      </c>
      <c r="G4772" s="98" t="s">
        <v>1472</v>
      </c>
      <c r="H4772" s="99" t="s">
        <v>1273</v>
      </c>
      <c r="I4772" s="84"/>
      <c r="J4772" s="30"/>
    </row>
    <row r="4773" spans="1:10">
      <c r="A4773" s="40"/>
      <c r="B4773" s="31"/>
      <c r="C4773" s="389"/>
      <c r="D4773" s="449"/>
      <c r="E4773" s="450"/>
      <c r="F4773" s="451"/>
      <c r="G4773" s="441"/>
      <c r="H4773" s="442"/>
      <c r="I4773" s="268"/>
      <c r="J4773" s="30"/>
    </row>
    <row r="4774" spans="1:10">
      <c r="A4774" s="54" t="s">
        <v>1276</v>
      </c>
      <c r="C4774" s="41"/>
      <c r="D4774" s="18"/>
      <c r="E4774" s="42"/>
      <c r="F4774" s="42"/>
      <c r="G4774" s="96" t="s">
        <v>1473</v>
      </c>
      <c r="H4774" s="452">
        <f>SUM(H4772:H4773)</f>
        <v>0</v>
      </c>
      <c r="I4774" s="84"/>
      <c r="J4774" s="30">
        <f>SUM(J4772:J4773)</f>
        <v>0</v>
      </c>
    </row>
    <row r="4775" spans="1:10">
      <c r="A4775" s="40" t="s">
        <v>1278</v>
      </c>
      <c r="C4775" s="47" t="s">
        <v>1279</v>
      </c>
      <c r="D4775" s="18"/>
      <c r="E4775" s="42"/>
      <c r="F4775" s="42"/>
      <c r="G4775" s="96"/>
      <c r="H4775" s="97"/>
      <c r="I4775" s="84"/>
      <c r="J4775" s="30"/>
    </row>
    <row r="4776" spans="1:10">
      <c r="A4776" s="40"/>
      <c r="B4776" s="31"/>
      <c r="C4776" s="389"/>
      <c r="D4776" s="449"/>
      <c r="E4776" s="450"/>
      <c r="F4776" s="451"/>
      <c r="G4776" s="441"/>
      <c r="H4776" s="442"/>
      <c r="I4776" s="268"/>
      <c r="J4776" s="30"/>
    </row>
    <row r="4777" spans="1:10">
      <c r="A4777" s="18" t="s">
        <v>1283</v>
      </c>
      <c r="C4777" s="41"/>
      <c r="D4777" s="18"/>
      <c r="E4777" s="42"/>
      <c r="F4777" s="42"/>
      <c r="G4777" s="96" t="s">
        <v>1476</v>
      </c>
      <c r="H4777" s="452">
        <f>SUM(H4775:H4776)</f>
        <v>0</v>
      </c>
      <c r="I4777" s="84"/>
      <c r="J4777" s="30">
        <f>SUM(J4775:J4776)</f>
        <v>0</v>
      </c>
    </row>
    <row r="4778" spans="1:10">
      <c r="A4778" s="40" t="s">
        <v>1285</v>
      </c>
      <c r="C4778" s="47" t="s">
        <v>1286</v>
      </c>
      <c r="D4778" s="18"/>
      <c r="E4778" s="42"/>
      <c r="F4778" s="42"/>
      <c r="G4778" s="96"/>
      <c r="H4778" s="97"/>
      <c r="I4778" s="84"/>
      <c r="J4778" s="30"/>
    </row>
    <row r="4779" spans="1:10">
      <c r="A4779" s="40"/>
      <c r="B4779" s="31"/>
      <c r="C4779" s="389"/>
      <c r="D4779" s="449"/>
      <c r="E4779" s="450"/>
      <c r="F4779" s="451"/>
      <c r="G4779" s="441"/>
      <c r="H4779" s="442"/>
      <c r="I4779" s="268"/>
      <c r="J4779" s="30"/>
    </row>
    <row r="4780" spans="1:10">
      <c r="A4780" s="18" t="s">
        <v>1287</v>
      </c>
      <c r="C4780" s="41"/>
      <c r="D4780" s="18"/>
      <c r="E4780" s="42"/>
      <c r="F4780" s="42"/>
      <c r="G4780" s="96" t="str">
        <f>"SUBTOTAL " &amp;C4778</f>
        <v>SUBTOTAL OTROS</v>
      </c>
      <c r="H4780" s="452">
        <f>SUM(H4778:H4779)</f>
        <v>0</v>
      </c>
      <c r="I4780" s="84"/>
      <c r="J4780" s="30">
        <f>SUM(J4778:J4779)</f>
        <v>0</v>
      </c>
    </row>
    <row r="4781" spans="1:10">
      <c r="A4781" s="18"/>
      <c r="C4781" s="41"/>
      <c r="D4781" s="18"/>
      <c r="E4781" s="42"/>
      <c r="F4781" s="42"/>
      <c r="G4781" s="96"/>
      <c r="H4781" s="97"/>
      <c r="I4781" s="84"/>
      <c r="J4781" s="30"/>
    </row>
    <row r="4782" spans="1:10" ht="16" thickBot="1">
      <c r="A4782" s="18" t="s">
        <v>1289</v>
      </c>
      <c r="C4782" s="89"/>
      <c r="D4782" s="416"/>
      <c r="E4782" s="417"/>
      <c r="F4782" s="418"/>
      <c r="G4782" s="426" t="s">
        <v>1290</v>
      </c>
      <c r="H4782" s="409" t="e">
        <f>IF($A$2="CD",IF($A$3=1,ROUND(SUM(H4767:H4781)/2,0),SUM(H4767:H4781)/2),SUM(H4767:H4781)/2)</f>
        <v>#REF!</v>
      </c>
      <c r="I4782" s="427" t="e">
        <f>SUM(J4766:J4781)/2</f>
        <v>#REF!</v>
      </c>
      <c r="J4782" s="30"/>
    </row>
    <row r="4783" spans="1:10" ht="16" thickTop="1">
      <c r="A4783" s="18" t="s">
        <v>1340</v>
      </c>
      <c r="C4783" s="100" t="s">
        <v>1341</v>
      </c>
      <c r="D4783" s="101"/>
      <c r="E4783" s="102"/>
      <c r="F4783" s="102"/>
      <c r="G4783" s="103"/>
      <c r="H4783" s="104"/>
      <c r="I4783" s="84"/>
      <c r="J4783" s="30"/>
    </row>
    <row r="4784" spans="1:10">
      <c r="A4784" s="40" t="s">
        <v>1342</v>
      </c>
      <c r="C4784" s="272" t="s">
        <v>1343</v>
      </c>
      <c r="D4784" s="273"/>
      <c r="E4784" s="455"/>
      <c r="F4784" s="456">
        <f>$F$3</f>
        <v>0</v>
      </c>
      <c r="G4784" s="457"/>
      <c r="H4784" s="458" t="e">
        <f>ROUND(H4782*F4784,2)</f>
        <v>#REF!</v>
      </c>
      <c r="I4784" s="84"/>
      <c r="J4784" s="30"/>
    </row>
    <row r="4785" spans="1:10">
      <c r="A4785" s="40" t="s">
        <v>1344</v>
      </c>
      <c r="C4785" s="272" t="s">
        <v>1345</v>
      </c>
      <c r="D4785" s="273"/>
      <c r="E4785" s="455"/>
      <c r="F4785" s="456">
        <f>$G$3</f>
        <v>0</v>
      </c>
      <c r="G4785" s="457"/>
      <c r="H4785" s="458" t="e">
        <f>ROUND(H4782*F4785,2)</f>
        <v>#REF!</v>
      </c>
      <c r="I4785" s="84"/>
      <c r="J4785" s="30"/>
    </row>
    <row r="4786" spans="1:10">
      <c r="A4786" s="40" t="s">
        <v>1346</v>
      </c>
      <c r="C4786" s="272" t="s">
        <v>1347</v>
      </c>
      <c r="D4786" s="273"/>
      <c r="E4786" s="455"/>
      <c r="F4786" s="456">
        <f>$H$3</f>
        <v>0</v>
      </c>
      <c r="G4786" s="457"/>
      <c r="H4786" s="458" t="e">
        <f>ROUND(H4782*F4786,2)</f>
        <v>#REF!</v>
      </c>
      <c r="I4786" s="84"/>
      <c r="J4786" s="30"/>
    </row>
    <row r="4787" spans="1:10">
      <c r="A4787" s="40" t="s">
        <v>1348</v>
      </c>
      <c r="C4787" s="272" t="s">
        <v>1349</v>
      </c>
      <c r="D4787" s="273"/>
      <c r="E4787" s="455"/>
      <c r="F4787" s="456" t="e">
        <f>$I$3</f>
        <v>#REF!</v>
      </c>
      <c r="G4787" s="457"/>
      <c r="H4787" s="458" t="e">
        <f>ROUND(H4786*F4787,2)</f>
        <v>#REF!</v>
      </c>
      <c r="I4787" s="84"/>
      <c r="J4787" s="30"/>
    </row>
    <row r="4788" spans="1:10">
      <c r="A4788" s="18" t="s">
        <v>1350</v>
      </c>
      <c r="C4788" s="105" t="s">
        <v>1477</v>
      </c>
      <c r="D4788" s="18"/>
      <c r="E4788" s="42"/>
      <c r="F4788" s="42"/>
      <c r="G4788" s="106"/>
      <c r="H4788" s="107" t="e">
        <f>SUM(H4784:H4787)</f>
        <v>#REF!</v>
      </c>
      <c r="I4788" s="84"/>
      <c r="J4788" s="30"/>
    </row>
    <row r="4789" spans="1:10" ht="16" thickBot="1">
      <c r="A4789" s="18" t="s">
        <v>1352</v>
      </c>
      <c r="C4789" s="422"/>
      <c r="D4789" s="423"/>
      <c r="E4789" s="417"/>
      <c r="F4789" s="418"/>
      <c r="G4789" s="430" t="s">
        <v>1353</v>
      </c>
      <c r="H4789" s="409" t="e">
        <f>IF($A$3=2,ROUND((H4782+H4788),2),IF($A$3=3,ROUND((H4782+H4788),-1),ROUND((H4782+H4788),0)))</f>
        <v>#REF!</v>
      </c>
      <c r="I4789" s="57"/>
      <c r="J4789" s="30"/>
    </row>
    <row r="4790" spans="1:10" ht="16" thickTop="1">
      <c r="C4790" s="1"/>
      <c r="D4790" s="2"/>
      <c r="E4790" s="1"/>
      <c r="F4790" s="1"/>
      <c r="G4790" s="1"/>
      <c r="H4790" s="1"/>
      <c r="I4790" s="29"/>
      <c r="J4790" s="30"/>
    </row>
    <row r="4791" spans="1:10">
      <c r="C4791" s="1"/>
      <c r="D4791" s="2"/>
      <c r="E4791" s="1"/>
      <c r="F4791" s="1"/>
      <c r="G4791" s="1"/>
      <c r="H4791" s="1"/>
      <c r="I4791" s="29"/>
      <c r="J4791" s="30"/>
    </row>
    <row r="4792" spans="1:10" ht="16" thickBot="1">
      <c r="C4792" s="1"/>
      <c r="D4792" s="2"/>
      <c r="E4792" s="1"/>
      <c r="F4792" s="1"/>
      <c r="G4792" s="1"/>
      <c r="H4792" s="1"/>
      <c r="I4792" s="29"/>
      <c r="J4792" s="30"/>
    </row>
    <row r="4793" spans="1:10" ht="16" thickTop="1">
      <c r="A4793" s="95" t="s">
        <v>2000</v>
      </c>
      <c r="C4793" s="824" t="s">
        <v>2001</v>
      </c>
      <c r="D4793" s="825"/>
      <c r="E4793" s="825"/>
      <c r="F4793" s="825"/>
      <c r="G4793" s="32"/>
      <c r="H4793" s="33" t="s">
        <v>1328</v>
      </c>
      <c r="I4793" s="75" t="s">
        <v>1411</v>
      </c>
      <c r="J4793" s="30"/>
    </row>
    <row r="4794" spans="1:10">
      <c r="A4794" s="95"/>
      <c r="C4794" s="826"/>
      <c r="D4794" s="827"/>
      <c r="E4794" s="827"/>
      <c r="F4794" s="827"/>
      <c r="G4794" s="36"/>
      <c r="H4794" s="37" t="e">
        <f>"ITEM:   "&amp;#REF!</f>
        <v>#REF!</v>
      </c>
      <c r="I4794" s="64" t="e">
        <f>#REF!</f>
        <v>#REF!</v>
      </c>
      <c r="J4794" s="30"/>
    </row>
    <row r="4795" spans="1:10">
      <c r="A4795" s="40" t="s">
        <v>1253</v>
      </c>
      <c r="C4795" s="360" t="s">
        <v>1</v>
      </c>
      <c r="D4795" s="438" t="s">
        <v>2</v>
      </c>
      <c r="E4795" s="438" t="s">
        <v>3</v>
      </c>
      <c r="F4795" s="438" t="s">
        <v>1254</v>
      </c>
      <c r="G4795" s="445" t="s">
        <v>1255</v>
      </c>
      <c r="H4795" s="446" t="s">
        <v>1256</v>
      </c>
      <c r="I4795" s="447"/>
      <c r="J4795" s="30"/>
    </row>
    <row r="4796" spans="1:10">
      <c r="A4796" s="40"/>
      <c r="C4796" s="41"/>
      <c r="D4796" s="18"/>
      <c r="E4796" s="42"/>
      <c r="F4796" s="42"/>
      <c r="G4796" s="96"/>
      <c r="H4796" s="97"/>
      <c r="I4796" s="425"/>
      <c r="J4796" s="30"/>
    </row>
    <row r="4797" spans="1:10">
      <c r="A4797" s="40" t="s">
        <v>1257</v>
      </c>
      <c r="C4797" s="47" t="s">
        <v>1258</v>
      </c>
      <c r="D4797" s="18"/>
      <c r="E4797" s="42"/>
      <c r="F4797" s="42"/>
      <c r="G4797" s="96"/>
      <c r="H4797" s="97"/>
      <c r="I4797" s="84"/>
      <c r="J4797" s="30"/>
    </row>
    <row r="4798" spans="1:10">
      <c r="A4798" s="40">
        <v>119429</v>
      </c>
      <c r="B4798" t="s">
        <v>1329</v>
      </c>
      <c r="C4798" s="360" t="s">
        <v>2002</v>
      </c>
      <c r="D4798" s="438" t="s">
        <v>2</v>
      </c>
      <c r="E4798" s="443">
        <v>1</v>
      </c>
      <c r="F4798" s="443">
        <v>0</v>
      </c>
      <c r="G4798" s="448">
        <v>4374720</v>
      </c>
      <c r="H4798" s="442">
        <f>TRUNC(E4798* (1 + F4798 / 100) * G4798,2)</f>
        <v>4374720</v>
      </c>
      <c r="I4798" s="447" t="e">
        <f>I4794 * (E4798 * (1+F4798/100))</f>
        <v>#REF!</v>
      </c>
      <c r="J4798" s="30" t="e">
        <f>H4798 * I4794</f>
        <v>#REF!</v>
      </c>
    </row>
    <row r="4799" spans="1:10">
      <c r="A4799" s="40"/>
      <c r="B4799" s="31"/>
      <c r="C4799" s="389"/>
      <c r="D4799" s="449"/>
      <c r="E4799" s="450"/>
      <c r="F4799" s="451"/>
      <c r="G4799" s="441"/>
      <c r="H4799" s="442"/>
      <c r="I4799" s="268"/>
      <c r="J4799" s="30"/>
    </row>
    <row r="4800" spans="1:10">
      <c r="A4800" s="54" t="s">
        <v>1265</v>
      </c>
      <c r="C4800" s="41"/>
      <c r="D4800" s="18"/>
      <c r="E4800" s="42"/>
      <c r="F4800" s="42"/>
      <c r="G4800" s="96" t="s">
        <v>1266</v>
      </c>
      <c r="H4800" s="452">
        <f>SUM(H4797:H4799)</f>
        <v>4374720</v>
      </c>
      <c r="I4800" s="84"/>
      <c r="J4800" s="452" t="e">
        <f>SUM(J4797:J4799)</f>
        <v>#REF!</v>
      </c>
    </row>
    <row r="4801" spans="1:10">
      <c r="A4801" s="40" t="s">
        <v>1267</v>
      </c>
      <c r="C4801" s="50" t="s">
        <v>1268</v>
      </c>
      <c r="D4801" s="18" t="s">
        <v>1269</v>
      </c>
      <c r="E4801" s="18" t="s">
        <v>1270</v>
      </c>
      <c r="F4801" s="18" t="s">
        <v>1271</v>
      </c>
      <c r="G4801" s="98" t="s">
        <v>1472</v>
      </c>
      <c r="H4801" s="99" t="s">
        <v>1273</v>
      </c>
      <c r="I4801" s="84"/>
      <c r="J4801" s="30"/>
    </row>
    <row r="4802" spans="1:10">
      <c r="A4802" s="40"/>
      <c r="B4802" s="31"/>
      <c r="C4802" s="389"/>
      <c r="D4802" s="449"/>
      <c r="E4802" s="450"/>
      <c r="F4802" s="451"/>
      <c r="G4802" s="441"/>
      <c r="H4802" s="442"/>
      <c r="I4802" s="268"/>
      <c r="J4802" s="30"/>
    </row>
    <row r="4803" spans="1:10">
      <c r="A4803" s="54" t="s">
        <v>1276</v>
      </c>
      <c r="C4803" s="41"/>
      <c r="D4803" s="18"/>
      <c r="E4803" s="42"/>
      <c r="F4803" s="42"/>
      <c r="G4803" s="96" t="s">
        <v>1473</v>
      </c>
      <c r="H4803" s="452">
        <f>SUM(H4801:H4802)</f>
        <v>0</v>
      </c>
      <c r="I4803" s="84"/>
      <c r="J4803" s="30">
        <f>SUM(J4801:J4802)</f>
        <v>0</v>
      </c>
    </row>
    <row r="4804" spans="1:10">
      <c r="A4804" s="40" t="s">
        <v>1278</v>
      </c>
      <c r="C4804" s="47" t="s">
        <v>1279</v>
      </c>
      <c r="D4804" s="18"/>
      <c r="E4804" s="42"/>
      <c r="F4804" s="42"/>
      <c r="G4804" s="96"/>
      <c r="H4804" s="97"/>
      <c r="I4804" s="84"/>
      <c r="J4804" s="30"/>
    </row>
    <row r="4805" spans="1:10">
      <c r="A4805" s="40"/>
      <c r="B4805" s="31"/>
      <c r="C4805" s="389"/>
      <c r="D4805" s="449"/>
      <c r="E4805" s="450"/>
      <c r="F4805" s="451"/>
      <c r="G4805" s="441"/>
      <c r="H4805" s="442"/>
      <c r="I4805" s="268"/>
      <c r="J4805" s="30"/>
    </row>
    <row r="4806" spans="1:10">
      <c r="A4806" s="18" t="s">
        <v>1283</v>
      </c>
      <c r="C4806" s="41"/>
      <c r="D4806" s="18"/>
      <c r="E4806" s="42"/>
      <c r="F4806" s="42"/>
      <c r="G4806" s="96" t="s">
        <v>1476</v>
      </c>
      <c r="H4806" s="452">
        <f>SUM(H4804:H4805)</f>
        <v>0</v>
      </c>
      <c r="I4806" s="84"/>
      <c r="J4806" s="30">
        <f>SUM(J4804:J4805)</f>
        <v>0</v>
      </c>
    </row>
    <row r="4807" spans="1:10">
      <c r="A4807" s="40" t="s">
        <v>1285</v>
      </c>
      <c r="C4807" s="47" t="s">
        <v>1286</v>
      </c>
      <c r="D4807" s="18"/>
      <c r="E4807" s="42"/>
      <c r="F4807" s="42"/>
      <c r="G4807" s="96"/>
      <c r="H4807" s="97"/>
      <c r="I4807" s="84"/>
      <c r="J4807" s="30"/>
    </row>
    <row r="4808" spans="1:10">
      <c r="A4808" s="40"/>
      <c r="B4808" s="31"/>
      <c r="C4808" s="389"/>
      <c r="D4808" s="449"/>
      <c r="E4808" s="450"/>
      <c r="F4808" s="451"/>
      <c r="G4808" s="441"/>
      <c r="H4808" s="442"/>
      <c r="I4808" s="268"/>
      <c r="J4808" s="30"/>
    </row>
    <row r="4809" spans="1:10">
      <c r="A4809" s="18" t="s">
        <v>1287</v>
      </c>
      <c r="C4809" s="41"/>
      <c r="D4809" s="18"/>
      <c r="E4809" s="42"/>
      <c r="F4809" s="42"/>
      <c r="G4809" s="96" t="str">
        <f>"SUBTOTAL " &amp;C4807</f>
        <v>SUBTOTAL OTROS</v>
      </c>
      <c r="H4809" s="452">
        <f>SUM(H4807:H4808)</f>
        <v>0</v>
      </c>
      <c r="I4809" s="84"/>
      <c r="J4809" s="30">
        <f>SUM(J4807:J4808)</f>
        <v>0</v>
      </c>
    </row>
    <row r="4810" spans="1:10">
      <c r="A4810" s="18"/>
      <c r="C4810" s="41"/>
      <c r="D4810" s="18"/>
      <c r="E4810" s="42"/>
      <c r="F4810" s="42"/>
      <c r="G4810" s="96"/>
      <c r="H4810" s="97"/>
      <c r="I4810" s="84"/>
      <c r="J4810" s="30"/>
    </row>
    <row r="4811" spans="1:10" ht="16" thickBot="1">
      <c r="A4811" s="18" t="s">
        <v>1289</v>
      </c>
      <c r="C4811" s="89"/>
      <c r="D4811" s="416"/>
      <c r="E4811" s="417"/>
      <c r="F4811" s="418"/>
      <c r="G4811" s="426" t="s">
        <v>1290</v>
      </c>
      <c r="H4811" s="409" t="e">
        <f>IF($A$2="CD",IF($A$3=1,ROUND(SUM(H4796:H4810)/2,0),SUM(H4796:H4810)/2),SUM(H4796:H4810)/2)</f>
        <v>#REF!</v>
      </c>
      <c r="I4811" s="427" t="e">
        <f>SUM(J4795:J4810)/2</f>
        <v>#REF!</v>
      </c>
      <c r="J4811" s="30"/>
    </row>
    <row r="4812" spans="1:10" ht="16" thickTop="1">
      <c r="A4812" s="18" t="s">
        <v>1340</v>
      </c>
      <c r="C4812" s="100" t="s">
        <v>1341</v>
      </c>
      <c r="D4812" s="101"/>
      <c r="E4812" s="102"/>
      <c r="F4812" s="102"/>
      <c r="G4812" s="103"/>
      <c r="H4812" s="104"/>
      <c r="I4812" s="84"/>
      <c r="J4812" s="30"/>
    </row>
    <row r="4813" spans="1:10">
      <c r="A4813" s="40" t="s">
        <v>1342</v>
      </c>
      <c r="C4813" s="272" t="s">
        <v>1343</v>
      </c>
      <c r="D4813" s="273"/>
      <c r="E4813" s="455"/>
      <c r="F4813" s="456">
        <f>$F$3</f>
        <v>0</v>
      </c>
      <c r="G4813" s="457"/>
      <c r="H4813" s="458" t="e">
        <f>ROUND(H4811*F4813,2)</f>
        <v>#REF!</v>
      </c>
      <c r="I4813" s="84"/>
      <c r="J4813" s="30"/>
    </row>
    <row r="4814" spans="1:10">
      <c r="A4814" s="40" t="s">
        <v>1344</v>
      </c>
      <c r="C4814" s="272" t="s">
        <v>1345</v>
      </c>
      <c r="D4814" s="273"/>
      <c r="E4814" s="455"/>
      <c r="F4814" s="456">
        <f>$G$3</f>
        <v>0</v>
      </c>
      <c r="G4814" s="457"/>
      <c r="H4814" s="458" t="e">
        <f>ROUND(H4811*F4814,2)</f>
        <v>#REF!</v>
      </c>
      <c r="I4814" s="84"/>
      <c r="J4814" s="30"/>
    </row>
    <row r="4815" spans="1:10">
      <c r="A4815" s="40" t="s">
        <v>1346</v>
      </c>
      <c r="C4815" s="272" t="s">
        <v>1347</v>
      </c>
      <c r="D4815" s="273"/>
      <c r="E4815" s="455"/>
      <c r="F4815" s="456">
        <f>$H$3</f>
        <v>0</v>
      </c>
      <c r="G4815" s="457"/>
      <c r="H4815" s="458" t="e">
        <f>ROUND(H4811*F4815,2)</f>
        <v>#REF!</v>
      </c>
      <c r="I4815" s="84"/>
      <c r="J4815" s="30"/>
    </row>
    <row r="4816" spans="1:10">
      <c r="A4816" s="40" t="s">
        <v>1348</v>
      </c>
      <c r="C4816" s="272" t="s">
        <v>1349</v>
      </c>
      <c r="D4816" s="273"/>
      <c r="E4816" s="455"/>
      <c r="F4816" s="456" t="e">
        <f>$I$3</f>
        <v>#REF!</v>
      </c>
      <c r="G4816" s="457"/>
      <c r="H4816" s="458" t="e">
        <f>ROUND(H4815*F4816,2)</f>
        <v>#REF!</v>
      </c>
      <c r="I4816" s="84"/>
      <c r="J4816" s="30"/>
    </row>
    <row r="4817" spans="1:10">
      <c r="A4817" s="18" t="s">
        <v>1350</v>
      </c>
      <c r="C4817" s="105" t="s">
        <v>1477</v>
      </c>
      <c r="D4817" s="18"/>
      <c r="E4817" s="42"/>
      <c r="F4817" s="42"/>
      <c r="G4817" s="106"/>
      <c r="H4817" s="107" t="e">
        <f>SUM(H4813:H4816)</f>
        <v>#REF!</v>
      </c>
      <c r="I4817" s="84"/>
      <c r="J4817" s="30"/>
    </row>
    <row r="4818" spans="1:10" ht="16" thickBot="1">
      <c r="A4818" s="18" t="s">
        <v>1352</v>
      </c>
      <c r="C4818" s="422"/>
      <c r="D4818" s="423"/>
      <c r="E4818" s="417"/>
      <c r="F4818" s="418"/>
      <c r="G4818" s="430" t="s">
        <v>1353</v>
      </c>
      <c r="H4818" s="409" t="e">
        <f>IF($A$3=2,ROUND((H4811+H4817),2),IF($A$3=3,ROUND((H4811+H4817),-1),ROUND((H4811+H4817),0)))</f>
        <v>#REF!</v>
      </c>
      <c r="I4818" s="57"/>
      <c r="J4818" s="30"/>
    </row>
    <row r="4819" spans="1:10" ht="16" thickTop="1">
      <c r="C4819" s="1"/>
      <c r="D4819" s="2"/>
      <c r="E4819" s="1"/>
      <c r="F4819" s="1"/>
      <c r="G4819" s="1"/>
      <c r="H4819" s="1"/>
      <c r="I4819" s="29"/>
      <c r="J4819" s="30"/>
    </row>
    <row r="4820" spans="1:10">
      <c r="C4820" s="1"/>
      <c r="D4820" s="2"/>
      <c r="E4820" s="1"/>
      <c r="F4820" s="1"/>
      <c r="G4820" s="1"/>
      <c r="H4820" s="1"/>
      <c r="I4820" s="29"/>
      <c r="J4820" s="30"/>
    </row>
    <row r="4821" spans="1:10" ht="16" thickBot="1">
      <c r="C4821" s="1"/>
      <c r="D4821" s="2"/>
      <c r="E4821" s="1"/>
      <c r="F4821" s="1"/>
      <c r="G4821" s="1"/>
      <c r="H4821" s="1"/>
      <c r="I4821" s="29"/>
      <c r="J4821" s="30"/>
    </row>
    <row r="4822" spans="1:10" ht="16" thickTop="1">
      <c r="A4822" s="18" t="s">
        <v>2003</v>
      </c>
      <c r="B4822" s="31"/>
      <c r="C4822" s="812" t="s">
        <v>2004</v>
      </c>
      <c r="D4822" s="813"/>
      <c r="E4822" s="813"/>
      <c r="F4822" s="813"/>
      <c r="G4822" s="32"/>
      <c r="H4822" s="33" t="s">
        <v>1359</v>
      </c>
      <c r="I4822" s="34" t="s">
        <v>1251</v>
      </c>
      <c r="J4822" s="35" t="s">
        <v>4</v>
      </c>
    </row>
    <row r="4823" spans="1:10">
      <c r="A4823" s="18"/>
      <c r="B4823" s="31"/>
      <c r="C4823" s="814"/>
      <c r="D4823" s="815"/>
      <c r="E4823" s="815"/>
      <c r="F4823" s="815"/>
      <c r="G4823" s="36"/>
      <c r="H4823" s="37" t="e">
        <f>"ITEM:   "&amp;#REF!</f>
        <v>#REF!</v>
      </c>
      <c r="I4823" s="64" t="e">
        <f>#REF!</f>
        <v>#REF!</v>
      </c>
      <c r="J4823" s="39"/>
    </row>
    <row r="4824" spans="1:10">
      <c r="A4824" s="40" t="s">
        <v>1253</v>
      </c>
      <c r="B4824" s="31"/>
      <c r="C4824" s="360" t="s">
        <v>1</v>
      </c>
      <c r="D4824" s="438" t="s">
        <v>2</v>
      </c>
      <c r="E4824" s="443" t="s">
        <v>3</v>
      </c>
      <c r="F4824" s="443" t="s">
        <v>1254</v>
      </c>
      <c r="G4824" s="441" t="s">
        <v>1255</v>
      </c>
      <c r="H4824" s="442" t="s">
        <v>1256</v>
      </c>
      <c r="I4824" s="268"/>
      <c r="J4824" s="271" t="s">
        <v>1256</v>
      </c>
    </row>
    <row r="4825" spans="1:10">
      <c r="A4825" s="40"/>
      <c r="B4825" s="31"/>
      <c r="C4825" s="41"/>
      <c r="D4825" s="18"/>
      <c r="E4825" s="42"/>
      <c r="F4825" s="42"/>
      <c r="G4825" s="43"/>
      <c r="H4825" s="44"/>
      <c r="I4825" s="45"/>
      <c r="J4825" s="46"/>
    </row>
    <row r="4826" spans="1:10">
      <c r="A4826" s="18" t="s">
        <v>1257</v>
      </c>
      <c r="C4826" s="47" t="s">
        <v>1258</v>
      </c>
      <c r="D4826" s="18"/>
      <c r="E4826" s="42"/>
      <c r="F4826" s="42"/>
      <c r="G4826" s="96"/>
      <c r="H4826" s="97"/>
      <c r="I4826" s="45"/>
      <c r="J4826" s="46"/>
    </row>
    <row r="4827" spans="1:10">
      <c r="A4827" s="18">
        <v>119687</v>
      </c>
      <c r="B4827" t="s">
        <v>1331</v>
      </c>
      <c r="C4827" s="360" t="s">
        <v>2005</v>
      </c>
      <c r="D4827" s="438" t="s">
        <v>2</v>
      </c>
      <c r="E4827" s="443">
        <v>4</v>
      </c>
      <c r="F4827" s="443">
        <v>0</v>
      </c>
      <c r="G4827" s="448">
        <v>12590</v>
      </c>
      <c r="H4827" s="442">
        <f t="shared" ref="H4827:H4832" si="30">TRUNC(E4827* (1 + F4827 / 100) * G4827,2)</f>
        <v>50360</v>
      </c>
      <c r="I4827" s="268" t="e">
        <f>I4823 * (E4827 * (1+F4827/100))</f>
        <v>#REF!</v>
      </c>
      <c r="J4827" s="46" t="e">
        <f>H4827 * I4823</f>
        <v>#REF!</v>
      </c>
    </row>
    <row r="4828" spans="1:10">
      <c r="A4828" s="18">
        <v>102440</v>
      </c>
      <c r="B4828" t="s">
        <v>1639</v>
      </c>
      <c r="C4828" s="360" t="s">
        <v>1951</v>
      </c>
      <c r="D4828" s="438" t="s">
        <v>1296</v>
      </c>
      <c r="E4828" s="443">
        <v>0.1</v>
      </c>
      <c r="F4828" s="443">
        <v>0</v>
      </c>
      <c r="G4828" s="448">
        <v>13209</v>
      </c>
      <c r="H4828" s="442">
        <f t="shared" si="30"/>
        <v>1320.9</v>
      </c>
      <c r="I4828" s="268" t="e">
        <f>I4823 * (E4828 * (1+F4828/100))</f>
        <v>#REF!</v>
      </c>
      <c r="J4828" s="46" t="e">
        <f>H4828 * I4823</f>
        <v>#REF!</v>
      </c>
    </row>
    <row r="4829" spans="1:10">
      <c r="A4829" s="18">
        <v>100881</v>
      </c>
      <c r="B4829" t="s">
        <v>1639</v>
      </c>
      <c r="C4829" s="360" t="s">
        <v>1952</v>
      </c>
      <c r="D4829" s="438" t="s">
        <v>1301</v>
      </c>
      <c r="E4829" s="443">
        <v>0.05</v>
      </c>
      <c r="F4829" s="443">
        <v>0</v>
      </c>
      <c r="G4829" s="448">
        <v>67000</v>
      </c>
      <c r="H4829" s="442">
        <f t="shared" si="30"/>
        <v>3350</v>
      </c>
      <c r="I4829" s="268" t="e">
        <f>I4823 * (E4829 * (1+F4829/100))</f>
        <v>#REF!</v>
      </c>
      <c r="J4829" s="46" t="e">
        <f>H4829 * I4823</f>
        <v>#REF!</v>
      </c>
    </row>
    <row r="4830" spans="1:10">
      <c r="A4830" s="18">
        <v>119392</v>
      </c>
      <c r="B4830" t="s">
        <v>1329</v>
      </c>
      <c r="C4830" s="360" t="s">
        <v>2006</v>
      </c>
      <c r="D4830" s="438" t="s">
        <v>2007</v>
      </c>
      <c r="E4830" s="443">
        <v>0.1</v>
      </c>
      <c r="F4830" s="443">
        <v>0</v>
      </c>
      <c r="G4830" s="448">
        <v>125000</v>
      </c>
      <c r="H4830" s="442">
        <f t="shared" si="30"/>
        <v>12500</v>
      </c>
      <c r="I4830" s="268" t="e">
        <f>I4823 * (E4830 * (1+F4830/100))</f>
        <v>#REF!</v>
      </c>
      <c r="J4830" s="46" t="e">
        <f>H4830 * I4823</f>
        <v>#REF!</v>
      </c>
    </row>
    <row r="4831" spans="1:10">
      <c r="A4831" s="18">
        <v>119586</v>
      </c>
      <c r="B4831" t="s">
        <v>1261</v>
      </c>
      <c r="C4831" s="360" t="s">
        <v>2008</v>
      </c>
      <c r="D4831" s="438" t="s">
        <v>85</v>
      </c>
      <c r="E4831" s="443">
        <v>12</v>
      </c>
      <c r="F4831" s="443">
        <v>0</v>
      </c>
      <c r="G4831" s="448">
        <v>14500</v>
      </c>
      <c r="H4831" s="442">
        <f t="shared" si="30"/>
        <v>174000</v>
      </c>
      <c r="I4831" s="268" t="e">
        <f>I4823 * (E4831 * (1+F4831/100))</f>
        <v>#REF!</v>
      </c>
      <c r="J4831" s="46" t="e">
        <f>H4831 * I4823</f>
        <v>#REF!</v>
      </c>
    </row>
    <row r="4832" spans="1:10">
      <c r="A4832" s="18">
        <v>119924</v>
      </c>
      <c r="B4832" t="s">
        <v>1329</v>
      </c>
      <c r="C4832" s="360" t="s">
        <v>2009</v>
      </c>
      <c r="D4832" s="438" t="s">
        <v>2</v>
      </c>
      <c r="E4832" s="443">
        <v>0.42</v>
      </c>
      <c r="F4832" s="443">
        <v>10</v>
      </c>
      <c r="G4832" s="448">
        <v>246600</v>
      </c>
      <c r="H4832" s="442">
        <f t="shared" si="30"/>
        <v>113929.2</v>
      </c>
      <c r="I4832" s="268" t="e">
        <f>I4823 * (E4832 * (1+F4832/100))</f>
        <v>#REF!</v>
      </c>
      <c r="J4832" s="46" t="e">
        <f>H4832 * I4823</f>
        <v>#REF!</v>
      </c>
    </row>
    <row r="4833" spans="1:10">
      <c r="A4833" s="40"/>
      <c r="B4833" s="31"/>
      <c r="C4833" s="389"/>
      <c r="D4833" s="449"/>
      <c r="E4833" s="450"/>
      <c r="F4833" s="451"/>
      <c r="G4833" s="441"/>
      <c r="H4833" s="442"/>
      <c r="I4833" s="268"/>
      <c r="J4833" s="271"/>
    </row>
    <row r="4834" spans="1:10">
      <c r="A4834" s="54" t="s">
        <v>1265</v>
      </c>
      <c r="C4834" s="41"/>
      <c r="D4834" s="18"/>
      <c r="E4834" s="42"/>
      <c r="F4834" s="42"/>
      <c r="G4834" s="96" t="s">
        <v>1266</v>
      </c>
      <c r="H4834" s="462">
        <f>SUM(H4826:H4833)</f>
        <v>355460.1</v>
      </c>
      <c r="I4834" s="45"/>
      <c r="J4834" s="462" t="e">
        <f>SUM(J4826:J4833)</f>
        <v>#REF!</v>
      </c>
    </row>
    <row r="4835" spans="1:10">
      <c r="A4835" s="40" t="s">
        <v>1267</v>
      </c>
      <c r="B4835" s="31"/>
      <c r="C4835" s="50" t="s">
        <v>1268</v>
      </c>
      <c r="D4835" s="18" t="s">
        <v>1269</v>
      </c>
      <c r="E4835" s="18" t="s">
        <v>1270</v>
      </c>
      <c r="F4835" s="18" t="s">
        <v>1271</v>
      </c>
      <c r="G4835" s="51" t="s">
        <v>1272</v>
      </c>
      <c r="H4835" s="52" t="s">
        <v>1273</v>
      </c>
      <c r="I4835" s="45"/>
      <c r="J4835" s="46"/>
    </row>
    <row r="4836" spans="1:10">
      <c r="A4836" s="40">
        <v>200026</v>
      </c>
      <c r="B4836" s="31" t="s">
        <v>1268</v>
      </c>
      <c r="C4836" s="384" t="s">
        <v>1644</v>
      </c>
      <c r="D4836" s="292">
        <v>108249</v>
      </c>
      <c r="E4836" s="450">
        <f>$O$1</f>
        <v>1.68</v>
      </c>
      <c r="F4836" s="453">
        <f>TRUNC(D4836*E4836,0)</f>
        <v>181858</v>
      </c>
      <c r="G4836" s="295">
        <v>6.7595000000000001</v>
      </c>
      <c r="H4836" s="463">
        <f>TRUNC(F4836/G4836,2)</f>
        <v>26904.06</v>
      </c>
      <c r="I4836" s="268" t="e">
        <f>I4823 / G4836</f>
        <v>#REF!</v>
      </c>
      <c r="J4836" s="46" t="e">
        <f>H4836 * I4823</f>
        <v>#REF!</v>
      </c>
    </row>
    <row r="4837" spans="1:10">
      <c r="A4837" s="40">
        <v>200023</v>
      </c>
      <c r="B4837" s="31" t="s">
        <v>1268</v>
      </c>
      <c r="C4837" s="384" t="s">
        <v>1656</v>
      </c>
      <c r="D4837" s="292">
        <v>122249</v>
      </c>
      <c r="E4837" s="450">
        <f>$O$1</f>
        <v>1.68</v>
      </c>
      <c r="F4837" s="453">
        <f>TRUNC(D4837*E4837,0)</f>
        <v>205378</v>
      </c>
      <c r="G4837" s="295">
        <v>3.5</v>
      </c>
      <c r="H4837" s="463">
        <f>TRUNC(F4837/G4837,2)</f>
        <v>58679.42</v>
      </c>
      <c r="I4837" s="268" t="e">
        <f>I4823 / G4837</f>
        <v>#REF!</v>
      </c>
      <c r="J4837" s="46" t="e">
        <f>H4837 * I4823</f>
        <v>#REF!</v>
      </c>
    </row>
    <row r="4838" spans="1:10">
      <c r="A4838" s="40">
        <v>200017</v>
      </c>
      <c r="B4838" s="31" t="s">
        <v>1268</v>
      </c>
      <c r="C4838" s="360" t="s">
        <v>1275</v>
      </c>
      <c r="D4838" s="292">
        <v>108240</v>
      </c>
      <c r="E4838" s="293">
        <f>$O$1</f>
        <v>1.68</v>
      </c>
      <c r="F4838" s="294">
        <f>IF(D4838&lt;&gt;"",TRUNC(D4838*E4838,0),"")</f>
        <v>181843</v>
      </c>
      <c r="G4838" s="295">
        <v>4</v>
      </c>
      <c r="H4838" s="442">
        <f>TRUNC(F4838/G4838,2)</f>
        <v>45460.75</v>
      </c>
      <c r="I4838" s="268" t="e">
        <f>I4823 / G4838</f>
        <v>#REF!</v>
      </c>
      <c r="J4838" s="271" t="e">
        <f>H4838 * I4823</f>
        <v>#REF!</v>
      </c>
    </row>
    <row r="4839" spans="1:10">
      <c r="A4839" s="54" t="s">
        <v>1276</v>
      </c>
      <c r="B4839" s="31"/>
      <c r="C4839" s="41"/>
      <c r="D4839" s="18"/>
      <c r="E4839" s="42"/>
      <c r="F4839" s="42"/>
      <c r="G4839" s="43" t="s">
        <v>1277</v>
      </c>
      <c r="H4839" s="48">
        <f>SUM(H4835:H4838)</f>
        <v>131044.23</v>
      </c>
      <c r="I4839" s="45"/>
      <c r="J4839" s="48" t="e">
        <f>SUM(J4835:J4838)</f>
        <v>#REF!</v>
      </c>
    </row>
    <row r="4840" spans="1:10">
      <c r="A4840" s="40" t="s">
        <v>1278</v>
      </c>
      <c r="B4840" s="31"/>
      <c r="C4840" s="53" t="s">
        <v>1279</v>
      </c>
      <c r="D4840" s="18"/>
      <c r="E4840" s="42"/>
      <c r="F4840" s="42"/>
      <c r="G4840" s="43"/>
      <c r="H4840" s="44"/>
      <c r="I4840" s="45"/>
      <c r="J4840" s="46"/>
    </row>
    <row r="4841" spans="1:10">
      <c r="A4841" s="40">
        <v>300026</v>
      </c>
      <c r="B4841" s="31" t="s">
        <v>1279</v>
      </c>
      <c r="C4841" s="360" t="s">
        <v>1281</v>
      </c>
      <c r="D4841" s="438" t="s">
        <v>1282</v>
      </c>
      <c r="E4841" s="439">
        <f>$O$2</f>
        <v>0.05</v>
      </c>
      <c r="F4841" s="443"/>
      <c r="G4841" s="441">
        <f>H4839</f>
        <v>131044.23</v>
      </c>
      <c r="H4841" s="442">
        <f>TRUNC(E4841* (1 + F4841 / 100) * G4841,2)</f>
        <v>6552.21</v>
      </c>
      <c r="I4841" s="268" t="e">
        <f>I4823 * H4841</f>
        <v>#REF!</v>
      </c>
      <c r="J4841" s="271" t="e">
        <f>H4841 * I4823</f>
        <v>#REF!</v>
      </c>
    </row>
    <row r="4842" spans="1:10">
      <c r="A4842" s="40">
        <v>350007</v>
      </c>
      <c r="B4842" s="31" t="s">
        <v>1279</v>
      </c>
      <c r="C4842" s="360" t="s">
        <v>2010</v>
      </c>
      <c r="D4842" s="438" t="s">
        <v>629</v>
      </c>
      <c r="E4842" s="439">
        <v>0.125</v>
      </c>
      <c r="F4842" s="443"/>
      <c r="G4842" s="441">
        <v>45000</v>
      </c>
      <c r="H4842" s="442">
        <f>TRUNC(E4842* (1 + F4842 / 100) * G4842,2)</f>
        <v>5625</v>
      </c>
      <c r="I4842" s="268" t="e">
        <f>I4823 * (E4842 * (1+F4842/100))</f>
        <v>#REF!</v>
      </c>
      <c r="J4842" s="464" t="e">
        <f>H4842 * I4823</f>
        <v>#REF!</v>
      </c>
    </row>
    <row r="4843" spans="1:10">
      <c r="A4843" s="40">
        <v>309800</v>
      </c>
      <c r="B4843" s="31" t="s">
        <v>1268</v>
      </c>
      <c r="C4843" s="360" t="s">
        <v>2011</v>
      </c>
      <c r="D4843" s="438" t="s">
        <v>2012</v>
      </c>
      <c r="E4843" s="439">
        <v>1</v>
      </c>
      <c r="F4843" s="443"/>
      <c r="G4843" s="441">
        <v>8500</v>
      </c>
      <c r="H4843" s="442">
        <f>TRUNC(E4843* (1 + F4843 / 100) * G4843,2)</f>
        <v>8500</v>
      </c>
      <c r="I4843" s="268" t="e">
        <f>I4823 * (E4843 * (1+F4843/100))</f>
        <v>#REF!</v>
      </c>
      <c r="J4843" s="464" t="e">
        <f>H4843 * I4823</f>
        <v>#REF!</v>
      </c>
    </row>
    <row r="4844" spans="1:10">
      <c r="A4844" s="40">
        <v>300001</v>
      </c>
      <c r="B4844" s="31" t="s">
        <v>1279</v>
      </c>
      <c r="C4844" s="465" t="s">
        <v>2013</v>
      </c>
      <c r="D4844" s="466" t="s">
        <v>629</v>
      </c>
      <c r="E4844" s="467">
        <v>0.1</v>
      </c>
      <c r="F4844" s="467"/>
      <c r="G4844" s="468">
        <v>150300</v>
      </c>
      <c r="H4844" s="469">
        <f>TRUNC(E4844* (1 + F4844 / 100) * G4844,2)</f>
        <v>15030</v>
      </c>
      <c r="I4844" s="268" t="e">
        <f>I4823 * (E4844 * (1+F4844/100))</f>
        <v>#REF!</v>
      </c>
      <c r="J4844" s="229" t="e">
        <f>H4844 * I4823</f>
        <v>#REF!</v>
      </c>
    </row>
    <row r="4845" spans="1:10">
      <c r="A4845" s="54" t="s">
        <v>1283</v>
      </c>
      <c r="B4845" s="31"/>
      <c r="C4845" s="41"/>
      <c r="D4845" s="18"/>
      <c r="E4845" s="42"/>
      <c r="F4845" s="42"/>
      <c r="G4845" s="43" t="s">
        <v>1284</v>
      </c>
      <c r="H4845" s="48">
        <f>SUM(H4840:H4844)</f>
        <v>35707.21</v>
      </c>
      <c r="I4845" s="45"/>
      <c r="J4845" s="49" t="e">
        <f>SUM(J4840:J4844)</f>
        <v>#REF!</v>
      </c>
    </row>
    <row r="4846" spans="1:10">
      <c r="A4846" s="18" t="s">
        <v>1285</v>
      </c>
      <c r="B4846" s="1"/>
      <c r="C4846" s="47" t="s">
        <v>1286</v>
      </c>
      <c r="D4846" s="18"/>
      <c r="E4846" s="42"/>
      <c r="F4846" s="42"/>
      <c r="G4846" s="43"/>
      <c r="H4846" s="44"/>
      <c r="I4846" s="45"/>
      <c r="J4846" s="46"/>
    </row>
    <row r="4847" spans="1:10">
      <c r="A4847" s="40"/>
      <c r="B4847" s="31"/>
      <c r="C4847" s="470"/>
      <c r="D4847" s="438"/>
      <c r="E4847" s="443"/>
      <c r="F4847" s="443"/>
      <c r="G4847" s="441"/>
      <c r="H4847" s="442"/>
      <c r="I4847" s="268"/>
      <c r="J4847" s="271"/>
    </row>
    <row r="4848" spans="1:10">
      <c r="A4848" s="54" t="s">
        <v>1287</v>
      </c>
      <c r="B4848" s="1"/>
      <c r="C4848" s="41"/>
      <c r="D4848" s="18"/>
      <c r="E4848" s="42"/>
      <c r="F4848" s="42"/>
      <c r="G4848" s="43" t="s">
        <v>1288</v>
      </c>
      <c r="H4848" s="442">
        <f>SUM(H4846:H4847)</f>
        <v>0</v>
      </c>
      <c r="I4848" s="45"/>
      <c r="J4848" s="271">
        <f>SUM(J4846:J4847)</f>
        <v>0</v>
      </c>
    </row>
    <row r="4849" spans="1:10">
      <c r="A4849" s="18"/>
      <c r="B4849" s="55"/>
      <c r="C4849" s="41"/>
      <c r="D4849" s="18"/>
      <c r="E4849" s="42"/>
      <c r="F4849" s="42"/>
      <c r="G4849" s="43"/>
      <c r="H4849" s="44"/>
      <c r="I4849" s="45"/>
      <c r="J4849" s="46"/>
    </row>
    <row r="4850" spans="1:10" ht="16" thickBot="1">
      <c r="A4850" s="18" t="s">
        <v>1289</v>
      </c>
      <c r="B4850" s="55"/>
      <c r="C4850" s="56"/>
      <c r="D4850" s="405"/>
      <c r="E4850" s="406"/>
      <c r="F4850" s="407" t="s">
        <v>1290</v>
      </c>
      <c r="G4850" s="408">
        <f>SUM(H4824:H4849)/2</f>
        <v>522211.54</v>
      </c>
      <c r="H4850" s="409" t="e">
        <f>IF($A$2="CD",IF($A$3=1,ROUND(SUM(H4824:H4849)/2,0),SUM(H4824:H4849)/2),SUM(H4824:H4849)/2)</f>
        <v>#REF!</v>
      </c>
      <c r="I4850" s="57" t="e">
        <f>SUM(J4824:J4849)/2</f>
        <v>#REF!</v>
      </c>
      <c r="J4850" s="410" t="e">
        <f>IF($A$2="CD",IF($A$3=1,ROUND(SUM(J4824:J4849)/2,0),IF($A$3=3,ROUND(SUM(J4824:J4849)/2,-1),SUM(J4824:J4849)/2)),SUM(J4824:J4849)/2)</f>
        <v>#REF!</v>
      </c>
    </row>
    <row r="4851" spans="1:10" ht="16" thickTop="1">
      <c r="A4851" s="18" t="s">
        <v>1340</v>
      </c>
      <c r="B4851" s="55"/>
      <c r="C4851" s="65" t="s">
        <v>1341</v>
      </c>
      <c r="D4851" s="66"/>
      <c r="E4851" s="67"/>
      <c r="F4851" s="67"/>
      <c r="G4851" s="68"/>
      <c r="H4851" s="69"/>
      <c r="I4851" s="45"/>
      <c r="J4851" s="70"/>
    </row>
    <row r="4852" spans="1:10">
      <c r="A4852" s="40" t="s">
        <v>1342</v>
      </c>
      <c r="B4852" s="55"/>
      <c r="C4852" s="272" t="s">
        <v>1343</v>
      </c>
      <c r="D4852" s="273"/>
      <c r="E4852" s="274"/>
      <c r="F4852" s="461">
        <f>$F$3</f>
        <v>0</v>
      </c>
      <c r="G4852" s="275"/>
      <c r="H4852" s="276" t="e">
        <f>ROUND(H4850*F4852,2)</f>
        <v>#REF!</v>
      </c>
      <c r="I4852" s="45"/>
      <c r="J4852" s="271" t="e">
        <f>ROUND(J4850*F4852,2)</f>
        <v>#REF!</v>
      </c>
    </row>
    <row r="4853" spans="1:10">
      <c r="A4853" s="40" t="s">
        <v>1344</v>
      </c>
      <c r="B4853" s="55"/>
      <c r="C4853" s="272" t="s">
        <v>1345</v>
      </c>
      <c r="D4853" s="273"/>
      <c r="E4853" s="274"/>
      <c r="F4853" s="461">
        <f>$G$3</f>
        <v>0</v>
      </c>
      <c r="G4853" s="275"/>
      <c r="H4853" s="276" t="e">
        <f>ROUND(H4850*F4853,2)</f>
        <v>#REF!</v>
      </c>
      <c r="I4853" s="45"/>
      <c r="J4853" s="271" t="e">
        <f>ROUND(J4850*F4853,2)</f>
        <v>#REF!</v>
      </c>
    </row>
    <row r="4854" spans="1:10">
      <c r="A4854" s="40" t="s">
        <v>1346</v>
      </c>
      <c r="B4854" s="55"/>
      <c r="C4854" s="272" t="s">
        <v>1347</v>
      </c>
      <c r="D4854" s="273"/>
      <c r="E4854" s="274"/>
      <c r="F4854" s="461">
        <f>$H$3</f>
        <v>0</v>
      </c>
      <c r="G4854" s="275"/>
      <c r="H4854" s="276" t="e">
        <f>ROUND(H4850*F4854,2)</f>
        <v>#REF!</v>
      </c>
      <c r="I4854" s="45"/>
      <c r="J4854" s="271" t="e">
        <f>ROUND(J4850*F4854,2)</f>
        <v>#REF!</v>
      </c>
    </row>
    <row r="4855" spans="1:10">
      <c r="A4855" s="40" t="s">
        <v>1348</v>
      </c>
      <c r="B4855" s="55"/>
      <c r="C4855" s="272" t="s">
        <v>1349</v>
      </c>
      <c r="D4855" s="273"/>
      <c r="E4855" s="274"/>
      <c r="F4855" s="461" t="e">
        <f>$I$3</f>
        <v>#REF!</v>
      </c>
      <c r="G4855" s="275"/>
      <c r="H4855" s="276" t="e">
        <f>ROUND(H4854*F4855,2)</f>
        <v>#REF!</v>
      </c>
      <c r="I4855" s="45"/>
      <c r="J4855" s="271" t="e">
        <f>ROUND(J4854*F4855,2)</f>
        <v>#REF!</v>
      </c>
    </row>
    <row r="4856" spans="1:10">
      <c r="A4856" s="18" t="s">
        <v>1350</v>
      </c>
      <c r="B4856" s="55"/>
      <c r="C4856" s="47" t="s">
        <v>1351</v>
      </c>
      <c r="D4856" s="18"/>
      <c r="E4856" s="42"/>
      <c r="F4856" s="42"/>
      <c r="G4856" s="71"/>
      <c r="H4856" s="72" t="e">
        <f>SUM(H4852:H4855)</f>
        <v>#REF!</v>
      </c>
      <c r="I4856" s="62"/>
      <c r="J4856" s="73" t="e">
        <f>SUM(J4852:J4855)</f>
        <v>#REF!</v>
      </c>
    </row>
    <row r="4857" spans="1:10" ht="16" thickBot="1">
      <c r="A4857" s="18" t="s">
        <v>1352</v>
      </c>
      <c r="B4857" s="55"/>
      <c r="C4857" s="411"/>
      <c r="D4857" s="412"/>
      <c r="E4857" s="406"/>
      <c r="F4857" s="407" t="s">
        <v>1353</v>
      </c>
      <c r="G4857" s="413" t="e">
        <f>H4856+H4850</f>
        <v>#REF!</v>
      </c>
      <c r="H4857" s="409" t="e">
        <f>IF($A$3=2,ROUND((H4850+H4856),2),IF($A$3=3,ROUND((H4850+H4856),-1),ROUND((H4850+H4856),0)))</f>
        <v>#REF!</v>
      </c>
      <c r="I4857" s="57"/>
      <c r="J4857" s="410" t="e">
        <f>IF($A$3=2,ROUND((J4850+J4856),2),IF($A$3=3,ROUND((J4850+J4856),-1),ROUND((J4850+J4856),0)))</f>
        <v>#REF!</v>
      </c>
    </row>
    <row r="4858" spans="1:10" ht="16" thickTop="1">
      <c r="C4858" s="1"/>
      <c r="D4858" s="2"/>
      <c r="E4858" s="1"/>
      <c r="F4858" s="1"/>
      <c r="G4858" s="1"/>
      <c r="H4858" s="1"/>
      <c r="I4858" s="29"/>
      <c r="J4858" s="30"/>
    </row>
    <row r="4859" spans="1:10" ht="16" thickBot="1">
      <c r="C4859" s="1"/>
      <c r="D4859" s="2"/>
      <c r="E4859" s="1"/>
      <c r="F4859" s="1"/>
      <c r="G4859" s="1"/>
      <c r="H4859" s="1"/>
      <c r="I4859" s="29"/>
      <c r="J4859" s="30"/>
    </row>
    <row r="4860" spans="1:10" ht="16" thickTop="1">
      <c r="A4860" s="18" t="s">
        <v>2014</v>
      </c>
      <c r="B4860" s="31"/>
      <c r="C4860" s="812" t="s">
        <v>2015</v>
      </c>
      <c r="D4860" s="813"/>
      <c r="E4860" s="813"/>
      <c r="F4860" s="813"/>
      <c r="G4860" s="32"/>
      <c r="H4860" s="33" t="s">
        <v>1359</v>
      </c>
      <c r="I4860" s="34" t="s">
        <v>1251</v>
      </c>
      <c r="J4860" s="35" t="s">
        <v>4</v>
      </c>
    </row>
    <row r="4861" spans="1:10">
      <c r="A4861" s="18"/>
      <c r="B4861" s="31"/>
      <c r="C4861" s="814"/>
      <c r="D4861" s="815"/>
      <c r="E4861" s="815"/>
      <c r="F4861" s="815"/>
      <c r="G4861" s="36"/>
      <c r="H4861" s="37" t="e">
        <f>"ITEM:   "&amp;#REF!</f>
        <v>#REF!</v>
      </c>
      <c r="I4861" s="64" t="e">
        <f>#REF!</f>
        <v>#REF!</v>
      </c>
      <c r="J4861" s="39"/>
    </row>
    <row r="4862" spans="1:10">
      <c r="A4862" s="40" t="s">
        <v>1253</v>
      </c>
      <c r="B4862" s="31"/>
      <c r="C4862" s="470" t="s">
        <v>1</v>
      </c>
      <c r="D4862" s="438" t="s">
        <v>2</v>
      </c>
      <c r="E4862" s="443" t="s">
        <v>3</v>
      </c>
      <c r="F4862" s="443" t="s">
        <v>1254</v>
      </c>
      <c r="G4862" s="441" t="s">
        <v>1255</v>
      </c>
      <c r="H4862" s="442" t="s">
        <v>1256</v>
      </c>
      <c r="I4862" s="268"/>
      <c r="J4862" s="271" t="s">
        <v>1256</v>
      </c>
    </row>
    <row r="4863" spans="1:10">
      <c r="A4863" s="40"/>
      <c r="B4863" s="31"/>
      <c r="C4863" s="41"/>
      <c r="D4863" s="18"/>
      <c r="E4863" s="42"/>
      <c r="F4863" s="42"/>
      <c r="G4863" s="43"/>
      <c r="H4863" s="44"/>
      <c r="I4863" s="45"/>
      <c r="J4863" s="46"/>
    </row>
    <row r="4864" spans="1:10">
      <c r="A4864" s="18" t="s">
        <v>1257</v>
      </c>
      <c r="C4864" s="47" t="s">
        <v>1258</v>
      </c>
      <c r="D4864" s="18"/>
      <c r="E4864" s="42"/>
      <c r="F4864" s="42"/>
      <c r="G4864" s="96"/>
      <c r="H4864" s="97"/>
      <c r="I4864" s="45"/>
      <c r="J4864" s="46"/>
    </row>
    <row r="4865" spans="1:10">
      <c r="A4865" s="18">
        <v>119687</v>
      </c>
      <c r="B4865" t="s">
        <v>1331</v>
      </c>
      <c r="C4865" s="470" t="s">
        <v>2005</v>
      </c>
      <c r="D4865" s="438" t="s">
        <v>2</v>
      </c>
      <c r="E4865" s="443">
        <v>4</v>
      </c>
      <c r="F4865" s="443">
        <v>0</v>
      </c>
      <c r="G4865" s="448">
        <v>12590</v>
      </c>
      <c r="H4865" s="442">
        <f t="shared" ref="H4865:H4870" si="31">TRUNC(E4865* (1 + F4865 / 100) * G4865,2)</f>
        <v>50360</v>
      </c>
      <c r="I4865" s="268" t="e">
        <f>I4861 * (E4865 * (1+F4865/100))</f>
        <v>#REF!</v>
      </c>
      <c r="J4865" s="46" t="e">
        <f>H4865 * I4861</f>
        <v>#REF!</v>
      </c>
    </row>
    <row r="4866" spans="1:10">
      <c r="A4866" s="18">
        <v>102440</v>
      </c>
      <c r="B4866" t="s">
        <v>1639</v>
      </c>
      <c r="C4866" s="470" t="s">
        <v>1951</v>
      </c>
      <c r="D4866" s="438" t="s">
        <v>1296</v>
      </c>
      <c r="E4866" s="443">
        <v>0.1</v>
      </c>
      <c r="F4866" s="443">
        <v>0</v>
      </c>
      <c r="G4866" s="448">
        <v>13209</v>
      </c>
      <c r="H4866" s="442">
        <f t="shared" si="31"/>
        <v>1320.9</v>
      </c>
      <c r="I4866" s="268" t="e">
        <f>I4861 * (E4866 * (1+F4866/100))</f>
        <v>#REF!</v>
      </c>
      <c r="J4866" s="46" t="e">
        <f>H4866 * I4861</f>
        <v>#REF!</v>
      </c>
    </row>
    <row r="4867" spans="1:10">
      <c r="A4867" s="18">
        <v>100881</v>
      </c>
      <c r="B4867" t="s">
        <v>1639</v>
      </c>
      <c r="C4867" s="470" t="s">
        <v>1952</v>
      </c>
      <c r="D4867" s="438" t="s">
        <v>1301</v>
      </c>
      <c r="E4867" s="443">
        <v>0.05</v>
      </c>
      <c r="F4867" s="443">
        <v>0</v>
      </c>
      <c r="G4867" s="448">
        <v>67000</v>
      </c>
      <c r="H4867" s="442">
        <f t="shared" si="31"/>
        <v>3350</v>
      </c>
      <c r="I4867" s="268" t="e">
        <f>I4861 * (E4867 * (1+F4867/100))</f>
        <v>#REF!</v>
      </c>
      <c r="J4867" s="46" t="e">
        <f>H4867 * I4861</f>
        <v>#REF!</v>
      </c>
    </row>
    <row r="4868" spans="1:10">
      <c r="A4868" s="18">
        <v>119392</v>
      </c>
      <c r="B4868" t="s">
        <v>1329</v>
      </c>
      <c r="C4868" s="470" t="s">
        <v>2006</v>
      </c>
      <c r="D4868" s="438" t="s">
        <v>2007</v>
      </c>
      <c r="E4868" s="443">
        <v>0.1</v>
      </c>
      <c r="F4868" s="443">
        <v>0</v>
      </c>
      <c r="G4868" s="448">
        <v>125000</v>
      </c>
      <c r="H4868" s="442">
        <f t="shared" si="31"/>
        <v>12500</v>
      </c>
      <c r="I4868" s="268" t="e">
        <f>I4861 * (E4868 * (1+F4868/100))</f>
        <v>#REF!</v>
      </c>
      <c r="J4868" s="46" t="e">
        <f>H4868 * I4861</f>
        <v>#REF!</v>
      </c>
    </row>
    <row r="4869" spans="1:10">
      <c r="A4869" s="18">
        <v>119586</v>
      </c>
      <c r="B4869" t="s">
        <v>1261</v>
      </c>
      <c r="C4869" s="470" t="s">
        <v>2008</v>
      </c>
      <c r="D4869" s="438" t="s">
        <v>85</v>
      </c>
      <c r="E4869" s="443">
        <v>12</v>
      </c>
      <c r="F4869" s="443">
        <v>0</v>
      </c>
      <c r="G4869" s="448">
        <v>14500</v>
      </c>
      <c r="H4869" s="442">
        <f t="shared" si="31"/>
        <v>174000</v>
      </c>
      <c r="I4869" s="268" t="e">
        <f>I4861 * (E4869 * (1+F4869/100))</f>
        <v>#REF!</v>
      </c>
      <c r="J4869" s="46" t="e">
        <f>H4869 * I4861</f>
        <v>#REF!</v>
      </c>
    </row>
    <row r="4870" spans="1:10">
      <c r="A4870" s="18">
        <v>119929</v>
      </c>
      <c r="B4870" t="s">
        <v>1261</v>
      </c>
      <c r="C4870" s="470" t="s">
        <v>2016</v>
      </c>
      <c r="D4870" s="438" t="s">
        <v>2</v>
      </c>
      <c r="E4870" s="443">
        <v>0.41</v>
      </c>
      <c r="F4870" s="443">
        <v>10</v>
      </c>
      <c r="G4870" s="448">
        <v>321600</v>
      </c>
      <c r="H4870" s="442">
        <f t="shared" si="31"/>
        <v>145041.60000000001</v>
      </c>
      <c r="I4870" s="268" t="e">
        <f>I4861 * (E4870 * (1+F4870/100))</f>
        <v>#REF!</v>
      </c>
      <c r="J4870" s="46" t="e">
        <f>H4870 * I4861</f>
        <v>#REF!</v>
      </c>
    </row>
    <row r="4871" spans="1:10">
      <c r="A4871" s="40"/>
      <c r="B4871" s="31"/>
      <c r="C4871" s="471"/>
      <c r="D4871" s="449"/>
      <c r="E4871" s="450"/>
      <c r="F4871" s="451"/>
      <c r="G4871" s="441"/>
      <c r="H4871" s="442"/>
      <c r="I4871" s="268"/>
      <c r="J4871" s="271"/>
    </row>
    <row r="4872" spans="1:10">
      <c r="A4872" s="54" t="s">
        <v>1265</v>
      </c>
      <c r="C4872" s="41"/>
      <c r="D4872" s="18"/>
      <c r="E4872" s="42"/>
      <c r="F4872" s="42"/>
      <c r="G4872" s="96" t="s">
        <v>1266</v>
      </c>
      <c r="H4872" s="462">
        <f>SUM(H4864:H4871)</f>
        <v>386572.5</v>
      </c>
      <c r="I4872" s="45"/>
      <c r="J4872" s="462" t="e">
        <f>SUM(J4864:J4871)</f>
        <v>#REF!</v>
      </c>
    </row>
    <row r="4873" spans="1:10">
      <c r="A4873" s="40" t="s">
        <v>1267</v>
      </c>
      <c r="B4873" s="31"/>
      <c r="C4873" s="50" t="s">
        <v>1268</v>
      </c>
      <c r="D4873" s="18" t="s">
        <v>1269</v>
      </c>
      <c r="E4873" s="18" t="s">
        <v>1270</v>
      </c>
      <c r="F4873" s="18" t="s">
        <v>1271</v>
      </c>
      <c r="G4873" s="51" t="s">
        <v>1272</v>
      </c>
      <c r="H4873" s="52" t="s">
        <v>1273</v>
      </c>
      <c r="I4873" s="45"/>
      <c r="J4873" s="46"/>
    </row>
    <row r="4874" spans="1:10">
      <c r="A4874" s="40">
        <v>200026</v>
      </c>
      <c r="B4874" s="31" t="s">
        <v>1268</v>
      </c>
      <c r="C4874" s="472" t="s">
        <v>1644</v>
      </c>
      <c r="D4874" s="292">
        <v>108249</v>
      </c>
      <c r="E4874" s="450">
        <f>$O$1</f>
        <v>1.68</v>
      </c>
      <c r="F4874" s="453">
        <f>TRUNC(D4874*E4874,0)</f>
        <v>181858</v>
      </c>
      <c r="G4874" s="295">
        <v>6.7595000000000001</v>
      </c>
      <c r="H4874" s="463">
        <f>TRUNC(F4874/G4874,2)</f>
        <v>26904.06</v>
      </c>
      <c r="I4874" s="268" t="e">
        <f>I4861 / G4874</f>
        <v>#REF!</v>
      </c>
      <c r="J4874" s="46" t="e">
        <f>H4874 * I4861</f>
        <v>#REF!</v>
      </c>
    </row>
    <row r="4875" spans="1:10">
      <c r="A4875" s="40">
        <v>200023</v>
      </c>
      <c r="B4875" s="31" t="s">
        <v>1268</v>
      </c>
      <c r="C4875" s="472" t="s">
        <v>1656</v>
      </c>
      <c r="D4875" s="292">
        <v>122249</v>
      </c>
      <c r="E4875" s="450">
        <f>$O$1</f>
        <v>1.68</v>
      </c>
      <c r="F4875" s="453">
        <f>TRUNC(D4875*E4875,0)</f>
        <v>205378</v>
      </c>
      <c r="G4875" s="295">
        <v>4</v>
      </c>
      <c r="H4875" s="463">
        <f>TRUNC(F4875/G4875,2)</f>
        <v>51344.5</v>
      </c>
      <c r="I4875" s="268" t="e">
        <f>I4861 / G4875</f>
        <v>#REF!</v>
      </c>
      <c r="J4875" s="46" t="e">
        <f>H4875 * I4861</f>
        <v>#REF!</v>
      </c>
    </row>
    <row r="4876" spans="1:10">
      <c r="A4876" s="40">
        <v>200017</v>
      </c>
      <c r="B4876" s="31" t="s">
        <v>1268</v>
      </c>
      <c r="C4876" s="470" t="s">
        <v>1275</v>
      </c>
      <c r="D4876" s="292">
        <v>108240</v>
      </c>
      <c r="E4876" s="293">
        <f>$O$1</f>
        <v>1.68</v>
      </c>
      <c r="F4876" s="294">
        <f>IF(D4876&lt;&gt;"",TRUNC(D4876*E4876,0),"")</f>
        <v>181843</v>
      </c>
      <c r="G4876" s="295">
        <v>4</v>
      </c>
      <c r="H4876" s="442">
        <f>TRUNC(F4876/G4876,2)</f>
        <v>45460.75</v>
      </c>
      <c r="I4876" s="268" t="e">
        <f>I4861 / G4876</f>
        <v>#REF!</v>
      </c>
      <c r="J4876" s="271" t="e">
        <f>H4876 * I4861</f>
        <v>#REF!</v>
      </c>
    </row>
    <row r="4877" spans="1:10">
      <c r="A4877" s="54" t="s">
        <v>1276</v>
      </c>
      <c r="B4877" s="31"/>
      <c r="C4877" s="41"/>
      <c r="D4877" s="18"/>
      <c r="E4877" s="42"/>
      <c r="F4877" s="42"/>
      <c r="G4877" s="43" t="s">
        <v>1277</v>
      </c>
      <c r="H4877" s="48">
        <f>SUM(H4873:H4876)</f>
        <v>123709.31</v>
      </c>
      <c r="I4877" s="45"/>
      <c r="J4877" s="48" t="e">
        <f>SUM(J4873:J4876)</f>
        <v>#REF!</v>
      </c>
    </row>
    <row r="4878" spans="1:10">
      <c r="A4878" s="40" t="s">
        <v>1278</v>
      </c>
      <c r="B4878" s="31"/>
      <c r="C4878" s="53" t="s">
        <v>1279</v>
      </c>
      <c r="D4878" s="18"/>
      <c r="E4878" s="42"/>
      <c r="F4878" s="42"/>
      <c r="G4878" s="43"/>
      <c r="H4878" s="44"/>
      <c r="I4878" s="45"/>
      <c r="J4878" s="46"/>
    </row>
    <row r="4879" spans="1:10">
      <c r="A4879" s="40">
        <v>300026</v>
      </c>
      <c r="B4879" s="31" t="s">
        <v>1279</v>
      </c>
      <c r="C4879" s="470" t="s">
        <v>1281</v>
      </c>
      <c r="D4879" s="438" t="s">
        <v>1282</v>
      </c>
      <c r="E4879" s="439">
        <f>$O$2</f>
        <v>0.05</v>
      </c>
      <c r="F4879" s="443"/>
      <c r="G4879" s="441">
        <f>H4877</f>
        <v>123709.31</v>
      </c>
      <c r="H4879" s="442">
        <f>TRUNC(E4879* (1 + F4879 / 100) * G4879,2)</f>
        <v>6185.46</v>
      </c>
      <c r="I4879" s="268" t="e">
        <f>I4861 * H4879</f>
        <v>#REF!</v>
      </c>
      <c r="J4879" s="271" t="e">
        <f>H4879 * I4861</f>
        <v>#REF!</v>
      </c>
    </row>
    <row r="4880" spans="1:10">
      <c r="A4880" s="40">
        <v>350007</v>
      </c>
      <c r="B4880" s="31" t="s">
        <v>1279</v>
      </c>
      <c r="C4880" s="470" t="s">
        <v>2010</v>
      </c>
      <c r="D4880" s="438" t="s">
        <v>629</v>
      </c>
      <c r="E4880" s="439">
        <v>0.125</v>
      </c>
      <c r="F4880" s="443"/>
      <c r="G4880" s="441">
        <v>45000</v>
      </c>
      <c r="H4880" s="442">
        <f>TRUNC(E4880* (1 + F4880 / 100) * G4880,2)</f>
        <v>5625</v>
      </c>
      <c r="I4880" s="268" t="e">
        <f>I4861 * (E4880 * (1+F4880/100))</f>
        <v>#REF!</v>
      </c>
      <c r="J4880" s="464" t="e">
        <f>H4880 * I4861</f>
        <v>#REF!</v>
      </c>
    </row>
    <row r="4881" spans="1:10">
      <c r="A4881" s="40">
        <v>309800</v>
      </c>
      <c r="B4881" s="31" t="s">
        <v>1268</v>
      </c>
      <c r="C4881" s="470" t="s">
        <v>2011</v>
      </c>
      <c r="D4881" s="438" t="s">
        <v>2012</v>
      </c>
      <c r="E4881" s="439">
        <v>1</v>
      </c>
      <c r="F4881" s="443"/>
      <c r="G4881" s="441">
        <v>8500</v>
      </c>
      <c r="H4881" s="442">
        <f>TRUNC(E4881* (1 + F4881 / 100) * G4881,2)</f>
        <v>8500</v>
      </c>
      <c r="I4881" s="268" t="e">
        <f>I4861 * (E4881 * (1+F4881/100))</f>
        <v>#REF!</v>
      </c>
      <c r="J4881" s="464" t="e">
        <f>H4881 * I4861</f>
        <v>#REF!</v>
      </c>
    </row>
    <row r="4882" spans="1:10">
      <c r="A4882" s="40">
        <v>300001</v>
      </c>
      <c r="B4882" s="31" t="s">
        <v>1279</v>
      </c>
      <c r="C4882" s="473" t="s">
        <v>2013</v>
      </c>
      <c r="D4882" s="474" t="s">
        <v>629</v>
      </c>
      <c r="E4882" s="475">
        <v>0.1</v>
      </c>
      <c r="F4882" s="475"/>
      <c r="G4882" s="476">
        <v>150300</v>
      </c>
      <c r="H4882" s="477">
        <f>TRUNC(E4882* (1 + F4882 / 100) * G4882,2)</f>
        <v>15030</v>
      </c>
      <c r="I4882" s="268" t="e">
        <f>I4861 * (E4882 * (1+F4882/100))</f>
        <v>#REF!</v>
      </c>
      <c r="J4882" s="478" t="e">
        <f>H4882 * I4861</f>
        <v>#REF!</v>
      </c>
    </row>
    <row r="4883" spans="1:10">
      <c r="A4883" s="54" t="s">
        <v>1283</v>
      </c>
      <c r="B4883" s="31"/>
      <c r="C4883" s="41"/>
      <c r="D4883" s="18"/>
      <c r="E4883" s="42"/>
      <c r="F4883" s="42"/>
      <c r="G4883" s="43" t="s">
        <v>1284</v>
      </c>
      <c r="H4883" s="48">
        <f>SUM(H4878:H4882)</f>
        <v>35340.46</v>
      </c>
      <c r="I4883" s="45"/>
      <c r="J4883" s="49" t="e">
        <f>SUM(J4878:J4882)</f>
        <v>#REF!</v>
      </c>
    </row>
    <row r="4884" spans="1:10">
      <c r="A4884" s="18" t="s">
        <v>1285</v>
      </c>
      <c r="B4884" s="1"/>
      <c r="C4884" s="47" t="s">
        <v>1286</v>
      </c>
      <c r="D4884" s="18"/>
      <c r="E4884" s="42"/>
      <c r="F4884" s="42"/>
      <c r="G4884" s="43"/>
      <c r="H4884" s="44"/>
      <c r="I4884" s="45"/>
      <c r="J4884" s="46"/>
    </row>
    <row r="4885" spans="1:10">
      <c r="A4885" s="40"/>
      <c r="B4885" s="31"/>
      <c r="C4885" s="470"/>
      <c r="D4885" s="438"/>
      <c r="E4885" s="443"/>
      <c r="F4885" s="443"/>
      <c r="G4885" s="441"/>
      <c r="H4885" s="442"/>
      <c r="I4885" s="268"/>
      <c r="J4885" s="479"/>
    </row>
    <row r="4886" spans="1:10">
      <c r="A4886" s="54" t="s">
        <v>1287</v>
      </c>
      <c r="B4886" s="1"/>
      <c r="C4886" s="41"/>
      <c r="D4886" s="18"/>
      <c r="E4886" s="42"/>
      <c r="F4886" s="42"/>
      <c r="G4886" s="43" t="s">
        <v>1288</v>
      </c>
      <c r="H4886" s="442">
        <f>SUM(H4884:H4885)</f>
        <v>0</v>
      </c>
      <c r="I4886" s="45"/>
      <c r="J4886" s="479">
        <f>SUM(J4884:J4885)</f>
        <v>0</v>
      </c>
    </row>
    <row r="4887" spans="1:10">
      <c r="A4887" s="18"/>
      <c r="B4887" s="55"/>
      <c r="C4887" s="41"/>
      <c r="D4887" s="18"/>
      <c r="E4887" s="42"/>
      <c r="F4887" s="42"/>
      <c r="G4887" s="43"/>
      <c r="H4887" s="44"/>
      <c r="I4887" s="45"/>
      <c r="J4887" s="46"/>
    </row>
    <row r="4888" spans="1:10" ht="16" thickBot="1">
      <c r="A4888" s="18" t="s">
        <v>1289</v>
      </c>
      <c r="B4888" s="55"/>
      <c r="C4888" s="56"/>
      <c r="D4888" s="405"/>
      <c r="E4888" s="406"/>
      <c r="F4888" s="407" t="s">
        <v>1290</v>
      </c>
      <c r="G4888" s="408">
        <f>SUM(H4862:H4887)/2</f>
        <v>545622.27</v>
      </c>
      <c r="H4888" s="409" t="e">
        <f>IF($A$2="CD",IF($A$3=1,ROUND(SUM(H4862:H4887)/2,0),SUM(H4862:H4887)/2),SUM(H4862:H4887)/2)</f>
        <v>#REF!</v>
      </c>
      <c r="I4888" s="57" t="e">
        <f>SUM(J4862:J4887)/2</f>
        <v>#REF!</v>
      </c>
      <c r="J4888" s="410" t="e">
        <f>IF($A$2="CD",IF($A$3=1,ROUND(SUM(J4862:J4887)/2,0),IF($A$3=3,ROUND(SUM(J4862:J4887)/2,-1),SUM(J4862:J4887)/2)),SUM(J4862:J4887)/2)</f>
        <v>#REF!</v>
      </c>
    </row>
    <row r="4889" spans="1:10" ht="16" thickTop="1">
      <c r="A4889" s="18" t="s">
        <v>1340</v>
      </c>
      <c r="B4889" s="55"/>
      <c r="C4889" s="65" t="s">
        <v>1341</v>
      </c>
      <c r="D4889" s="66"/>
      <c r="E4889" s="67"/>
      <c r="F4889" s="67"/>
      <c r="G4889" s="68"/>
      <c r="H4889" s="69"/>
      <c r="I4889" s="45"/>
      <c r="J4889" s="70"/>
    </row>
    <row r="4890" spans="1:10">
      <c r="A4890" s="40" t="s">
        <v>1342</v>
      </c>
      <c r="B4890" s="55"/>
      <c r="C4890" s="480" t="s">
        <v>1343</v>
      </c>
      <c r="D4890" s="481"/>
      <c r="E4890" s="482"/>
      <c r="F4890" s="461">
        <f>$F$3</f>
        <v>0</v>
      </c>
      <c r="G4890" s="483"/>
      <c r="H4890" s="484" t="e">
        <f>ROUND(H4888*F4890,2)</f>
        <v>#REF!</v>
      </c>
      <c r="I4890" s="45"/>
      <c r="J4890" s="479" t="e">
        <f>ROUND(J4888*F4890,2)</f>
        <v>#REF!</v>
      </c>
    </row>
    <row r="4891" spans="1:10">
      <c r="A4891" s="40" t="s">
        <v>1344</v>
      </c>
      <c r="B4891" s="55"/>
      <c r="C4891" s="480" t="s">
        <v>1345</v>
      </c>
      <c r="D4891" s="481"/>
      <c r="E4891" s="482"/>
      <c r="F4891" s="461">
        <f>$G$3</f>
        <v>0</v>
      </c>
      <c r="G4891" s="483"/>
      <c r="H4891" s="484" t="e">
        <f>ROUND(H4888*F4891,2)</f>
        <v>#REF!</v>
      </c>
      <c r="I4891" s="45"/>
      <c r="J4891" s="479" t="e">
        <f>ROUND(J4888*F4891,2)</f>
        <v>#REF!</v>
      </c>
    </row>
    <row r="4892" spans="1:10">
      <c r="A4892" s="40" t="s">
        <v>1346</v>
      </c>
      <c r="B4892" s="55"/>
      <c r="C4892" s="480" t="s">
        <v>1347</v>
      </c>
      <c r="D4892" s="481"/>
      <c r="E4892" s="482"/>
      <c r="F4892" s="461">
        <f>$H$3</f>
        <v>0</v>
      </c>
      <c r="G4892" s="483"/>
      <c r="H4892" s="484" t="e">
        <f>ROUND(H4888*F4892,2)</f>
        <v>#REF!</v>
      </c>
      <c r="I4892" s="45"/>
      <c r="J4892" s="479" t="e">
        <f>ROUND(J4888*F4892,2)</f>
        <v>#REF!</v>
      </c>
    </row>
    <row r="4893" spans="1:10">
      <c r="A4893" s="40" t="s">
        <v>1348</v>
      </c>
      <c r="B4893" s="55"/>
      <c r="C4893" s="480" t="s">
        <v>1349</v>
      </c>
      <c r="D4893" s="481"/>
      <c r="E4893" s="482"/>
      <c r="F4893" s="461" t="e">
        <f>$I$3</f>
        <v>#REF!</v>
      </c>
      <c r="G4893" s="483"/>
      <c r="H4893" s="484" t="e">
        <f>ROUND(H4892*F4893,2)</f>
        <v>#REF!</v>
      </c>
      <c r="I4893" s="45"/>
      <c r="J4893" s="479" t="e">
        <f>ROUND(J4892*F4893,2)</f>
        <v>#REF!</v>
      </c>
    </row>
    <row r="4894" spans="1:10">
      <c r="A4894" s="18" t="s">
        <v>1350</v>
      </c>
      <c r="B4894" s="55"/>
      <c r="C4894" s="47" t="s">
        <v>1351</v>
      </c>
      <c r="D4894" s="18"/>
      <c r="E4894" s="42"/>
      <c r="F4894" s="42"/>
      <c r="G4894" s="71"/>
      <c r="H4894" s="72" t="e">
        <f>SUM(H4890:H4893)</f>
        <v>#REF!</v>
      </c>
      <c r="I4894" s="62"/>
      <c r="J4894" s="73" t="e">
        <f>SUM(J4890:J4893)</f>
        <v>#REF!</v>
      </c>
    </row>
    <row r="4895" spans="1:10" ht="16" thickBot="1">
      <c r="A4895" s="18" t="s">
        <v>1352</v>
      </c>
      <c r="B4895" s="55"/>
      <c r="C4895" s="411"/>
      <c r="D4895" s="412"/>
      <c r="E4895" s="406"/>
      <c r="F4895" s="407" t="s">
        <v>1353</v>
      </c>
      <c r="G4895" s="413" t="e">
        <f>H4894+H4888</f>
        <v>#REF!</v>
      </c>
      <c r="H4895" s="409" t="e">
        <f>IF($A$3=2,ROUND((H4888+H4894),2),IF($A$3=3,ROUND((H4888+H4894),-1),ROUND((H4888+H4894),0)))</f>
        <v>#REF!</v>
      </c>
      <c r="I4895" s="57"/>
      <c r="J4895" s="410" t="e">
        <f>IF($A$3=2,ROUND((J4888+J4894),2),IF($A$3=3,ROUND((J4888+J4894),-1),ROUND((J4888+J4894),0)))</f>
        <v>#REF!</v>
      </c>
    </row>
    <row r="4896" spans="1:10" ht="16" thickTop="1">
      <c r="C4896" s="1"/>
      <c r="D4896" s="2"/>
      <c r="E4896" s="1"/>
      <c r="F4896" s="1"/>
      <c r="G4896" s="1"/>
      <c r="H4896" s="1"/>
      <c r="I4896" s="29"/>
      <c r="J4896" s="30"/>
    </row>
    <row r="4897" spans="1:10">
      <c r="C4897" s="1"/>
      <c r="D4897" s="2"/>
      <c r="E4897" s="1"/>
      <c r="F4897" s="1"/>
      <c r="G4897" s="1"/>
      <c r="H4897" s="1"/>
      <c r="I4897" s="29"/>
      <c r="J4897" s="30"/>
    </row>
    <row r="4898" spans="1:10" ht="16" thickBot="1">
      <c r="C4898" s="1"/>
      <c r="D4898" s="2"/>
      <c r="E4898" s="1"/>
      <c r="F4898" s="1"/>
      <c r="G4898" s="1"/>
      <c r="H4898" s="1"/>
      <c r="I4898" s="29"/>
      <c r="J4898" s="30"/>
    </row>
    <row r="4899" spans="1:10" ht="16" thickTop="1">
      <c r="A4899" s="95" t="s">
        <v>2017</v>
      </c>
      <c r="C4899" s="824" t="s">
        <v>2018</v>
      </c>
      <c r="D4899" s="825"/>
      <c r="E4899" s="825"/>
      <c r="F4899" s="825"/>
      <c r="G4899" s="32"/>
      <c r="H4899" s="33" t="s">
        <v>1328</v>
      </c>
      <c r="I4899" s="75" t="s">
        <v>1411</v>
      </c>
      <c r="J4899" s="30"/>
    </row>
    <row r="4900" spans="1:10">
      <c r="A4900" s="95"/>
      <c r="C4900" s="826"/>
      <c r="D4900" s="827"/>
      <c r="E4900" s="827"/>
      <c r="F4900" s="827"/>
      <c r="G4900" s="36"/>
      <c r="H4900" s="37" t="e">
        <f>"ITEM:   "&amp;#REF!</f>
        <v>#REF!</v>
      </c>
      <c r="I4900" s="64" t="e">
        <f>#REF!</f>
        <v>#REF!</v>
      </c>
      <c r="J4900" s="30"/>
    </row>
    <row r="4901" spans="1:10">
      <c r="A4901" s="40" t="s">
        <v>1253</v>
      </c>
      <c r="C4901" s="470" t="s">
        <v>1</v>
      </c>
      <c r="D4901" s="438" t="s">
        <v>2</v>
      </c>
      <c r="E4901" s="438" t="s">
        <v>3</v>
      </c>
      <c r="F4901" s="438" t="s">
        <v>1254</v>
      </c>
      <c r="G4901" s="445" t="s">
        <v>1255</v>
      </c>
      <c r="H4901" s="446" t="s">
        <v>1256</v>
      </c>
      <c r="I4901" s="485"/>
      <c r="J4901" s="30"/>
    </row>
    <row r="4902" spans="1:10">
      <c r="A4902" s="40"/>
      <c r="C4902" s="41"/>
      <c r="D4902" s="18"/>
      <c r="E4902" s="42"/>
      <c r="F4902" s="42"/>
      <c r="G4902" s="96"/>
      <c r="H4902" s="97"/>
      <c r="I4902" s="425"/>
      <c r="J4902" s="30"/>
    </row>
    <row r="4903" spans="1:10">
      <c r="A4903" s="40" t="s">
        <v>1257</v>
      </c>
      <c r="C4903" s="47" t="s">
        <v>1258</v>
      </c>
      <c r="D4903" s="18"/>
      <c r="E4903" s="42"/>
      <c r="F4903" s="42"/>
      <c r="G4903" s="96"/>
      <c r="H4903" s="97"/>
      <c r="I4903" s="84"/>
      <c r="J4903" s="30"/>
    </row>
    <row r="4904" spans="1:10">
      <c r="A4904" s="40">
        <v>119241</v>
      </c>
      <c r="B4904" t="s">
        <v>1428</v>
      </c>
      <c r="C4904" s="470" t="s">
        <v>2019</v>
      </c>
      <c r="D4904" s="438" t="s">
        <v>1383</v>
      </c>
      <c r="E4904" s="443">
        <v>1</v>
      </c>
      <c r="F4904" s="443">
        <v>0</v>
      </c>
      <c r="G4904" s="448">
        <v>774702909</v>
      </c>
      <c r="H4904" s="442">
        <f>TRUNC(E4904* (1 + F4904 / 100) * G4904,2)</f>
        <v>774702909</v>
      </c>
      <c r="I4904" s="485" t="e">
        <f>I4900 * (E4904 * (1+F4904/100))</f>
        <v>#REF!</v>
      </c>
      <c r="J4904" s="30" t="e">
        <f>H4904 * I4900</f>
        <v>#REF!</v>
      </c>
    </row>
    <row r="4905" spans="1:10">
      <c r="A4905" s="40"/>
      <c r="B4905" s="31"/>
      <c r="C4905" s="471"/>
      <c r="D4905" s="449"/>
      <c r="E4905" s="450"/>
      <c r="F4905" s="451"/>
      <c r="G4905" s="441"/>
      <c r="H4905" s="442"/>
      <c r="I4905" s="268"/>
      <c r="J4905" s="30"/>
    </row>
    <row r="4906" spans="1:10">
      <c r="A4906" s="54" t="s">
        <v>1265</v>
      </c>
      <c r="C4906" s="41"/>
      <c r="D4906" s="18"/>
      <c r="E4906" s="42"/>
      <c r="F4906" s="42"/>
      <c r="G4906" s="96" t="s">
        <v>1266</v>
      </c>
      <c r="H4906" s="452">
        <f>SUM(H4903:H4905)</f>
        <v>774702909</v>
      </c>
      <c r="I4906" s="84"/>
      <c r="J4906" s="452" t="e">
        <f>SUM(J4903:J4905)</f>
        <v>#REF!</v>
      </c>
    </row>
    <row r="4907" spans="1:10">
      <c r="A4907" s="40" t="s">
        <v>1267</v>
      </c>
      <c r="C4907" s="50" t="s">
        <v>1268</v>
      </c>
      <c r="D4907" s="18" t="s">
        <v>1269</v>
      </c>
      <c r="E4907" s="18" t="s">
        <v>1270</v>
      </c>
      <c r="F4907" s="18" t="s">
        <v>1271</v>
      </c>
      <c r="G4907" s="98" t="s">
        <v>1472</v>
      </c>
      <c r="H4907" s="99" t="s">
        <v>1273</v>
      </c>
      <c r="I4907" s="84"/>
      <c r="J4907" s="30"/>
    </row>
    <row r="4908" spans="1:10">
      <c r="A4908" s="40"/>
      <c r="B4908" s="31"/>
      <c r="C4908" s="471"/>
      <c r="D4908" s="449"/>
      <c r="E4908" s="450"/>
      <c r="F4908" s="451"/>
      <c r="G4908" s="441"/>
      <c r="H4908" s="442"/>
      <c r="I4908" s="268"/>
      <c r="J4908" s="30"/>
    </row>
    <row r="4909" spans="1:10">
      <c r="A4909" s="54" t="s">
        <v>1276</v>
      </c>
      <c r="C4909" s="41"/>
      <c r="D4909" s="18"/>
      <c r="E4909" s="42"/>
      <c r="F4909" s="42"/>
      <c r="G4909" s="96" t="s">
        <v>1473</v>
      </c>
      <c r="H4909" s="452">
        <f>SUM(H4907:H4908)</f>
        <v>0</v>
      </c>
      <c r="I4909" s="84"/>
      <c r="J4909" s="30">
        <f>SUM(J4907:J4908)</f>
        <v>0</v>
      </c>
    </row>
    <row r="4910" spans="1:10">
      <c r="A4910" s="40" t="s">
        <v>1278</v>
      </c>
      <c r="C4910" s="47" t="s">
        <v>1279</v>
      </c>
      <c r="D4910" s="18"/>
      <c r="E4910" s="42"/>
      <c r="F4910" s="42"/>
      <c r="G4910" s="96"/>
      <c r="H4910" s="97"/>
      <c r="I4910" s="84"/>
      <c r="J4910" s="30"/>
    </row>
    <row r="4911" spans="1:10">
      <c r="A4911" s="40"/>
      <c r="B4911" s="31"/>
      <c r="C4911" s="471"/>
      <c r="D4911" s="449"/>
      <c r="E4911" s="450"/>
      <c r="F4911" s="451"/>
      <c r="G4911" s="441"/>
      <c r="H4911" s="442"/>
      <c r="I4911" s="268"/>
      <c r="J4911" s="30"/>
    </row>
    <row r="4912" spans="1:10">
      <c r="A4912" s="18" t="s">
        <v>1283</v>
      </c>
      <c r="C4912" s="41"/>
      <c r="D4912" s="18"/>
      <c r="E4912" s="42"/>
      <c r="F4912" s="42"/>
      <c r="G4912" s="96" t="s">
        <v>1476</v>
      </c>
      <c r="H4912" s="452">
        <f>SUM(H4910:H4911)</f>
        <v>0</v>
      </c>
      <c r="I4912" s="84"/>
      <c r="J4912" s="30">
        <f>SUM(J4910:J4911)</f>
        <v>0</v>
      </c>
    </row>
    <row r="4913" spans="1:10">
      <c r="A4913" s="40" t="s">
        <v>1285</v>
      </c>
      <c r="C4913" s="47" t="s">
        <v>1286</v>
      </c>
      <c r="D4913" s="18"/>
      <c r="E4913" s="42"/>
      <c r="F4913" s="42"/>
      <c r="G4913" s="96"/>
      <c r="H4913" s="97"/>
      <c r="I4913" s="84"/>
      <c r="J4913" s="30"/>
    </row>
    <row r="4914" spans="1:10">
      <c r="A4914" s="40"/>
      <c r="B4914" s="31"/>
      <c r="C4914" s="471"/>
      <c r="D4914" s="449"/>
      <c r="E4914" s="450"/>
      <c r="F4914" s="451"/>
      <c r="G4914" s="441"/>
      <c r="H4914" s="442"/>
      <c r="I4914" s="268"/>
      <c r="J4914" s="30"/>
    </row>
    <row r="4915" spans="1:10">
      <c r="A4915" s="18" t="s">
        <v>1287</v>
      </c>
      <c r="C4915" s="41"/>
      <c r="D4915" s="18"/>
      <c r="E4915" s="42"/>
      <c r="F4915" s="42"/>
      <c r="G4915" s="96" t="str">
        <f>"SUBTOTAL " &amp;C4913</f>
        <v>SUBTOTAL OTROS</v>
      </c>
      <c r="H4915" s="452">
        <f>SUM(H4913:H4914)</f>
        <v>0</v>
      </c>
      <c r="I4915" s="84"/>
      <c r="J4915" s="452">
        <f>SUM(J4913:J4914)</f>
        <v>0</v>
      </c>
    </row>
    <row r="4916" spans="1:10">
      <c r="A4916" s="18"/>
      <c r="C4916" s="41"/>
      <c r="D4916" s="18"/>
      <c r="E4916" s="42"/>
      <c r="F4916" s="42"/>
      <c r="G4916" s="96"/>
      <c r="H4916" s="97"/>
      <c r="I4916" s="84"/>
      <c r="J4916" s="30"/>
    </row>
    <row r="4917" spans="1:10" ht="16" thickBot="1">
      <c r="A4917" s="18" t="s">
        <v>1289</v>
      </c>
      <c r="C4917" s="89"/>
      <c r="D4917" s="416"/>
      <c r="E4917" s="417"/>
      <c r="F4917" s="418"/>
      <c r="G4917" s="426" t="s">
        <v>1290</v>
      </c>
      <c r="H4917" s="409" t="e">
        <f>IF($A$2="CD",IF($A$3=1,ROUND(SUM(H4902:H4916)/2,0),SUM(H4902:H4916)/2),SUM(H4902:H4916)/2)</f>
        <v>#REF!</v>
      </c>
      <c r="I4917" s="427" t="e">
        <f>SUM(J4901:J4916)/2</f>
        <v>#REF!</v>
      </c>
      <c r="J4917" s="30"/>
    </row>
    <row r="4918" spans="1:10" ht="16" thickTop="1">
      <c r="A4918" s="18" t="s">
        <v>1340</v>
      </c>
      <c r="C4918" s="100" t="s">
        <v>1341</v>
      </c>
      <c r="D4918" s="101"/>
      <c r="E4918" s="102"/>
      <c r="F4918" s="102"/>
      <c r="G4918" s="103"/>
      <c r="H4918" s="104"/>
      <c r="I4918" s="84"/>
      <c r="J4918" s="30"/>
    </row>
    <row r="4919" spans="1:10">
      <c r="A4919" s="40" t="s">
        <v>1342</v>
      </c>
      <c r="C4919" s="480" t="s">
        <v>1343</v>
      </c>
      <c r="D4919" s="481"/>
      <c r="E4919" s="486"/>
      <c r="F4919" s="456">
        <f>$F$3</f>
        <v>0</v>
      </c>
      <c r="G4919" s="457"/>
      <c r="H4919" s="487" t="e">
        <f>ROUND(H4917*F4919,2)</f>
        <v>#REF!</v>
      </c>
      <c r="I4919" s="84"/>
      <c r="J4919" s="30"/>
    </row>
    <row r="4920" spans="1:10">
      <c r="A4920" s="40" t="s">
        <v>1344</v>
      </c>
      <c r="C4920" s="480" t="s">
        <v>1345</v>
      </c>
      <c r="D4920" s="481"/>
      <c r="E4920" s="486"/>
      <c r="F4920" s="456">
        <f>$G$3</f>
        <v>0</v>
      </c>
      <c r="G4920" s="457"/>
      <c r="H4920" s="487" t="e">
        <f>ROUND(H4917*F4920,2)</f>
        <v>#REF!</v>
      </c>
      <c r="I4920" s="84"/>
      <c r="J4920" s="30"/>
    </row>
    <row r="4921" spans="1:10">
      <c r="A4921" s="40" t="s">
        <v>1346</v>
      </c>
      <c r="C4921" s="480" t="s">
        <v>1347</v>
      </c>
      <c r="D4921" s="481"/>
      <c r="E4921" s="486"/>
      <c r="F4921" s="456">
        <f>$H$3</f>
        <v>0</v>
      </c>
      <c r="G4921" s="457"/>
      <c r="H4921" s="487" t="e">
        <f>ROUND(H4917*F4921,2)</f>
        <v>#REF!</v>
      </c>
      <c r="I4921" s="84"/>
      <c r="J4921" s="30"/>
    </row>
    <row r="4922" spans="1:10">
      <c r="A4922" s="40" t="s">
        <v>1348</v>
      </c>
      <c r="C4922" s="480" t="s">
        <v>1349</v>
      </c>
      <c r="D4922" s="481"/>
      <c r="E4922" s="486"/>
      <c r="F4922" s="456" t="e">
        <f>$I$3</f>
        <v>#REF!</v>
      </c>
      <c r="G4922" s="457"/>
      <c r="H4922" s="487" t="e">
        <f>ROUND(H4921*F4922,2)</f>
        <v>#REF!</v>
      </c>
      <c r="I4922" s="84"/>
      <c r="J4922" s="30"/>
    </row>
    <row r="4923" spans="1:10">
      <c r="A4923" s="18" t="s">
        <v>1350</v>
      </c>
      <c r="C4923" s="105" t="s">
        <v>1477</v>
      </c>
      <c r="D4923" s="18"/>
      <c r="E4923" s="42"/>
      <c r="F4923" s="42"/>
      <c r="G4923" s="106"/>
      <c r="H4923" s="107" t="e">
        <f>SUM(H4919:H4922)</f>
        <v>#REF!</v>
      </c>
      <c r="I4923" s="84"/>
      <c r="J4923" s="30"/>
    </row>
    <row r="4924" spans="1:10" ht="16" thickBot="1">
      <c r="A4924" s="18" t="s">
        <v>1352</v>
      </c>
      <c r="C4924" s="422"/>
      <c r="D4924" s="423"/>
      <c r="E4924" s="417"/>
      <c r="F4924" s="418"/>
      <c r="G4924" s="430" t="s">
        <v>1353</v>
      </c>
      <c r="H4924" s="409" t="e">
        <f>IF($A$3=2,ROUND((H4917+H4923),2),IF($A$3=3,ROUND((H4917+H4923),-1),ROUND((H4917+H4923),0)))</f>
        <v>#REF!</v>
      </c>
      <c r="I4924" s="57"/>
      <c r="J4924" s="30"/>
    </row>
    <row r="4925" spans="1:10" ht="16" thickTop="1">
      <c r="C4925" s="1"/>
      <c r="D4925" s="2"/>
      <c r="E4925" s="1"/>
      <c r="F4925" s="1"/>
      <c r="G4925" s="1"/>
      <c r="H4925" s="1"/>
      <c r="I4925" s="29"/>
      <c r="J4925" s="30"/>
    </row>
    <row r="4926" spans="1:10">
      <c r="C4926" s="1"/>
      <c r="D4926" s="2"/>
      <c r="E4926" s="1"/>
      <c r="F4926" s="1"/>
      <c r="G4926" s="1"/>
      <c r="H4926" s="1"/>
      <c r="I4926" s="29"/>
      <c r="J4926" s="30"/>
    </row>
    <row r="4927" spans="1:10" ht="16" thickBot="1">
      <c r="C4927" s="1"/>
      <c r="D4927" s="2"/>
      <c r="E4927" s="1"/>
      <c r="F4927" s="1"/>
      <c r="G4927" s="1"/>
      <c r="H4927" s="1"/>
      <c r="I4927" s="29"/>
      <c r="J4927" s="30"/>
    </row>
    <row r="4928" spans="1:10" ht="16" thickTop="1">
      <c r="A4928" s="95" t="s">
        <v>2020</v>
      </c>
      <c r="C4928" s="824" t="s">
        <v>2021</v>
      </c>
      <c r="D4928" s="825"/>
      <c r="E4928" s="825"/>
      <c r="F4928" s="825"/>
      <c r="G4928" s="32"/>
      <c r="H4928" s="33" t="s">
        <v>1328</v>
      </c>
      <c r="I4928" s="75" t="s">
        <v>1411</v>
      </c>
      <c r="J4928" s="30"/>
    </row>
    <row r="4929" spans="1:10">
      <c r="A4929" s="95"/>
      <c r="C4929" s="826"/>
      <c r="D4929" s="827"/>
      <c r="E4929" s="827"/>
      <c r="F4929" s="827"/>
      <c r="G4929" s="36"/>
      <c r="H4929" s="37" t="e">
        <f>"ITEM:   "&amp;#REF!</f>
        <v>#REF!</v>
      </c>
      <c r="I4929" s="64" t="e">
        <f>#REF!</f>
        <v>#REF!</v>
      </c>
      <c r="J4929" s="30"/>
    </row>
    <row r="4930" spans="1:10">
      <c r="A4930" s="40" t="s">
        <v>1253</v>
      </c>
      <c r="C4930" s="470" t="s">
        <v>1</v>
      </c>
      <c r="D4930" s="438" t="s">
        <v>2</v>
      </c>
      <c r="E4930" s="438" t="s">
        <v>3</v>
      </c>
      <c r="F4930" s="438" t="s">
        <v>1254</v>
      </c>
      <c r="G4930" s="445" t="s">
        <v>1255</v>
      </c>
      <c r="H4930" s="446" t="s">
        <v>1256</v>
      </c>
      <c r="I4930" s="485"/>
      <c r="J4930" s="30"/>
    </row>
    <row r="4931" spans="1:10">
      <c r="A4931" s="40"/>
      <c r="C4931" s="41"/>
      <c r="D4931" s="18"/>
      <c r="E4931" s="42"/>
      <c r="F4931" s="42"/>
      <c r="G4931" s="96"/>
      <c r="H4931" s="97"/>
      <c r="I4931" s="425"/>
      <c r="J4931" s="30"/>
    </row>
    <row r="4932" spans="1:10">
      <c r="A4932" s="40" t="s">
        <v>1257</v>
      </c>
      <c r="C4932" s="47" t="s">
        <v>1258</v>
      </c>
      <c r="D4932" s="18"/>
      <c r="E4932" s="42"/>
      <c r="F4932" s="42"/>
      <c r="G4932" s="96"/>
      <c r="H4932" s="97"/>
      <c r="I4932" s="84"/>
      <c r="J4932" s="30"/>
    </row>
    <row r="4933" spans="1:10">
      <c r="A4933" s="40">
        <v>119337</v>
      </c>
      <c r="B4933" t="s">
        <v>1690</v>
      </c>
      <c r="C4933" s="470" t="s">
        <v>2022</v>
      </c>
      <c r="D4933" s="438" t="s">
        <v>1383</v>
      </c>
      <c r="E4933" s="443">
        <v>1</v>
      </c>
      <c r="F4933" s="443">
        <v>0</v>
      </c>
      <c r="G4933" s="448">
        <v>197832829</v>
      </c>
      <c r="H4933" s="442">
        <f>TRUNC(E4933* (1 + F4933 / 100) * G4933,2)</f>
        <v>197832829</v>
      </c>
      <c r="I4933" s="485" t="e">
        <f>I4929 * (E4933 * (1+F4933/100))</f>
        <v>#REF!</v>
      </c>
      <c r="J4933" s="30" t="e">
        <f>H4933 * I4929</f>
        <v>#REF!</v>
      </c>
    </row>
    <row r="4934" spans="1:10">
      <c r="A4934" s="40"/>
      <c r="B4934" s="31"/>
      <c r="C4934" s="471"/>
      <c r="D4934" s="449"/>
      <c r="E4934" s="450"/>
      <c r="F4934" s="451"/>
      <c r="G4934" s="441"/>
      <c r="H4934" s="442"/>
      <c r="I4934" s="268"/>
      <c r="J4934" s="30"/>
    </row>
    <row r="4935" spans="1:10">
      <c r="A4935" s="54" t="s">
        <v>1265</v>
      </c>
      <c r="C4935" s="41"/>
      <c r="D4935" s="18"/>
      <c r="E4935" s="42"/>
      <c r="F4935" s="42"/>
      <c r="G4935" s="96" t="s">
        <v>1266</v>
      </c>
      <c r="H4935" s="452">
        <f>SUM(H4932:H4934)</f>
        <v>197832829</v>
      </c>
      <c r="I4935" s="84"/>
      <c r="J4935" s="452" t="e">
        <f>SUM(J4932:J4934)</f>
        <v>#REF!</v>
      </c>
    </row>
    <row r="4936" spans="1:10">
      <c r="A4936" s="40" t="s">
        <v>1267</v>
      </c>
      <c r="C4936" s="50" t="s">
        <v>1268</v>
      </c>
      <c r="D4936" s="18" t="s">
        <v>1269</v>
      </c>
      <c r="E4936" s="18" t="s">
        <v>1270</v>
      </c>
      <c r="F4936" s="18" t="s">
        <v>1271</v>
      </c>
      <c r="G4936" s="98" t="s">
        <v>1472</v>
      </c>
      <c r="H4936" s="99" t="s">
        <v>1273</v>
      </c>
      <c r="I4936" s="84"/>
      <c r="J4936" s="30"/>
    </row>
    <row r="4937" spans="1:10">
      <c r="A4937" s="40"/>
      <c r="B4937" s="31"/>
      <c r="C4937" s="471"/>
      <c r="D4937" s="449"/>
      <c r="E4937" s="450"/>
      <c r="F4937" s="451"/>
      <c r="G4937" s="441"/>
      <c r="H4937" s="442"/>
      <c r="I4937" s="268"/>
      <c r="J4937" s="30"/>
    </row>
    <row r="4938" spans="1:10">
      <c r="A4938" s="54" t="s">
        <v>1276</v>
      </c>
      <c r="C4938" s="41"/>
      <c r="D4938" s="18"/>
      <c r="E4938" s="42"/>
      <c r="F4938" s="42"/>
      <c r="G4938" s="96" t="s">
        <v>1473</v>
      </c>
      <c r="H4938" s="452">
        <f>SUM(H4936:H4937)</f>
        <v>0</v>
      </c>
      <c r="I4938" s="84"/>
      <c r="J4938" s="30">
        <f>SUM(J4936:J4937)</f>
        <v>0</v>
      </c>
    </row>
    <row r="4939" spans="1:10">
      <c r="A4939" s="40" t="s">
        <v>1278</v>
      </c>
      <c r="C4939" s="47" t="s">
        <v>1279</v>
      </c>
      <c r="D4939" s="18"/>
      <c r="E4939" s="42"/>
      <c r="F4939" s="42"/>
      <c r="G4939" s="96"/>
      <c r="H4939" s="97"/>
      <c r="I4939" s="84"/>
      <c r="J4939" s="30"/>
    </row>
    <row r="4940" spans="1:10">
      <c r="A4940" s="40"/>
      <c r="B4940" s="31"/>
      <c r="C4940" s="471"/>
      <c r="D4940" s="449"/>
      <c r="E4940" s="450"/>
      <c r="F4940" s="451"/>
      <c r="G4940" s="441"/>
      <c r="H4940" s="442"/>
      <c r="I4940" s="268"/>
      <c r="J4940" s="30"/>
    </row>
    <row r="4941" spans="1:10">
      <c r="A4941" s="18" t="s">
        <v>1283</v>
      </c>
      <c r="C4941" s="41"/>
      <c r="D4941" s="18"/>
      <c r="E4941" s="42"/>
      <c r="F4941" s="42"/>
      <c r="G4941" s="96" t="s">
        <v>1476</v>
      </c>
      <c r="H4941" s="452">
        <f>SUM(H4939:H4940)</f>
        <v>0</v>
      </c>
      <c r="I4941" s="84"/>
      <c r="J4941" s="30">
        <f>SUM(J4939:J4940)</f>
        <v>0</v>
      </c>
    </row>
    <row r="4942" spans="1:10">
      <c r="A4942" s="40" t="s">
        <v>1285</v>
      </c>
      <c r="C4942" s="47" t="s">
        <v>1286</v>
      </c>
      <c r="D4942" s="18"/>
      <c r="E4942" s="42"/>
      <c r="F4942" s="42"/>
      <c r="G4942" s="96"/>
      <c r="H4942" s="97"/>
      <c r="I4942" s="84"/>
      <c r="J4942" s="30"/>
    </row>
    <row r="4943" spans="1:10">
      <c r="A4943" s="40"/>
      <c r="C4943" s="470"/>
      <c r="D4943" s="438"/>
      <c r="E4943" s="443"/>
      <c r="F4943" s="443"/>
      <c r="G4943" s="448"/>
      <c r="H4943" s="452"/>
      <c r="I4943" s="485"/>
      <c r="J4943" s="30"/>
    </row>
    <row r="4944" spans="1:10">
      <c r="A4944" s="40"/>
      <c r="B4944" s="31"/>
      <c r="C4944" s="471"/>
      <c r="D4944" s="449"/>
      <c r="E4944" s="450"/>
      <c r="F4944" s="451"/>
      <c r="G4944" s="441"/>
      <c r="H4944" s="442"/>
      <c r="I4944" s="268"/>
      <c r="J4944" s="30"/>
    </row>
    <row r="4945" spans="1:10">
      <c r="A4945" s="18" t="s">
        <v>1287</v>
      </c>
      <c r="C4945" s="41"/>
      <c r="D4945" s="18"/>
      <c r="E4945" s="42"/>
      <c r="F4945" s="42"/>
      <c r="G4945" s="96" t="str">
        <f>"SUBTOTAL " &amp;C4942</f>
        <v>SUBTOTAL OTROS</v>
      </c>
      <c r="H4945" s="452">
        <f>SUM(H4942:H4944)</f>
        <v>0</v>
      </c>
      <c r="I4945" s="84"/>
      <c r="J4945" s="452">
        <f>SUM(J4942:J4944)</f>
        <v>0</v>
      </c>
    </row>
    <row r="4946" spans="1:10">
      <c r="A4946" s="18"/>
      <c r="C4946" s="41"/>
      <c r="D4946" s="18"/>
      <c r="E4946" s="42"/>
      <c r="F4946" s="42"/>
      <c r="G4946" s="96"/>
      <c r="H4946" s="97"/>
      <c r="I4946" s="84"/>
      <c r="J4946" s="30"/>
    </row>
    <row r="4947" spans="1:10" ht="16" thickBot="1">
      <c r="A4947" s="18" t="s">
        <v>1289</v>
      </c>
      <c r="C4947" s="89"/>
      <c r="D4947" s="416"/>
      <c r="E4947" s="417"/>
      <c r="F4947" s="418"/>
      <c r="G4947" s="426" t="s">
        <v>1290</v>
      </c>
      <c r="H4947" s="409" t="e">
        <f>IF($A$2="CD",IF($A$3=1,ROUND(SUM(H4931:H4946)/2,0),SUM(H4931:H4946)/2),SUM(H4931:H4946)/2)</f>
        <v>#REF!</v>
      </c>
      <c r="I4947" s="427" t="e">
        <f>SUM(J4930:J4946)/2</f>
        <v>#REF!</v>
      </c>
      <c r="J4947" s="30"/>
    </row>
    <row r="4948" spans="1:10" ht="16" thickTop="1">
      <c r="A4948" s="18" t="s">
        <v>1340</v>
      </c>
      <c r="C4948" s="100" t="s">
        <v>1341</v>
      </c>
      <c r="D4948" s="101"/>
      <c r="E4948" s="102"/>
      <c r="F4948" s="102"/>
      <c r="G4948" s="103"/>
      <c r="H4948" s="104"/>
      <c r="I4948" s="84"/>
      <c r="J4948" s="30"/>
    </row>
    <row r="4949" spans="1:10">
      <c r="A4949" s="40" t="s">
        <v>1342</v>
      </c>
      <c r="C4949" s="480" t="s">
        <v>1343</v>
      </c>
      <c r="D4949" s="481"/>
      <c r="E4949" s="486"/>
      <c r="F4949" s="456">
        <f>$F$3</f>
        <v>0</v>
      </c>
      <c r="G4949" s="457"/>
      <c r="H4949" s="487" t="e">
        <f>ROUND(H4947*F4949,2)</f>
        <v>#REF!</v>
      </c>
      <c r="I4949" s="84"/>
      <c r="J4949" s="30"/>
    </row>
    <row r="4950" spans="1:10">
      <c r="A4950" s="40" t="s">
        <v>1344</v>
      </c>
      <c r="C4950" s="480" t="s">
        <v>1345</v>
      </c>
      <c r="D4950" s="481"/>
      <c r="E4950" s="486"/>
      <c r="F4950" s="456">
        <f>$G$3</f>
        <v>0</v>
      </c>
      <c r="G4950" s="457"/>
      <c r="H4950" s="487" t="e">
        <f>ROUND(H4947*F4950,2)</f>
        <v>#REF!</v>
      </c>
      <c r="I4950" s="84"/>
      <c r="J4950" s="30"/>
    </row>
    <row r="4951" spans="1:10">
      <c r="A4951" s="40" t="s">
        <v>1346</v>
      </c>
      <c r="C4951" s="480" t="s">
        <v>1347</v>
      </c>
      <c r="D4951" s="481"/>
      <c r="E4951" s="486"/>
      <c r="F4951" s="456">
        <f>$H$3</f>
        <v>0</v>
      </c>
      <c r="G4951" s="457"/>
      <c r="H4951" s="487" t="e">
        <f>ROUND(H4947*F4951,2)</f>
        <v>#REF!</v>
      </c>
      <c r="I4951" s="84"/>
      <c r="J4951" s="30"/>
    </row>
    <row r="4952" spans="1:10">
      <c r="A4952" s="40" t="s">
        <v>1348</v>
      </c>
      <c r="C4952" s="480" t="s">
        <v>1349</v>
      </c>
      <c r="D4952" s="481"/>
      <c r="E4952" s="486"/>
      <c r="F4952" s="456" t="e">
        <f>$I$3</f>
        <v>#REF!</v>
      </c>
      <c r="G4952" s="457"/>
      <c r="H4952" s="487" t="e">
        <f>ROUND(H4951*F4952,2)</f>
        <v>#REF!</v>
      </c>
      <c r="I4952" s="84"/>
      <c r="J4952" s="30"/>
    </row>
    <row r="4953" spans="1:10">
      <c r="A4953" s="18" t="s">
        <v>1350</v>
      </c>
      <c r="C4953" s="105" t="s">
        <v>1477</v>
      </c>
      <c r="D4953" s="18"/>
      <c r="E4953" s="42"/>
      <c r="F4953" s="42"/>
      <c r="G4953" s="106"/>
      <c r="H4953" s="107" t="e">
        <f>SUM(H4949:H4952)</f>
        <v>#REF!</v>
      </c>
      <c r="I4953" s="84"/>
      <c r="J4953" s="30"/>
    </row>
    <row r="4954" spans="1:10" ht="16" thickBot="1">
      <c r="A4954" s="18" t="s">
        <v>1352</v>
      </c>
      <c r="C4954" s="422"/>
      <c r="D4954" s="423"/>
      <c r="E4954" s="417"/>
      <c r="F4954" s="418"/>
      <c r="G4954" s="430" t="s">
        <v>1353</v>
      </c>
      <c r="H4954" s="409" t="e">
        <f>IF($A$3=2,ROUND((H4947+H4953),2),IF($A$3=3,ROUND((H4947+H4953),-1),ROUND((H4947+H4953),0)))</f>
        <v>#REF!</v>
      </c>
      <c r="I4954" s="57"/>
      <c r="J4954" s="30"/>
    </row>
    <row r="4955" spans="1:10" ht="16" thickTop="1">
      <c r="C4955" s="1"/>
      <c r="D4955" s="2"/>
      <c r="E4955" s="1"/>
      <c r="F4955" s="1"/>
      <c r="G4955" s="1"/>
      <c r="H4955" s="1"/>
      <c r="I4955" s="29"/>
      <c r="J4955" s="30"/>
    </row>
    <row r="4956" spans="1:10">
      <c r="C4956" s="1"/>
      <c r="D4956" s="2"/>
      <c r="E4956" s="1"/>
      <c r="F4956" s="1"/>
      <c r="G4956" s="1"/>
      <c r="H4956" s="1"/>
      <c r="I4956" s="29"/>
      <c r="J4956" s="30"/>
    </row>
    <row r="4957" spans="1:10" ht="16" thickBot="1">
      <c r="C4957" s="1"/>
      <c r="D4957" s="2"/>
      <c r="E4957" s="1"/>
      <c r="F4957" s="1"/>
      <c r="G4957" s="1"/>
      <c r="H4957" s="1"/>
      <c r="I4957" s="29"/>
      <c r="J4957" s="30"/>
    </row>
    <row r="4958" spans="1:10" ht="16" thickTop="1">
      <c r="A4958" s="18" t="s">
        <v>2023</v>
      </c>
      <c r="B4958" s="31"/>
      <c r="C4958" s="812" t="s">
        <v>2024</v>
      </c>
      <c r="D4958" s="813"/>
      <c r="E4958" s="813"/>
      <c r="F4958" s="813"/>
      <c r="G4958" s="58"/>
      <c r="H4958" s="33" t="s">
        <v>2025</v>
      </c>
      <c r="I4958" s="34" t="s">
        <v>1251</v>
      </c>
      <c r="J4958" s="35" t="s">
        <v>4</v>
      </c>
    </row>
    <row r="4959" spans="1:10">
      <c r="A4959" s="18"/>
      <c r="B4959" s="31"/>
      <c r="C4959" s="814"/>
      <c r="D4959" s="815"/>
      <c r="E4959" s="815"/>
      <c r="F4959" s="815"/>
      <c r="G4959" s="59"/>
      <c r="H4959" s="37" t="e">
        <f>"ITEM:   "&amp;#REF!</f>
        <v>#REF!</v>
      </c>
      <c r="I4959" s="64" t="e">
        <f>#REF!</f>
        <v>#REF!</v>
      </c>
      <c r="J4959" s="39"/>
    </row>
    <row r="4960" spans="1:10">
      <c r="A4960" s="40" t="s">
        <v>1253</v>
      </c>
      <c r="B4960" s="31"/>
      <c r="C4960" s="470" t="s">
        <v>1</v>
      </c>
      <c r="D4960" s="438" t="s">
        <v>2</v>
      </c>
      <c r="E4960" s="443" t="s">
        <v>3</v>
      </c>
      <c r="F4960" s="440" t="s">
        <v>1254</v>
      </c>
      <c r="G4960" s="441" t="s">
        <v>1255</v>
      </c>
      <c r="H4960" s="442" t="s">
        <v>1256</v>
      </c>
      <c r="I4960" s="268"/>
      <c r="J4960" s="479" t="s">
        <v>1256</v>
      </c>
    </row>
    <row r="4961" spans="1:10">
      <c r="A4961" s="40"/>
      <c r="B4961" s="31"/>
      <c r="C4961" s="41"/>
      <c r="D4961" s="18"/>
      <c r="E4961" s="42"/>
      <c r="F4961" s="60"/>
      <c r="G4961" s="43"/>
      <c r="H4961" s="44"/>
      <c r="I4961" s="45"/>
      <c r="J4961" s="46"/>
    </row>
    <row r="4962" spans="1:10">
      <c r="A4962" s="40" t="s">
        <v>1257</v>
      </c>
      <c r="B4962" s="31"/>
      <c r="C4962" s="47" t="s">
        <v>1258</v>
      </c>
      <c r="D4962" s="18"/>
      <c r="E4962" s="42"/>
      <c r="F4962" s="60"/>
      <c r="G4962" s="43"/>
      <c r="H4962" s="44"/>
      <c r="I4962" s="45"/>
      <c r="J4962" s="46"/>
    </row>
    <row r="4963" spans="1:10">
      <c r="A4963" s="40">
        <v>100913</v>
      </c>
      <c r="B4963" s="31" t="s">
        <v>1428</v>
      </c>
      <c r="C4963" s="470" t="s">
        <v>2026</v>
      </c>
      <c r="D4963" s="438" t="s">
        <v>2</v>
      </c>
      <c r="E4963" s="443">
        <v>1</v>
      </c>
      <c r="F4963" s="440"/>
      <c r="G4963" s="441">
        <v>456000</v>
      </c>
      <c r="H4963" s="442">
        <f>TRUNC(E4963* (1 + F4963 / 100) * G4963,2)</f>
        <v>456000</v>
      </c>
      <c r="I4963" s="268" t="e">
        <f>I4959 * (E4963 * (1+F4963/100))</f>
        <v>#REF!</v>
      </c>
      <c r="J4963" s="479" t="e">
        <f>H4963 * I4959</f>
        <v>#REF!</v>
      </c>
    </row>
    <row r="4964" spans="1:10">
      <c r="A4964" s="40">
        <v>101782</v>
      </c>
      <c r="B4964" s="31" t="s">
        <v>2027</v>
      </c>
      <c r="C4964" s="470" t="s">
        <v>2028</v>
      </c>
      <c r="D4964" s="438" t="s">
        <v>2</v>
      </c>
      <c r="E4964" s="443">
        <v>1</v>
      </c>
      <c r="F4964" s="440"/>
      <c r="G4964" s="441">
        <v>459000</v>
      </c>
      <c r="H4964" s="442">
        <f>TRUNC(E4964* (1 + F4964 / 100) * G4964,2)</f>
        <v>459000</v>
      </c>
      <c r="I4964" s="268" t="e">
        <f>I4959 * (E4964 * (1+F4964/100))</f>
        <v>#REF!</v>
      </c>
      <c r="J4964" s="479" t="e">
        <f>H4964 * I4959</f>
        <v>#REF!</v>
      </c>
    </row>
    <row r="4965" spans="1:10">
      <c r="A4965" s="54" t="s">
        <v>1265</v>
      </c>
      <c r="B4965" s="31"/>
      <c r="C4965" s="41"/>
      <c r="D4965" s="18"/>
      <c r="E4965" s="42"/>
      <c r="F4965" s="60"/>
      <c r="G4965" s="43" t="s">
        <v>1266</v>
      </c>
      <c r="H4965" s="48">
        <f>SUM(H4962:H4964)</f>
        <v>915000</v>
      </c>
      <c r="I4965" s="45"/>
      <c r="J4965" s="49" t="e">
        <f>SUM(J4962:J4964)</f>
        <v>#REF!</v>
      </c>
    </row>
    <row r="4966" spans="1:10">
      <c r="A4966" s="40" t="s">
        <v>1267</v>
      </c>
      <c r="B4966" s="31"/>
      <c r="C4966" s="50" t="s">
        <v>1268</v>
      </c>
      <c r="D4966" s="18" t="s">
        <v>1269</v>
      </c>
      <c r="E4966" s="18" t="s">
        <v>1270</v>
      </c>
      <c r="F4966" s="18" t="s">
        <v>1271</v>
      </c>
      <c r="G4966" s="51" t="s">
        <v>1272</v>
      </c>
      <c r="H4966" s="52" t="s">
        <v>1273</v>
      </c>
      <c r="I4966" s="45"/>
      <c r="J4966" s="46"/>
    </row>
    <row r="4967" spans="1:10">
      <c r="A4967" s="40">
        <v>200004</v>
      </c>
      <c r="B4967" s="31" t="s">
        <v>1268</v>
      </c>
      <c r="C4967" s="470" t="s">
        <v>1395</v>
      </c>
      <c r="D4967" s="292">
        <v>114616</v>
      </c>
      <c r="E4967" s="293">
        <f>$O$1</f>
        <v>1.68</v>
      </c>
      <c r="F4967" s="294">
        <f>IF(D4967&lt;&gt;"",TRUNC(D4967*E4967,0),"")</f>
        <v>192554</v>
      </c>
      <c r="G4967" s="295">
        <v>6.6666999999999996</v>
      </c>
      <c r="H4967" s="442">
        <f>TRUNC(F4967/G4967,2)</f>
        <v>28882.95</v>
      </c>
      <c r="I4967" s="268" t="e">
        <f>I4959 / G4967</f>
        <v>#REF!</v>
      </c>
      <c r="J4967" s="479" t="e">
        <f>H4967 * I4959</f>
        <v>#REF!</v>
      </c>
    </row>
    <row r="4968" spans="1:10">
      <c r="A4968" s="40">
        <v>200021</v>
      </c>
      <c r="B4968" s="31" t="s">
        <v>1268</v>
      </c>
      <c r="C4968" s="470" t="s">
        <v>1404</v>
      </c>
      <c r="D4968" s="292">
        <v>108249</v>
      </c>
      <c r="E4968" s="293">
        <f>$O$1</f>
        <v>1.68</v>
      </c>
      <c r="F4968" s="294">
        <f>IF(D4968&lt;&gt;"",TRUNC(D4968*E4968,0),"")</f>
        <v>181858</v>
      </c>
      <c r="G4968" s="295">
        <v>8</v>
      </c>
      <c r="H4968" s="442">
        <f>TRUNC(F4968/G4968,2)</f>
        <v>22732.25</v>
      </c>
      <c r="I4968" s="268" t="e">
        <f>I4959 / G4968</f>
        <v>#REF!</v>
      </c>
      <c r="J4968" s="479" t="e">
        <f>H4968 * I4959</f>
        <v>#REF!</v>
      </c>
    </row>
    <row r="4969" spans="1:10">
      <c r="A4969" s="54" t="s">
        <v>1276</v>
      </c>
      <c r="B4969" s="31"/>
      <c r="C4969" s="41"/>
      <c r="D4969" s="18"/>
      <c r="E4969" s="42"/>
      <c r="F4969" s="60"/>
      <c r="G4969" s="43" t="s">
        <v>1277</v>
      </c>
      <c r="H4969" s="48">
        <f>SUM(H4966:H4968)</f>
        <v>51615.199999999997</v>
      </c>
      <c r="I4969" s="45"/>
      <c r="J4969" s="49" t="e">
        <f>SUM(J4966:J4968)</f>
        <v>#REF!</v>
      </c>
    </row>
    <row r="4970" spans="1:10">
      <c r="A4970" s="40" t="s">
        <v>1278</v>
      </c>
      <c r="B4970" s="31"/>
      <c r="C4970" s="53" t="s">
        <v>1279</v>
      </c>
      <c r="D4970" s="18"/>
      <c r="E4970" s="42"/>
      <c r="F4970" s="60"/>
      <c r="G4970" s="43"/>
      <c r="H4970" s="44"/>
      <c r="I4970" s="45"/>
      <c r="J4970" s="46"/>
    </row>
    <row r="4971" spans="1:10">
      <c r="A4971" s="40">
        <v>300026</v>
      </c>
      <c r="B4971" s="31" t="s">
        <v>1279</v>
      </c>
      <c r="C4971" s="470" t="s">
        <v>1281</v>
      </c>
      <c r="D4971" s="438" t="s">
        <v>1282</v>
      </c>
      <c r="E4971" s="439">
        <f>$O$2</f>
        <v>0.05</v>
      </c>
      <c r="F4971" s="440"/>
      <c r="G4971" s="441">
        <f>H4969</f>
        <v>51615.199999999997</v>
      </c>
      <c r="H4971" s="442">
        <f>TRUNC(E4971* (1 + F4971 / 100) * G4971,2)</f>
        <v>2580.7600000000002</v>
      </c>
      <c r="I4971" s="268" t="e">
        <f>I4959 * H4971</f>
        <v>#REF!</v>
      </c>
      <c r="J4971" s="479" t="e">
        <f>H4971 * I4959</f>
        <v>#REF!</v>
      </c>
    </row>
    <row r="4972" spans="1:10">
      <c r="A4972" s="54" t="s">
        <v>1283</v>
      </c>
      <c r="B4972" s="31"/>
      <c r="C4972" s="41"/>
      <c r="D4972" s="18"/>
      <c r="E4972" s="42"/>
      <c r="F4972" s="60"/>
      <c r="G4972" s="43" t="s">
        <v>1284</v>
      </c>
      <c r="H4972" s="48">
        <f>SUM(H4970:H4971)</f>
        <v>2580.7600000000002</v>
      </c>
      <c r="I4972" s="45"/>
      <c r="J4972" s="49" t="e">
        <f>SUM(J4970:J4971)</f>
        <v>#REF!</v>
      </c>
    </row>
    <row r="4973" spans="1:10">
      <c r="A4973" s="18" t="s">
        <v>1285</v>
      </c>
      <c r="B4973" s="61"/>
      <c r="C4973" s="47" t="s">
        <v>1286</v>
      </c>
      <c r="D4973" s="18"/>
      <c r="E4973" s="42"/>
      <c r="F4973" s="60"/>
      <c r="G4973" s="43"/>
      <c r="H4973" s="44"/>
      <c r="I4973" s="45"/>
      <c r="J4973" s="46"/>
    </row>
    <row r="4974" spans="1:10">
      <c r="A4974" s="40"/>
      <c r="B4974" s="31"/>
      <c r="C4974" s="470"/>
      <c r="D4974" s="438"/>
      <c r="E4974" s="443"/>
      <c r="F4974" s="440"/>
      <c r="G4974" s="441"/>
      <c r="H4974" s="442"/>
      <c r="I4974" s="268"/>
      <c r="J4974" s="479"/>
    </row>
    <row r="4975" spans="1:10">
      <c r="A4975" s="54" t="s">
        <v>1287</v>
      </c>
      <c r="B4975" s="61"/>
      <c r="C4975" s="41"/>
      <c r="D4975" s="18"/>
      <c r="E4975" s="42"/>
      <c r="F4975" s="60"/>
      <c r="G4975" s="43" t="s">
        <v>1288</v>
      </c>
      <c r="H4975" s="442">
        <f>SUM(H4973:H4974)</f>
        <v>0</v>
      </c>
      <c r="I4975" s="45"/>
      <c r="J4975" s="479">
        <f>SUM(J4973:J4974)</f>
        <v>0</v>
      </c>
    </row>
    <row r="4976" spans="1:10">
      <c r="A4976" s="18"/>
      <c r="B4976" s="55"/>
      <c r="C4976" s="41"/>
      <c r="D4976" s="18"/>
      <c r="E4976" s="42"/>
      <c r="F4976" s="60"/>
      <c r="G4976" s="43"/>
      <c r="H4976" s="44"/>
      <c r="I4976" s="45"/>
      <c r="J4976" s="46"/>
    </row>
    <row r="4977" spans="1:10" ht="16" thickBot="1">
      <c r="A4977" s="18" t="s">
        <v>1289</v>
      </c>
      <c r="B4977" s="55"/>
      <c r="C4977" s="56"/>
      <c r="D4977" s="405"/>
      <c r="E4977" s="406"/>
      <c r="F4977" s="407" t="s">
        <v>1290</v>
      </c>
      <c r="G4977" s="408">
        <f>SUM(H4960:H4976)/2</f>
        <v>969195.96</v>
      </c>
      <c r="H4977" s="409" t="e">
        <f>IF($A$2="CD",IF($A$3=1,ROUND(SUM(H4960:H4976)/2,0),IF($A$3=3,ROUND(SUM(H4960:H4976)/2,-1),SUM(H4960:H4976)/2)),SUM(H4960:H4976)/2)</f>
        <v>#REF!</v>
      </c>
      <c r="I4977" s="57" t="e">
        <f>SUM(J4960:J4976)/2</f>
        <v>#REF!</v>
      </c>
      <c r="J4977" s="410" t="e">
        <f>IF($A$2="CD",IF($A$3=1,ROUND(SUM(J4960:J4976)/2,0),IF($A$3=3,ROUND(SUM(J4960:J4976)/2,-1),SUM(J4960:J4976)/2)),SUM(J4960:J4976)/2)</f>
        <v>#REF!</v>
      </c>
    </row>
    <row r="4978" spans="1:10" ht="16" thickTop="1">
      <c r="A4978" s="18" t="s">
        <v>1340</v>
      </c>
      <c r="B4978" s="55"/>
      <c r="C4978" s="65" t="s">
        <v>1341</v>
      </c>
      <c r="D4978" s="66"/>
      <c r="E4978" s="67"/>
      <c r="F4978" s="112"/>
      <c r="G4978" s="68"/>
      <c r="H4978" s="69"/>
      <c r="I4978" s="45"/>
      <c r="J4978" s="70"/>
    </row>
    <row r="4979" spans="1:10">
      <c r="A4979" s="40" t="s">
        <v>1342</v>
      </c>
      <c r="B4979" s="55"/>
      <c r="C4979" s="480" t="s">
        <v>1343</v>
      </c>
      <c r="D4979" s="481"/>
      <c r="E4979" s="482"/>
      <c r="F4979" s="444">
        <f>$F$3</f>
        <v>0</v>
      </c>
      <c r="G4979" s="483"/>
      <c r="H4979" s="484" t="e">
        <f>ROUND(H4977*F4979,2)</f>
        <v>#REF!</v>
      </c>
      <c r="I4979" s="45"/>
      <c r="J4979" s="479" t="e">
        <f>ROUND(J4977*F4979,2)</f>
        <v>#REF!</v>
      </c>
    </row>
    <row r="4980" spans="1:10">
      <c r="A4980" s="40" t="s">
        <v>1344</v>
      </c>
      <c r="B4980" s="55"/>
      <c r="C4980" s="480" t="s">
        <v>1345</v>
      </c>
      <c r="D4980" s="481"/>
      <c r="E4980" s="482"/>
      <c r="F4980" s="444">
        <f>$G$3</f>
        <v>0</v>
      </c>
      <c r="G4980" s="483"/>
      <c r="H4980" s="484" t="e">
        <f>ROUND(H4977*F4980,2)</f>
        <v>#REF!</v>
      </c>
      <c r="I4980" s="45"/>
      <c r="J4980" s="479" t="e">
        <f>ROUND(J4977*F4980,2)</f>
        <v>#REF!</v>
      </c>
    </row>
    <row r="4981" spans="1:10">
      <c r="A4981" s="40" t="s">
        <v>1346</v>
      </c>
      <c r="B4981" s="55"/>
      <c r="C4981" s="480" t="s">
        <v>1347</v>
      </c>
      <c r="D4981" s="481"/>
      <c r="E4981" s="482"/>
      <c r="F4981" s="444">
        <f>$H$3</f>
        <v>0</v>
      </c>
      <c r="G4981" s="483"/>
      <c r="H4981" s="484" t="e">
        <f>ROUND(H4977*F4981,2)</f>
        <v>#REF!</v>
      </c>
      <c r="I4981" s="45"/>
      <c r="J4981" s="479" t="e">
        <f>ROUND(J4977*F4981,2)</f>
        <v>#REF!</v>
      </c>
    </row>
    <row r="4982" spans="1:10">
      <c r="A4982" s="40" t="s">
        <v>1348</v>
      </c>
      <c r="B4982" s="55"/>
      <c r="C4982" s="480" t="s">
        <v>1349</v>
      </c>
      <c r="D4982" s="481"/>
      <c r="E4982" s="482"/>
      <c r="F4982" s="444" t="e">
        <f>$I$3</f>
        <v>#REF!</v>
      </c>
      <c r="G4982" s="483"/>
      <c r="H4982" s="484" t="e">
        <f>ROUND(H4981*F4982,2)</f>
        <v>#REF!</v>
      </c>
      <c r="I4982" s="45"/>
      <c r="J4982" s="479" t="e">
        <f>ROUND(J4981*F4982,2)</f>
        <v>#REF!</v>
      </c>
    </row>
    <row r="4983" spans="1:10">
      <c r="A4983" s="18" t="s">
        <v>1350</v>
      </c>
      <c r="B4983" s="55"/>
      <c r="C4983" s="47" t="s">
        <v>1351</v>
      </c>
      <c r="D4983" s="18"/>
      <c r="E4983" s="42"/>
      <c r="F4983" s="60"/>
      <c r="G4983" s="71"/>
      <c r="H4983" s="72" t="e">
        <f>SUM(H4979:H4982)</f>
        <v>#REF!</v>
      </c>
      <c r="I4983" s="62"/>
      <c r="J4983" s="73" t="e">
        <f>SUM(J4979:J4982)</f>
        <v>#REF!</v>
      </c>
    </row>
    <row r="4984" spans="1:10" ht="16" thickBot="1">
      <c r="A4984" s="18" t="s">
        <v>1352</v>
      </c>
      <c r="B4984" s="55"/>
      <c r="C4984" s="411"/>
      <c r="D4984" s="412"/>
      <c r="E4984" s="406"/>
      <c r="F4984" s="407" t="s">
        <v>1353</v>
      </c>
      <c r="G4984" s="413" t="e">
        <f>H4983+H4977</f>
        <v>#REF!</v>
      </c>
      <c r="H4984" s="409" t="e">
        <f>IF($A$3=2,ROUND((H4977+H4983),2),IF($A$3=3,ROUND((H4977+H4983),-1),ROUND((H4977+H4983),0)))</f>
        <v>#REF!</v>
      </c>
      <c r="I4984" s="57"/>
      <c r="J4984" s="410" t="e">
        <f>IF($A$3=2,ROUND((J4977+J4983),2),IF($A$3=3,ROUND((J4977+J4983),-1),ROUND((J4977+J4983),0)))</f>
        <v>#REF!</v>
      </c>
    </row>
    <row r="4985" spans="1:10" ht="16" thickTop="1">
      <c r="C4985" s="1"/>
      <c r="D4985" s="2"/>
      <c r="E4985" s="1"/>
      <c r="F4985" s="1"/>
      <c r="G4985" s="1"/>
      <c r="H4985" s="1"/>
      <c r="I4985" s="29"/>
      <c r="J4985" s="30"/>
    </row>
    <row r="4986" spans="1:10" ht="16" thickBot="1">
      <c r="C4986" s="1"/>
      <c r="D4986" s="2"/>
      <c r="E4986" s="1"/>
      <c r="F4986" s="1"/>
      <c r="G4986" s="1"/>
      <c r="H4986" s="1"/>
      <c r="I4986" s="29"/>
      <c r="J4986" s="30"/>
    </row>
    <row r="4987" spans="1:10" ht="16" thickTop="1">
      <c r="A4987" s="18" t="s">
        <v>2029</v>
      </c>
      <c r="B4987" s="31"/>
      <c r="C4987" s="812" t="s">
        <v>2030</v>
      </c>
      <c r="D4987" s="813"/>
      <c r="E4987" s="813"/>
      <c r="F4987" s="813"/>
      <c r="G4987" s="58"/>
      <c r="H4987" s="33" t="s">
        <v>2031</v>
      </c>
      <c r="I4987" s="34" t="s">
        <v>1251</v>
      </c>
      <c r="J4987" s="35" t="s">
        <v>4</v>
      </c>
    </row>
    <row r="4988" spans="1:10">
      <c r="A4988" s="18"/>
      <c r="B4988" s="31"/>
      <c r="C4988" s="814"/>
      <c r="D4988" s="815"/>
      <c r="E4988" s="815"/>
      <c r="F4988" s="815"/>
      <c r="G4988" s="59"/>
      <c r="H4988" s="37" t="e">
        <f>"ITEM:   "&amp;#REF!</f>
        <v>#REF!</v>
      </c>
      <c r="I4988" s="64" t="e">
        <f>#REF!</f>
        <v>#REF!</v>
      </c>
      <c r="J4988" s="39"/>
    </row>
    <row r="4989" spans="1:10">
      <c r="A4989" s="40" t="s">
        <v>1253</v>
      </c>
      <c r="B4989" s="31"/>
      <c r="C4989" s="470" t="s">
        <v>1</v>
      </c>
      <c r="D4989" s="438" t="s">
        <v>2</v>
      </c>
      <c r="E4989" s="443" t="s">
        <v>3</v>
      </c>
      <c r="F4989" s="440" t="s">
        <v>1254</v>
      </c>
      <c r="G4989" s="441" t="s">
        <v>1255</v>
      </c>
      <c r="H4989" s="442" t="s">
        <v>1256</v>
      </c>
      <c r="I4989" s="268"/>
      <c r="J4989" s="479" t="s">
        <v>1256</v>
      </c>
    </row>
    <row r="4990" spans="1:10">
      <c r="A4990" s="40"/>
      <c r="B4990" s="31"/>
      <c r="C4990" s="41"/>
      <c r="D4990" s="18"/>
      <c r="E4990" s="42"/>
      <c r="F4990" s="60"/>
      <c r="G4990" s="43"/>
      <c r="H4990" s="44"/>
      <c r="I4990" s="45"/>
      <c r="J4990" s="46"/>
    </row>
    <row r="4991" spans="1:10">
      <c r="A4991" s="40" t="s">
        <v>1257</v>
      </c>
      <c r="B4991" s="31"/>
      <c r="C4991" s="47" t="s">
        <v>1258</v>
      </c>
      <c r="D4991" s="18"/>
      <c r="E4991" s="42"/>
      <c r="F4991" s="60"/>
      <c r="G4991" s="43"/>
      <c r="H4991" s="44"/>
      <c r="I4991" s="45"/>
      <c r="J4991" s="46"/>
    </row>
    <row r="4992" spans="1:10">
      <c r="A4992" s="40">
        <v>100053</v>
      </c>
      <c r="B4992" s="31" t="s">
        <v>1263</v>
      </c>
      <c r="C4992" s="470" t="s">
        <v>1295</v>
      </c>
      <c r="D4992" s="438" t="s">
        <v>1296</v>
      </c>
      <c r="E4992" s="443">
        <v>1</v>
      </c>
      <c r="F4992" s="440"/>
      <c r="G4992" s="441">
        <v>30</v>
      </c>
      <c r="H4992" s="442">
        <f>TRUNC(E4992* (1 + F4992 / 100) * G4992,2)</f>
        <v>30</v>
      </c>
      <c r="I4992" s="268" t="e">
        <f>I4988 * (E4992 * (1+F4992/100))</f>
        <v>#REF!</v>
      </c>
      <c r="J4992" s="479" t="e">
        <f>H4992 * I4988</f>
        <v>#REF!</v>
      </c>
    </row>
    <row r="4993" spans="1:10">
      <c r="A4993" s="40">
        <v>100557</v>
      </c>
      <c r="B4993" s="31" t="s">
        <v>1302</v>
      </c>
      <c r="C4993" s="470" t="s">
        <v>1815</v>
      </c>
      <c r="D4993" s="438" t="s">
        <v>1304</v>
      </c>
      <c r="E4993" s="443">
        <v>1</v>
      </c>
      <c r="F4993" s="440"/>
      <c r="G4993" s="441">
        <v>1070</v>
      </c>
      <c r="H4993" s="442">
        <f>TRUNC(E4993* (1 + F4993 / 100) * G4993,2)</f>
        <v>1070</v>
      </c>
      <c r="I4993" s="268" t="e">
        <f>I4988 * (E4993 * (1+F4993/100))</f>
        <v>#REF!</v>
      </c>
      <c r="J4993" s="479" t="e">
        <f>H4993 * I4988</f>
        <v>#REF!</v>
      </c>
    </row>
    <row r="4994" spans="1:10">
      <c r="A4994" s="40">
        <v>103214</v>
      </c>
      <c r="B4994" s="31" t="s">
        <v>2027</v>
      </c>
      <c r="C4994" s="470" t="s">
        <v>2030</v>
      </c>
      <c r="D4994" s="438" t="s">
        <v>2</v>
      </c>
      <c r="E4994" s="443">
        <v>1</v>
      </c>
      <c r="F4994" s="440"/>
      <c r="G4994" s="441">
        <v>396900</v>
      </c>
      <c r="H4994" s="442">
        <f>TRUNC(E4994* (1 + F4994 / 100) * G4994,2)</f>
        <v>396900</v>
      </c>
      <c r="I4994" s="268" t="e">
        <f>I4988 * (E4994 * (1+F4994/100))</f>
        <v>#REF!</v>
      </c>
      <c r="J4994" s="479" t="e">
        <f>H4994 * I4988</f>
        <v>#REF!</v>
      </c>
    </row>
    <row r="4995" spans="1:10">
      <c r="A4995" s="40">
        <v>103029</v>
      </c>
      <c r="B4995" s="31" t="s">
        <v>2027</v>
      </c>
      <c r="C4995" s="470" t="s">
        <v>2032</v>
      </c>
      <c r="D4995" s="438" t="s">
        <v>2</v>
      </c>
      <c r="E4995" s="443">
        <v>1</v>
      </c>
      <c r="F4995" s="440"/>
      <c r="G4995" s="441">
        <v>3100</v>
      </c>
      <c r="H4995" s="442">
        <f>TRUNC(E4995* (1 + F4995 / 100) * G4995,2)</f>
        <v>3100</v>
      </c>
      <c r="I4995" s="268" t="e">
        <f>I4988 * (E4995 * (1+F4995/100))</f>
        <v>#REF!</v>
      </c>
      <c r="J4995" s="479" t="e">
        <f>H4995 * I4988</f>
        <v>#REF!</v>
      </c>
    </row>
    <row r="4996" spans="1:10">
      <c r="A4996" s="54" t="s">
        <v>1265</v>
      </c>
      <c r="B4996" s="31"/>
      <c r="C4996" s="41"/>
      <c r="D4996" s="18"/>
      <c r="E4996" s="42"/>
      <c r="F4996" s="60"/>
      <c r="G4996" s="43" t="s">
        <v>1266</v>
      </c>
      <c r="H4996" s="48">
        <f>SUM(H4991:H4995)</f>
        <v>401100</v>
      </c>
      <c r="I4996" s="45"/>
      <c r="J4996" s="49" t="e">
        <f>SUM(J4991:J4995)</f>
        <v>#REF!</v>
      </c>
    </row>
    <row r="4997" spans="1:10">
      <c r="A4997" s="40" t="s">
        <v>1267</v>
      </c>
      <c r="B4997" s="31"/>
      <c r="C4997" s="50" t="s">
        <v>1268</v>
      </c>
      <c r="D4997" s="18" t="s">
        <v>1269</v>
      </c>
      <c r="E4997" s="18" t="s">
        <v>1270</v>
      </c>
      <c r="F4997" s="18" t="s">
        <v>1271</v>
      </c>
      <c r="G4997" s="51" t="s">
        <v>1272</v>
      </c>
      <c r="H4997" s="52" t="s">
        <v>1273</v>
      </c>
      <c r="I4997" s="45"/>
      <c r="J4997" s="46"/>
    </row>
    <row r="4998" spans="1:10">
      <c r="A4998" s="40">
        <v>200004</v>
      </c>
      <c r="B4998" s="31" t="s">
        <v>1268</v>
      </c>
      <c r="C4998" s="470" t="s">
        <v>1395</v>
      </c>
      <c r="D4998" s="292">
        <v>114616</v>
      </c>
      <c r="E4998" s="293">
        <f>$O$1</f>
        <v>1.68</v>
      </c>
      <c r="F4998" s="294">
        <f>IF(D4998&lt;&gt;"",TRUNC(D4998*E4998,0),"")</f>
        <v>192554</v>
      </c>
      <c r="G4998" s="295">
        <v>5.6364999999999998</v>
      </c>
      <c r="H4998" s="442">
        <f>TRUNC(F4998/G4998,2)</f>
        <v>34161.97</v>
      </c>
      <c r="I4998" s="268" t="e">
        <f>I4988 / G4998</f>
        <v>#REF!</v>
      </c>
      <c r="J4998" s="479" t="e">
        <f>H4998 * I4988</f>
        <v>#REF!</v>
      </c>
    </row>
    <row r="4999" spans="1:10">
      <c r="A4999" s="54" t="s">
        <v>1276</v>
      </c>
      <c r="B4999" s="31"/>
      <c r="C4999" s="41"/>
      <c r="D4999" s="18"/>
      <c r="E4999" s="42"/>
      <c r="F4999" s="60"/>
      <c r="G4999" s="43" t="s">
        <v>1277</v>
      </c>
      <c r="H4999" s="48">
        <f>SUM(H4997:H4998)</f>
        <v>34161.97</v>
      </c>
      <c r="I4999" s="45"/>
      <c r="J4999" s="49" t="e">
        <f>SUM(J4997:J4998)</f>
        <v>#REF!</v>
      </c>
    </row>
    <row r="5000" spans="1:10">
      <c r="A5000" s="40" t="s">
        <v>1278</v>
      </c>
      <c r="B5000" s="31"/>
      <c r="C5000" s="53" t="s">
        <v>1279</v>
      </c>
      <c r="D5000" s="18"/>
      <c r="E5000" s="42"/>
      <c r="F5000" s="60"/>
      <c r="G5000" s="43"/>
      <c r="H5000" s="44"/>
      <c r="I5000" s="45"/>
      <c r="J5000" s="46"/>
    </row>
    <row r="5001" spans="1:10">
      <c r="A5001" s="40">
        <v>300026</v>
      </c>
      <c r="B5001" s="31" t="s">
        <v>1279</v>
      </c>
      <c r="C5001" s="470" t="s">
        <v>1281</v>
      </c>
      <c r="D5001" s="438" t="s">
        <v>1282</v>
      </c>
      <c r="E5001" s="439">
        <f>$O$2</f>
        <v>0.05</v>
      </c>
      <c r="F5001" s="440"/>
      <c r="G5001" s="441">
        <f>H4999</f>
        <v>34161.97</v>
      </c>
      <c r="H5001" s="442">
        <f>TRUNC(E5001* (1 + F5001 / 100) * G5001,2)</f>
        <v>1708.09</v>
      </c>
      <c r="I5001" s="268" t="e">
        <f>I4988 * H5001</f>
        <v>#REF!</v>
      </c>
      <c r="J5001" s="479" t="e">
        <f>H5001 * I4988</f>
        <v>#REF!</v>
      </c>
    </row>
    <row r="5002" spans="1:10">
      <c r="A5002" s="54" t="s">
        <v>1283</v>
      </c>
      <c r="B5002" s="31"/>
      <c r="C5002" s="41"/>
      <c r="D5002" s="18"/>
      <c r="E5002" s="42"/>
      <c r="F5002" s="60"/>
      <c r="G5002" s="43" t="s">
        <v>1284</v>
      </c>
      <c r="H5002" s="48">
        <f>SUM(H5000:H5001)</f>
        <v>1708.09</v>
      </c>
      <c r="I5002" s="45"/>
      <c r="J5002" s="49" t="e">
        <f>SUM(J5000:J5001)</f>
        <v>#REF!</v>
      </c>
    </row>
    <row r="5003" spans="1:10">
      <c r="A5003" s="18" t="s">
        <v>1285</v>
      </c>
      <c r="B5003" s="61"/>
      <c r="C5003" s="47" t="s">
        <v>1286</v>
      </c>
      <c r="D5003" s="18"/>
      <c r="E5003" s="42"/>
      <c r="F5003" s="60"/>
      <c r="G5003" s="43"/>
      <c r="H5003" s="44"/>
      <c r="I5003" s="45"/>
      <c r="J5003" s="46"/>
    </row>
    <row r="5004" spans="1:10">
      <c r="A5004" s="40"/>
      <c r="B5004" s="31"/>
      <c r="C5004" s="470"/>
      <c r="D5004" s="438"/>
      <c r="E5004" s="443"/>
      <c r="F5004" s="440"/>
      <c r="G5004" s="441"/>
      <c r="H5004" s="442"/>
      <c r="I5004" s="268"/>
      <c r="J5004" s="479"/>
    </row>
    <row r="5005" spans="1:10">
      <c r="A5005" s="54" t="s">
        <v>1287</v>
      </c>
      <c r="B5005" s="61"/>
      <c r="C5005" s="41"/>
      <c r="D5005" s="18"/>
      <c r="E5005" s="42"/>
      <c r="F5005" s="60"/>
      <c r="G5005" s="43" t="s">
        <v>1288</v>
      </c>
      <c r="H5005" s="442">
        <f>SUM(H5003:H5004)</f>
        <v>0</v>
      </c>
      <c r="I5005" s="45"/>
      <c r="J5005" s="479">
        <f>SUM(J5003:J5004)</f>
        <v>0</v>
      </c>
    </row>
    <row r="5006" spans="1:10">
      <c r="A5006" s="18"/>
      <c r="B5006" s="55"/>
      <c r="C5006" s="41"/>
      <c r="D5006" s="18"/>
      <c r="E5006" s="42"/>
      <c r="F5006" s="60"/>
      <c r="G5006" s="43"/>
      <c r="H5006" s="44"/>
      <c r="I5006" s="45"/>
      <c r="J5006" s="46"/>
    </row>
    <row r="5007" spans="1:10" ht="16" thickBot="1">
      <c r="A5007" s="18" t="s">
        <v>1289</v>
      </c>
      <c r="B5007" s="55"/>
      <c r="C5007" s="56"/>
      <c r="D5007" s="405"/>
      <c r="E5007" s="406"/>
      <c r="F5007" s="407" t="s">
        <v>1290</v>
      </c>
      <c r="G5007" s="408">
        <f>SUM(H4989:H5006)/2</f>
        <v>436970.05999999994</v>
      </c>
      <c r="H5007" s="409" t="e">
        <f>IF($A$2="CD",IF($A$3=1,ROUND(SUM(H4989:H5006)/2,0),IF($A$3=3,ROUND(SUM(H4989:H5006)/2,-1),SUM(H4989:H5006)/2)),SUM(H4989:H5006)/2)</f>
        <v>#REF!</v>
      </c>
      <c r="I5007" s="57" t="e">
        <f>SUM(J4989:J5006)/2</f>
        <v>#REF!</v>
      </c>
      <c r="J5007" s="410" t="e">
        <f>IF($A$2="CD",IF($A$3=1,ROUND(SUM(J4989:J5006)/2,0),IF($A$3=3,ROUND(SUM(J4989:J5006)/2,-1),SUM(J4989:J5006)/2)),SUM(J4989:J5006)/2)</f>
        <v>#REF!</v>
      </c>
    </row>
    <row r="5008" spans="1:10" ht="16" thickTop="1">
      <c r="A5008" s="18" t="s">
        <v>1340</v>
      </c>
      <c r="B5008" s="55"/>
      <c r="C5008" s="65" t="s">
        <v>1341</v>
      </c>
      <c r="D5008" s="66"/>
      <c r="E5008" s="67"/>
      <c r="F5008" s="112"/>
      <c r="G5008" s="68"/>
      <c r="H5008" s="69"/>
      <c r="I5008" s="45"/>
      <c r="J5008" s="70"/>
    </row>
    <row r="5009" spans="1:10">
      <c r="A5009" s="40" t="s">
        <v>1342</v>
      </c>
      <c r="B5009" s="55"/>
      <c r="C5009" s="480" t="s">
        <v>1343</v>
      </c>
      <c r="D5009" s="481"/>
      <c r="E5009" s="482"/>
      <c r="F5009" s="444">
        <f>$F$3</f>
        <v>0</v>
      </c>
      <c r="G5009" s="483"/>
      <c r="H5009" s="484" t="e">
        <f>ROUND(H5007*F5009,2)</f>
        <v>#REF!</v>
      </c>
      <c r="I5009" s="45"/>
      <c r="J5009" s="479" t="e">
        <f>ROUND(J5007*F5009,2)</f>
        <v>#REF!</v>
      </c>
    </row>
    <row r="5010" spans="1:10">
      <c r="A5010" s="40" t="s">
        <v>1344</v>
      </c>
      <c r="B5010" s="55"/>
      <c r="C5010" s="480" t="s">
        <v>1345</v>
      </c>
      <c r="D5010" s="481"/>
      <c r="E5010" s="482"/>
      <c r="F5010" s="444">
        <f>$G$3</f>
        <v>0</v>
      </c>
      <c r="G5010" s="483"/>
      <c r="H5010" s="484" t="e">
        <f>ROUND(H5007*F5010,2)</f>
        <v>#REF!</v>
      </c>
      <c r="I5010" s="45"/>
      <c r="J5010" s="479" t="e">
        <f>ROUND(J5007*F5010,2)</f>
        <v>#REF!</v>
      </c>
    </row>
    <row r="5011" spans="1:10">
      <c r="A5011" s="40" t="s">
        <v>1346</v>
      </c>
      <c r="B5011" s="55"/>
      <c r="C5011" s="480" t="s">
        <v>1347</v>
      </c>
      <c r="D5011" s="481"/>
      <c r="E5011" s="482"/>
      <c r="F5011" s="444">
        <f>$H$3</f>
        <v>0</v>
      </c>
      <c r="G5011" s="483"/>
      <c r="H5011" s="484" t="e">
        <f>ROUND(H5007*F5011,2)</f>
        <v>#REF!</v>
      </c>
      <c r="I5011" s="45"/>
      <c r="J5011" s="479" t="e">
        <f>ROUND(J5007*F5011,2)</f>
        <v>#REF!</v>
      </c>
    </row>
    <row r="5012" spans="1:10">
      <c r="A5012" s="40" t="s">
        <v>1348</v>
      </c>
      <c r="B5012" s="55"/>
      <c r="C5012" s="480" t="s">
        <v>1349</v>
      </c>
      <c r="D5012" s="481"/>
      <c r="E5012" s="482"/>
      <c r="F5012" s="444" t="e">
        <f>$I$3</f>
        <v>#REF!</v>
      </c>
      <c r="G5012" s="483"/>
      <c r="H5012" s="484" t="e">
        <f>ROUND(H5011*F5012,2)</f>
        <v>#REF!</v>
      </c>
      <c r="I5012" s="45"/>
      <c r="J5012" s="479" t="e">
        <f>ROUND(J5011*F5012,2)</f>
        <v>#REF!</v>
      </c>
    </row>
    <row r="5013" spans="1:10">
      <c r="A5013" s="18" t="s">
        <v>1350</v>
      </c>
      <c r="B5013" s="55"/>
      <c r="C5013" s="47" t="s">
        <v>1351</v>
      </c>
      <c r="D5013" s="18"/>
      <c r="E5013" s="42"/>
      <c r="F5013" s="60"/>
      <c r="G5013" s="71"/>
      <c r="H5013" s="72" t="e">
        <f>SUM(H5009:H5012)</f>
        <v>#REF!</v>
      </c>
      <c r="I5013" s="62"/>
      <c r="J5013" s="73" t="e">
        <f>SUM(J5009:J5012)</f>
        <v>#REF!</v>
      </c>
    </row>
    <row r="5014" spans="1:10" ht="16" thickBot="1">
      <c r="A5014" s="18" t="s">
        <v>1352</v>
      </c>
      <c r="B5014" s="55"/>
      <c r="C5014" s="411"/>
      <c r="D5014" s="412"/>
      <c r="E5014" s="406"/>
      <c r="F5014" s="407" t="s">
        <v>1353</v>
      </c>
      <c r="G5014" s="413" t="e">
        <f>H5013+H5007</f>
        <v>#REF!</v>
      </c>
      <c r="H5014" s="409" t="e">
        <f>IF($A$3=2,ROUND((H5007+H5013),2),IF($A$3=3,ROUND((H5007+H5013),-1),ROUND((H5007+H5013),0)))</f>
        <v>#REF!</v>
      </c>
      <c r="I5014" s="57"/>
      <c r="J5014" s="410" t="e">
        <f>IF($A$3=2,ROUND((J5007+J5013),2),IF($A$3=3,ROUND((J5007+J5013),-1),ROUND((J5007+J5013),0)))</f>
        <v>#REF!</v>
      </c>
    </row>
    <row r="5015" spans="1:10" ht="16" thickTop="1">
      <c r="C5015" s="1"/>
      <c r="D5015" s="2"/>
      <c r="E5015" s="1"/>
      <c r="F5015" s="1"/>
      <c r="G5015" s="1"/>
      <c r="H5015" s="1"/>
      <c r="I5015" s="29"/>
      <c r="J5015" s="30"/>
    </row>
    <row r="5016" spans="1:10">
      <c r="C5016" s="1"/>
      <c r="D5016" s="2"/>
      <c r="E5016" s="1"/>
      <c r="F5016" s="1"/>
      <c r="G5016" s="1"/>
      <c r="H5016" s="1"/>
      <c r="I5016" s="29"/>
      <c r="J5016" s="30"/>
    </row>
    <row r="5017" spans="1:10" ht="16" thickBot="1">
      <c r="C5017" s="1"/>
      <c r="D5017" s="2"/>
      <c r="E5017" s="1"/>
      <c r="F5017" s="1"/>
      <c r="G5017" s="1"/>
      <c r="H5017" s="1"/>
      <c r="I5017" s="29"/>
      <c r="J5017" s="30"/>
    </row>
    <row r="5018" spans="1:10" ht="16" thickTop="1">
      <c r="A5018" s="18" t="s">
        <v>2033</v>
      </c>
      <c r="B5018" s="31"/>
      <c r="C5018" s="812" t="s">
        <v>2034</v>
      </c>
      <c r="D5018" s="813"/>
      <c r="E5018" s="813"/>
      <c r="F5018" s="813"/>
      <c r="G5018" s="58"/>
      <c r="H5018" s="33" t="s">
        <v>2025</v>
      </c>
      <c r="I5018" s="34" t="s">
        <v>1251</v>
      </c>
      <c r="J5018" s="35" t="s">
        <v>4</v>
      </c>
    </row>
    <row r="5019" spans="1:10">
      <c r="A5019" s="18"/>
      <c r="B5019" s="31"/>
      <c r="C5019" s="814"/>
      <c r="D5019" s="815"/>
      <c r="E5019" s="815"/>
      <c r="F5019" s="815"/>
      <c r="G5019" s="59"/>
      <c r="H5019" s="37" t="e">
        <f>"ITEM:   "&amp;#REF!</f>
        <v>#REF!</v>
      </c>
      <c r="I5019" s="64" t="e">
        <f>#REF!</f>
        <v>#REF!</v>
      </c>
      <c r="J5019" s="39"/>
    </row>
    <row r="5020" spans="1:10">
      <c r="A5020" s="40" t="s">
        <v>1253</v>
      </c>
      <c r="B5020" s="31"/>
      <c r="C5020" s="470" t="s">
        <v>1</v>
      </c>
      <c r="D5020" s="438" t="s">
        <v>2</v>
      </c>
      <c r="E5020" s="443" t="s">
        <v>3</v>
      </c>
      <c r="F5020" s="440" t="s">
        <v>1254</v>
      </c>
      <c r="G5020" s="441" t="s">
        <v>1255</v>
      </c>
      <c r="H5020" s="442" t="s">
        <v>1256</v>
      </c>
      <c r="I5020" s="268"/>
      <c r="J5020" s="479" t="s">
        <v>1256</v>
      </c>
    </row>
    <row r="5021" spans="1:10">
      <c r="A5021" s="40"/>
      <c r="B5021" s="31"/>
      <c r="C5021" s="41"/>
      <c r="D5021" s="18"/>
      <c r="E5021" s="42"/>
      <c r="F5021" s="60"/>
      <c r="G5021" s="43"/>
      <c r="H5021" s="44"/>
      <c r="I5021" s="45"/>
      <c r="J5021" s="46"/>
    </row>
    <row r="5022" spans="1:10">
      <c r="A5022" s="40" t="s">
        <v>1257</v>
      </c>
      <c r="B5022" s="31"/>
      <c r="C5022" s="47" t="s">
        <v>1258</v>
      </c>
      <c r="D5022" s="18"/>
      <c r="E5022" s="42"/>
      <c r="F5022" s="60"/>
      <c r="G5022" s="43"/>
      <c r="H5022" s="44"/>
      <c r="I5022" s="45"/>
      <c r="J5022" s="46"/>
    </row>
    <row r="5023" spans="1:10">
      <c r="A5023" s="40">
        <v>100053</v>
      </c>
      <c r="B5023" s="31" t="s">
        <v>1263</v>
      </c>
      <c r="C5023" s="470" t="s">
        <v>1295</v>
      </c>
      <c r="D5023" s="438" t="s">
        <v>1296</v>
      </c>
      <c r="E5023" s="443">
        <v>1</v>
      </c>
      <c r="F5023" s="440"/>
      <c r="G5023" s="441">
        <v>30</v>
      </c>
      <c r="H5023" s="442">
        <f>TRUNC(E5023* (1 + F5023 / 100) * G5023,2)</f>
        <v>30</v>
      </c>
      <c r="I5023" s="268" t="e">
        <f>I5019 * (E5023 * (1+F5023/100))</f>
        <v>#REF!</v>
      </c>
      <c r="J5023" s="479" t="e">
        <f>H5023 * I5019</f>
        <v>#REF!</v>
      </c>
    </row>
    <row r="5024" spans="1:10">
      <c r="A5024" s="40">
        <v>100557</v>
      </c>
      <c r="B5024" s="31" t="s">
        <v>1302</v>
      </c>
      <c r="C5024" s="470" t="s">
        <v>1815</v>
      </c>
      <c r="D5024" s="438" t="s">
        <v>1304</v>
      </c>
      <c r="E5024" s="443">
        <v>1</v>
      </c>
      <c r="F5024" s="440"/>
      <c r="G5024" s="441">
        <v>1070</v>
      </c>
      <c r="H5024" s="442">
        <f>TRUNC(E5024* (1 + F5024 / 100) * G5024,2)</f>
        <v>1070</v>
      </c>
      <c r="I5024" s="268" t="e">
        <f>I5019 * (E5024 * (1+F5024/100))</f>
        <v>#REF!</v>
      </c>
      <c r="J5024" s="479" t="e">
        <f>H5024 * I5019</f>
        <v>#REF!</v>
      </c>
    </row>
    <row r="5025" spans="1:10">
      <c r="A5025" s="40">
        <v>101598</v>
      </c>
      <c r="B5025" s="31" t="s">
        <v>2027</v>
      </c>
      <c r="C5025" s="470" t="s">
        <v>2035</v>
      </c>
      <c r="D5025" s="438" t="s">
        <v>48</v>
      </c>
      <c r="E5025" s="443">
        <v>1</v>
      </c>
      <c r="F5025" s="440"/>
      <c r="G5025" s="441">
        <v>260452</v>
      </c>
      <c r="H5025" s="442">
        <f>TRUNC(E5025* (1 + F5025 / 100) * G5025,2)</f>
        <v>260452</v>
      </c>
      <c r="I5025" s="268" t="e">
        <f>I5019 * (E5025 * (1+F5025/100))</f>
        <v>#REF!</v>
      </c>
      <c r="J5025" s="479" t="e">
        <f>H5025 * I5019</f>
        <v>#REF!</v>
      </c>
    </row>
    <row r="5026" spans="1:10">
      <c r="A5026" s="40">
        <v>103029</v>
      </c>
      <c r="B5026" s="31" t="s">
        <v>2027</v>
      </c>
      <c r="C5026" s="470" t="s">
        <v>2032</v>
      </c>
      <c r="D5026" s="438" t="s">
        <v>2</v>
      </c>
      <c r="E5026" s="443">
        <v>1</v>
      </c>
      <c r="F5026" s="440"/>
      <c r="G5026" s="441">
        <v>3100</v>
      </c>
      <c r="H5026" s="442">
        <f>TRUNC(E5026* (1 + F5026 / 100) * G5026,2)</f>
        <v>3100</v>
      </c>
      <c r="I5026" s="268" t="e">
        <f>I5019 * (E5026 * (1+F5026/100))</f>
        <v>#REF!</v>
      </c>
      <c r="J5026" s="479" t="e">
        <f>H5026 * I5019</f>
        <v>#REF!</v>
      </c>
    </row>
    <row r="5027" spans="1:10">
      <c r="A5027" s="54" t="s">
        <v>1265</v>
      </c>
      <c r="B5027" s="31"/>
      <c r="C5027" s="41"/>
      <c r="D5027" s="18"/>
      <c r="E5027" s="42"/>
      <c r="F5027" s="60"/>
      <c r="G5027" s="43" t="s">
        <v>1266</v>
      </c>
      <c r="H5027" s="48">
        <f>SUM(H5022:H5026)</f>
        <v>264652</v>
      </c>
      <c r="I5027" s="45"/>
      <c r="J5027" s="49" t="e">
        <f>SUM(J5022:J5026)</f>
        <v>#REF!</v>
      </c>
    </row>
    <row r="5028" spans="1:10">
      <c r="A5028" s="40" t="s">
        <v>1267</v>
      </c>
      <c r="B5028" s="31"/>
      <c r="C5028" s="50" t="s">
        <v>1268</v>
      </c>
      <c r="D5028" s="18" t="s">
        <v>1269</v>
      </c>
      <c r="E5028" s="18" t="s">
        <v>1270</v>
      </c>
      <c r="F5028" s="18" t="s">
        <v>1271</v>
      </c>
      <c r="G5028" s="51" t="s">
        <v>1272</v>
      </c>
      <c r="H5028" s="52" t="s">
        <v>1273</v>
      </c>
      <c r="I5028" s="45"/>
      <c r="J5028" s="46"/>
    </row>
    <row r="5029" spans="1:10">
      <c r="A5029" s="40">
        <v>200004</v>
      </c>
      <c r="B5029" s="31" t="s">
        <v>1268</v>
      </c>
      <c r="C5029" s="470" t="s">
        <v>1395</v>
      </c>
      <c r="D5029" s="292">
        <v>114616</v>
      </c>
      <c r="E5029" s="293">
        <f>$O$1</f>
        <v>1.68</v>
      </c>
      <c r="F5029" s="294">
        <f>IF(D5029&lt;&gt;"",TRUNC(D5029*E5029,0),"")</f>
        <v>192554</v>
      </c>
      <c r="G5029" s="295">
        <v>6.1539000000000001</v>
      </c>
      <c r="H5029" s="442">
        <f>TRUNC(F5029/G5029,2)</f>
        <v>31289.75</v>
      </c>
      <c r="I5029" s="268" t="e">
        <f>I5019 / G5029</f>
        <v>#REF!</v>
      </c>
      <c r="J5029" s="479" t="e">
        <f>H5029 * I5019</f>
        <v>#REF!</v>
      </c>
    </row>
    <row r="5030" spans="1:10">
      <c r="A5030" s="54" t="s">
        <v>1276</v>
      </c>
      <c r="B5030" s="31"/>
      <c r="C5030" s="41"/>
      <c r="D5030" s="18"/>
      <c r="E5030" s="42"/>
      <c r="F5030" s="60"/>
      <c r="G5030" s="43" t="s">
        <v>1277</v>
      </c>
      <c r="H5030" s="48">
        <f>SUM(H5028:H5029)</f>
        <v>31289.75</v>
      </c>
      <c r="I5030" s="45"/>
      <c r="J5030" s="49" t="e">
        <f>SUM(J5028:J5029)</f>
        <v>#REF!</v>
      </c>
    </row>
    <row r="5031" spans="1:10">
      <c r="A5031" s="40" t="s">
        <v>1278</v>
      </c>
      <c r="B5031" s="31"/>
      <c r="C5031" s="53" t="s">
        <v>1279</v>
      </c>
      <c r="D5031" s="18"/>
      <c r="E5031" s="42"/>
      <c r="F5031" s="60"/>
      <c r="G5031" s="43"/>
      <c r="H5031" s="44"/>
      <c r="I5031" s="45"/>
      <c r="J5031" s="46"/>
    </row>
    <row r="5032" spans="1:10">
      <c r="A5032" s="40">
        <v>300026</v>
      </c>
      <c r="B5032" s="31" t="s">
        <v>1279</v>
      </c>
      <c r="C5032" s="470" t="s">
        <v>1281</v>
      </c>
      <c r="D5032" s="438" t="s">
        <v>1282</v>
      </c>
      <c r="E5032" s="439">
        <f>$O$2</f>
        <v>0.05</v>
      </c>
      <c r="F5032" s="440"/>
      <c r="G5032" s="441">
        <f>H5030</f>
        <v>31289.75</v>
      </c>
      <c r="H5032" s="442">
        <f>TRUNC(E5032* (1 + F5032 / 100) * G5032,2)</f>
        <v>1564.48</v>
      </c>
      <c r="I5032" s="268" t="e">
        <f>I5019 * H5032</f>
        <v>#REF!</v>
      </c>
      <c r="J5032" s="479" t="e">
        <f>H5032 * I5019</f>
        <v>#REF!</v>
      </c>
    </row>
    <row r="5033" spans="1:10">
      <c r="A5033" s="54" t="s">
        <v>1283</v>
      </c>
      <c r="B5033" s="31"/>
      <c r="C5033" s="41"/>
      <c r="D5033" s="18"/>
      <c r="E5033" s="42"/>
      <c r="F5033" s="60"/>
      <c r="G5033" s="43" t="s">
        <v>1284</v>
      </c>
      <c r="H5033" s="48">
        <f>SUM(H5031:H5032)</f>
        <v>1564.48</v>
      </c>
      <c r="I5033" s="45"/>
      <c r="J5033" s="49" t="e">
        <f>SUM(J5031:J5032)</f>
        <v>#REF!</v>
      </c>
    </row>
    <row r="5034" spans="1:10">
      <c r="A5034" s="18" t="s">
        <v>1285</v>
      </c>
      <c r="B5034" s="61"/>
      <c r="C5034" s="47" t="s">
        <v>1286</v>
      </c>
      <c r="D5034" s="18"/>
      <c r="E5034" s="42"/>
      <c r="F5034" s="60"/>
      <c r="G5034" s="43"/>
      <c r="H5034" s="44"/>
      <c r="I5034" s="45"/>
      <c r="J5034" s="46"/>
    </row>
    <row r="5035" spans="1:10">
      <c r="A5035" s="40"/>
      <c r="B5035" s="31"/>
      <c r="C5035" s="470"/>
      <c r="D5035" s="438"/>
      <c r="E5035" s="443"/>
      <c r="F5035" s="440"/>
      <c r="G5035" s="441"/>
      <c r="H5035" s="442"/>
      <c r="I5035" s="268"/>
      <c r="J5035" s="479"/>
    </row>
    <row r="5036" spans="1:10">
      <c r="A5036" s="54" t="s">
        <v>1287</v>
      </c>
      <c r="B5036" s="61"/>
      <c r="C5036" s="41"/>
      <c r="D5036" s="18"/>
      <c r="E5036" s="42"/>
      <c r="F5036" s="60"/>
      <c r="G5036" s="43" t="s">
        <v>1288</v>
      </c>
      <c r="H5036" s="442">
        <f>SUM(H5034:H5035)</f>
        <v>0</v>
      </c>
      <c r="I5036" s="45"/>
      <c r="J5036" s="479">
        <f>SUM(J5034:J5035)</f>
        <v>0</v>
      </c>
    </row>
    <row r="5037" spans="1:10">
      <c r="A5037" s="18"/>
      <c r="B5037" s="55"/>
      <c r="C5037" s="41"/>
      <c r="D5037" s="18"/>
      <c r="E5037" s="42"/>
      <c r="F5037" s="60"/>
      <c r="G5037" s="43"/>
      <c r="H5037" s="44"/>
      <c r="I5037" s="45"/>
      <c r="J5037" s="46"/>
    </row>
    <row r="5038" spans="1:10" ht="16" thickBot="1">
      <c r="A5038" s="18" t="s">
        <v>1289</v>
      </c>
      <c r="B5038" s="55"/>
      <c r="C5038" s="56"/>
      <c r="D5038" s="405"/>
      <c r="E5038" s="406"/>
      <c r="F5038" s="407" t="s">
        <v>1290</v>
      </c>
      <c r="G5038" s="408">
        <f>SUM(H5020:H5037)/2</f>
        <v>297506.23</v>
      </c>
      <c r="H5038" s="409" t="e">
        <f>IF($A$2="CD",IF($A$3=1,ROUND(SUM(H5020:H5037)/2,0),IF($A$3=3,ROUND(SUM(H5020:H5037)/2,-1),SUM(H5020:H5037)/2)),SUM(H5020:H5037)/2)</f>
        <v>#REF!</v>
      </c>
      <c r="I5038" s="57" t="e">
        <f>SUM(J5020:J5037)/2</f>
        <v>#REF!</v>
      </c>
      <c r="J5038" s="410" t="e">
        <f>IF($A$2="CD",IF($A$3=1,ROUND(SUM(J5020:J5037)/2,0),IF($A$3=3,ROUND(SUM(J5020:J5037)/2,-1),SUM(J5020:J5037)/2)),SUM(J5020:J5037)/2)</f>
        <v>#REF!</v>
      </c>
    </row>
    <row r="5039" spans="1:10" ht="16" thickTop="1">
      <c r="A5039" s="18" t="s">
        <v>1340</v>
      </c>
      <c r="B5039" s="55"/>
      <c r="C5039" s="65" t="s">
        <v>1341</v>
      </c>
      <c r="D5039" s="66"/>
      <c r="E5039" s="67"/>
      <c r="F5039" s="112"/>
      <c r="G5039" s="68"/>
      <c r="H5039" s="69"/>
      <c r="I5039" s="45"/>
      <c r="J5039" s="70"/>
    </row>
    <row r="5040" spans="1:10">
      <c r="A5040" s="40" t="s">
        <v>1342</v>
      </c>
      <c r="B5040" s="55"/>
      <c r="C5040" s="480" t="s">
        <v>1343</v>
      </c>
      <c r="D5040" s="481"/>
      <c r="E5040" s="482"/>
      <c r="F5040" s="444">
        <f>$F$3</f>
        <v>0</v>
      </c>
      <c r="G5040" s="483"/>
      <c r="H5040" s="484" t="e">
        <f>ROUND(H5038*F5040,2)</f>
        <v>#REF!</v>
      </c>
      <c r="I5040" s="45"/>
      <c r="J5040" s="479" t="e">
        <f>ROUND(J5038*F5040,2)</f>
        <v>#REF!</v>
      </c>
    </row>
    <row r="5041" spans="1:10">
      <c r="A5041" s="40" t="s">
        <v>1344</v>
      </c>
      <c r="B5041" s="55"/>
      <c r="C5041" s="480" t="s">
        <v>1345</v>
      </c>
      <c r="D5041" s="481"/>
      <c r="E5041" s="482"/>
      <c r="F5041" s="444">
        <f>$G$3</f>
        <v>0</v>
      </c>
      <c r="G5041" s="483"/>
      <c r="H5041" s="484" t="e">
        <f>ROUND(H5038*F5041,2)</f>
        <v>#REF!</v>
      </c>
      <c r="I5041" s="45"/>
      <c r="J5041" s="479" t="e">
        <f>ROUND(J5038*F5041,2)</f>
        <v>#REF!</v>
      </c>
    </row>
    <row r="5042" spans="1:10">
      <c r="A5042" s="40" t="s">
        <v>1346</v>
      </c>
      <c r="B5042" s="55"/>
      <c r="C5042" s="480" t="s">
        <v>1347</v>
      </c>
      <c r="D5042" s="481"/>
      <c r="E5042" s="482"/>
      <c r="F5042" s="444">
        <f>$H$3</f>
        <v>0</v>
      </c>
      <c r="G5042" s="483"/>
      <c r="H5042" s="484" t="e">
        <f>ROUND(H5038*F5042,2)</f>
        <v>#REF!</v>
      </c>
      <c r="I5042" s="45"/>
      <c r="J5042" s="479" t="e">
        <f>ROUND(J5038*F5042,2)</f>
        <v>#REF!</v>
      </c>
    </row>
    <row r="5043" spans="1:10">
      <c r="A5043" s="40" t="s">
        <v>1348</v>
      </c>
      <c r="B5043" s="55"/>
      <c r="C5043" s="480" t="s">
        <v>1349</v>
      </c>
      <c r="D5043" s="481"/>
      <c r="E5043" s="482"/>
      <c r="F5043" s="444" t="e">
        <f>$I$3</f>
        <v>#REF!</v>
      </c>
      <c r="G5043" s="483"/>
      <c r="H5043" s="484" t="e">
        <f>ROUND(H5042*F5043,2)</f>
        <v>#REF!</v>
      </c>
      <c r="I5043" s="45"/>
      <c r="J5043" s="479" t="e">
        <f>ROUND(J5042*F5043,2)</f>
        <v>#REF!</v>
      </c>
    </row>
    <row r="5044" spans="1:10">
      <c r="A5044" s="18" t="s">
        <v>1350</v>
      </c>
      <c r="B5044" s="55"/>
      <c r="C5044" s="47" t="s">
        <v>1351</v>
      </c>
      <c r="D5044" s="18"/>
      <c r="E5044" s="42"/>
      <c r="F5044" s="60"/>
      <c r="G5044" s="71"/>
      <c r="H5044" s="72" t="e">
        <f>SUM(H5040:H5043)</f>
        <v>#REF!</v>
      </c>
      <c r="I5044" s="62"/>
      <c r="J5044" s="73" t="e">
        <f>SUM(J5040:J5043)</f>
        <v>#REF!</v>
      </c>
    </row>
    <row r="5045" spans="1:10" ht="16" thickBot="1">
      <c r="A5045" s="18" t="s">
        <v>1352</v>
      </c>
      <c r="B5045" s="55"/>
      <c r="C5045" s="411"/>
      <c r="D5045" s="412"/>
      <c r="E5045" s="406"/>
      <c r="F5045" s="407" t="s">
        <v>1353</v>
      </c>
      <c r="G5045" s="413" t="e">
        <f>H5044+H5038</f>
        <v>#REF!</v>
      </c>
      <c r="H5045" s="409" t="e">
        <f>IF($A$3=2,ROUND((H5038+H5044),2),IF($A$3=3,ROUND((H5038+H5044),-1),ROUND((H5038+H5044),0)))</f>
        <v>#REF!</v>
      </c>
      <c r="I5045" s="57"/>
      <c r="J5045" s="410" t="e">
        <f>IF($A$3=2,ROUND((J5038+J5044),2),IF($A$3=3,ROUND((J5038+J5044),-1),ROUND((J5038+J5044),0)))</f>
        <v>#REF!</v>
      </c>
    </row>
    <row r="5046" spans="1:10" ht="16" thickTop="1">
      <c r="C5046" s="1"/>
      <c r="D5046" s="2"/>
      <c r="E5046" s="1"/>
      <c r="F5046" s="1"/>
      <c r="G5046" s="1"/>
      <c r="H5046" s="1"/>
      <c r="I5046" s="29"/>
      <c r="J5046" s="30"/>
    </row>
    <row r="5047" spans="1:10" ht="16" thickBot="1">
      <c r="C5047" s="1"/>
      <c r="D5047" s="2"/>
      <c r="E5047" s="1"/>
      <c r="F5047" s="1"/>
      <c r="G5047" s="1"/>
      <c r="H5047" s="1"/>
      <c r="I5047" s="29"/>
      <c r="J5047" s="30"/>
    </row>
    <row r="5048" spans="1:10" ht="16" thickTop="1">
      <c r="A5048" s="18" t="s">
        <v>2036</v>
      </c>
      <c r="B5048" s="31"/>
      <c r="C5048" s="812" t="s">
        <v>2037</v>
      </c>
      <c r="D5048" s="813"/>
      <c r="E5048" s="813"/>
      <c r="F5048" s="813"/>
      <c r="G5048" s="58"/>
      <c r="H5048" s="33" t="s">
        <v>2025</v>
      </c>
      <c r="I5048" s="34" t="s">
        <v>1251</v>
      </c>
      <c r="J5048" s="35" t="s">
        <v>4</v>
      </c>
    </row>
    <row r="5049" spans="1:10">
      <c r="A5049" s="18"/>
      <c r="B5049" s="31"/>
      <c r="C5049" s="814"/>
      <c r="D5049" s="815"/>
      <c r="E5049" s="815"/>
      <c r="F5049" s="815"/>
      <c r="G5049" s="59"/>
      <c r="H5049" s="37" t="e">
        <f>"ITEM:   "&amp;#REF!</f>
        <v>#REF!</v>
      </c>
      <c r="I5049" s="64" t="e">
        <f>#REF!</f>
        <v>#REF!</v>
      </c>
      <c r="J5049" s="39"/>
    </row>
    <row r="5050" spans="1:10">
      <c r="A5050" s="40" t="s">
        <v>1253</v>
      </c>
      <c r="B5050" s="31"/>
      <c r="C5050" s="470" t="s">
        <v>1</v>
      </c>
      <c r="D5050" s="438" t="s">
        <v>2</v>
      </c>
      <c r="E5050" s="443" t="s">
        <v>3</v>
      </c>
      <c r="F5050" s="440" t="s">
        <v>1254</v>
      </c>
      <c r="G5050" s="441" t="s">
        <v>1255</v>
      </c>
      <c r="H5050" s="442" t="s">
        <v>1256</v>
      </c>
      <c r="I5050" s="268"/>
      <c r="J5050" s="479" t="s">
        <v>1256</v>
      </c>
    </row>
    <row r="5051" spans="1:10">
      <c r="A5051" s="40"/>
      <c r="B5051" s="31"/>
      <c r="C5051" s="41"/>
      <c r="D5051" s="18"/>
      <c r="E5051" s="42"/>
      <c r="F5051" s="60"/>
      <c r="G5051" s="43"/>
      <c r="H5051" s="44"/>
      <c r="I5051" s="45"/>
      <c r="J5051" s="46"/>
    </row>
    <row r="5052" spans="1:10">
      <c r="A5052" s="40" t="s">
        <v>1257</v>
      </c>
      <c r="B5052" s="31"/>
      <c r="C5052" s="47" t="s">
        <v>1258</v>
      </c>
      <c r="D5052" s="18"/>
      <c r="E5052" s="42"/>
      <c r="F5052" s="60"/>
      <c r="G5052" s="43"/>
      <c r="H5052" s="44"/>
      <c r="I5052" s="45"/>
      <c r="J5052" s="46"/>
    </row>
    <row r="5053" spans="1:10">
      <c r="A5053" s="40">
        <v>100913</v>
      </c>
      <c r="B5053" s="31" t="s">
        <v>1428</v>
      </c>
      <c r="C5053" s="470" t="s">
        <v>2026</v>
      </c>
      <c r="D5053" s="438" t="s">
        <v>2</v>
      </c>
      <c r="E5053" s="443">
        <v>1</v>
      </c>
      <c r="F5053" s="440"/>
      <c r="G5053" s="441">
        <v>456000</v>
      </c>
      <c r="H5053" s="442">
        <f>TRUNC(E5053* (1 + F5053 / 100) * G5053,2)</f>
        <v>456000</v>
      </c>
      <c r="I5053" s="268" t="e">
        <f>I5049 * (E5053 * (1+F5053/100))</f>
        <v>#REF!</v>
      </c>
      <c r="J5053" s="479" t="e">
        <f>H5053 * I5049</f>
        <v>#REF!</v>
      </c>
    </row>
    <row r="5054" spans="1:10">
      <c r="A5054" s="40">
        <v>119294</v>
      </c>
      <c r="B5054" s="31" t="s">
        <v>2027</v>
      </c>
      <c r="C5054" s="470" t="s">
        <v>2038</v>
      </c>
      <c r="D5054" s="438" t="s">
        <v>48</v>
      </c>
      <c r="E5054" s="443">
        <v>1</v>
      </c>
      <c r="F5054" s="440">
        <v>0</v>
      </c>
      <c r="G5054" s="441">
        <v>630600</v>
      </c>
      <c r="H5054" s="442">
        <f>TRUNC(E5054* (1 + F5054 / 100) * G5054,2)</f>
        <v>630600</v>
      </c>
      <c r="I5054" s="268" t="e">
        <f>I5049 * (E5054 * (1+F5054/100))</f>
        <v>#REF!</v>
      </c>
      <c r="J5054" s="479" t="e">
        <f>H5054 * I5049</f>
        <v>#REF!</v>
      </c>
    </row>
    <row r="5055" spans="1:10">
      <c r="A5055" s="40">
        <v>101782</v>
      </c>
      <c r="B5055" s="31" t="s">
        <v>2027</v>
      </c>
      <c r="C5055" s="470" t="s">
        <v>2028</v>
      </c>
      <c r="D5055" s="438" t="s">
        <v>2</v>
      </c>
      <c r="E5055" s="443">
        <v>1</v>
      </c>
      <c r="F5055" s="440"/>
      <c r="G5055" s="441">
        <v>459000</v>
      </c>
      <c r="H5055" s="442">
        <f>TRUNC(E5055* (1 + F5055 / 100) * G5055,2)</f>
        <v>459000</v>
      </c>
      <c r="I5055" s="268" t="e">
        <f>I5049 * (E5055 * (1+F5055/100))</f>
        <v>#REF!</v>
      </c>
      <c r="J5055" s="479" t="e">
        <f>H5055 * I5049</f>
        <v>#REF!</v>
      </c>
    </row>
    <row r="5056" spans="1:10">
      <c r="A5056" s="54" t="s">
        <v>1265</v>
      </c>
      <c r="B5056" s="31"/>
      <c r="C5056" s="41"/>
      <c r="D5056" s="18"/>
      <c r="E5056" s="42"/>
      <c r="F5056" s="60"/>
      <c r="G5056" s="43" t="s">
        <v>1266</v>
      </c>
      <c r="H5056" s="48">
        <f>SUM(H5052:H5055)</f>
        <v>1545600</v>
      </c>
      <c r="I5056" s="45"/>
      <c r="J5056" s="49" t="e">
        <f>SUM(J5052:J5055)</f>
        <v>#REF!</v>
      </c>
    </row>
    <row r="5057" spans="1:10">
      <c r="A5057" s="40" t="s">
        <v>1267</v>
      </c>
      <c r="B5057" s="31"/>
      <c r="C5057" s="50" t="s">
        <v>1268</v>
      </c>
      <c r="D5057" s="18" t="s">
        <v>1269</v>
      </c>
      <c r="E5057" s="18" t="s">
        <v>1270</v>
      </c>
      <c r="F5057" s="18" t="s">
        <v>1271</v>
      </c>
      <c r="G5057" s="51" t="s">
        <v>1272</v>
      </c>
      <c r="H5057" s="52" t="s">
        <v>1273</v>
      </c>
      <c r="I5057" s="45"/>
      <c r="J5057" s="46"/>
    </row>
    <row r="5058" spans="1:10">
      <c r="A5058" s="40">
        <v>200004</v>
      </c>
      <c r="B5058" s="31" t="s">
        <v>1268</v>
      </c>
      <c r="C5058" s="470" t="s">
        <v>1395</v>
      </c>
      <c r="D5058" s="292">
        <v>114616</v>
      </c>
      <c r="E5058" s="293">
        <f>$O$1</f>
        <v>1.68</v>
      </c>
      <c r="F5058" s="294">
        <f>IF(D5058&lt;&gt;"",TRUNC(D5058*E5058,0),"")</f>
        <v>192554</v>
      </c>
      <c r="G5058" s="295">
        <v>6.6666999999999996</v>
      </c>
      <c r="H5058" s="442">
        <f>TRUNC(F5058/G5058,2)</f>
        <v>28882.95</v>
      </c>
      <c r="I5058" s="268" t="e">
        <f>I5049 / G5058</f>
        <v>#REF!</v>
      </c>
      <c r="J5058" s="479" t="e">
        <f>H5058 * I5049</f>
        <v>#REF!</v>
      </c>
    </row>
    <row r="5059" spans="1:10">
      <c r="A5059" s="40">
        <v>200021</v>
      </c>
      <c r="B5059" s="31" t="s">
        <v>1268</v>
      </c>
      <c r="C5059" s="470" t="s">
        <v>1404</v>
      </c>
      <c r="D5059" s="292">
        <v>108249</v>
      </c>
      <c r="E5059" s="293">
        <f>$O$1</f>
        <v>1.68</v>
      </c>
      <c r="F5059" s="294">
        <f>IF(D5059&lt;&gt;"",TRUNC(D5059*E5059,0),"")</f>
        <v>181858</v>
      </c>
      <c r="G5059" s="295">
        <v>8</v>
      </c>
      <c r="H5059" s="442">
        <f>TRUNC(F5059/G5059,2)</f>
        <v>22732.25</v>
      </c>
      <c r="I5059" s="268" t="e">
        <f>I5049 / G5059</f>
        <v>#REF!</v>
      </c>
      <c r="J5059" s="479" t="e">
        <f>H5059 * I5049</f>
        <v>#REF!</v>
      </c>
    </row>
    <row r="5060" spans="1:10">
      <c r="A5060" s="54" t="s">
        <v>1276</v>
      </c>
      <c r="B5060" s="31"/>
      <c r="C5060" s="41"/>
      <c r="D5060" s="18"/>
      <c r="E5060" s="42"/>
      <c r="F5060" s="60"/>
      <c r="G5060" s="43" t="s">
        <v>1277</v>
      </c>
      <c r="H5060" s="48">
        <f>SUM(H5057:H5059)</f>
        <v>51615.199999999997</v>
      </c>
      <c r="I5060" s="45"/>
      <c r="J5060" s="49" t="e">
        <f>SUM(J5057:J5059)</f>
        <v>#REF!</v>
      </c>
    </row>
    <row r="5061" spans="1:10">
      <c r="A5061" s="40" t="s">
        <v>1278</v>
      </c>
      <c r="B5061" s="31"/>
      <c r="C5061" s="53" t="s">
        <v>1279</v>
      </c>
      <c r="D5061" s="18"/>
      <c r="E5061" s="42"/>
      <c r="F5061" s="60"/>
      <c r="G5061" s="43"/>
      <c r="H5061" s="44"/>
      <c r="I5061" s="45"/>
      <c r="J5061" s="46"/>
    </row>
    <row r="5062" spans="1:10">
      <c r="A5062" s="40">
        <v>300026</v>
      </c>
      <c r="B5062" s="31" t="s">
        <v>1279</v>
      </c>
      <c r="C5062" s="470" t="s">
        <v>1281</v>
      </c>
      <c r="D5062" s="438" t="s">
        <v>1282</v>
      </c>
      <c r="E5062" s="439">
        <f>$O$2</f>
        <v>0.05</v>
      </c>
      <c r="F5062" s="440"/>
      <c r="G5062" s="441">
        <f>H5060</f>
        <v>51615.199999999997</v>
      </c>
      <c r="H5062" s="442">
        <f>TRUNC(E5062* (1 + F5062 / 100) * G5062,2)</f>
        <v>2580.7600000000002</v>
      </c>
      <c r="I5062" s="268" t="e">
        <f>I5049 * H5062</f>
        <v>#REF!</v>
      </c>
      <c r="J5062" s="479" t="e">
        <f>H5062 * I5049</f>
        <v>#REF!</v>
      </c>
    </row>
    <row r="5063" spans="1:10">
      <c r="A5063" s="54" t="s">
        <v>1283</v>
      </c>
      <c r="B5063" s="31"/>
      <c r="C5063" s="41"/>
      <c r="D5063" s="18"/>
      <c r="E5063" s="42"/>
      <c r="F5063" s="60"/>
      <c r="G5063" s="43" t="s">
        <v>1284</v>
      </c>
      <c r="H5063" s="48">
        <f>SUM(H5061:H5062)</f>
        <v>2580.7600000000002</v>
      </c>
      <c r="I5063" s="45"/>
      <c r="J5063" s="49" t="e">
        <f>SUM(J5061:J5062)</f>
        <v>#REF!</v>
      </c>
    </row>
    <row r="5064" spans="1:10">
      <c r="A5064" s="18" t="s">
        <v>1285</v>
      </c>
      <c r="B5064" s="61"/>
      <c r="C5064" s="47" t="s">
        <v>1286</v>
      </c>
      <c r="D5064" s="18"/>
      <c r="E5064" s="42"/>
      <c r="F5064" s="60"/>
      <c r="G5064" s="43"/>
      <c r="H5064" s="44"/>
      <c r="I5064" s="45"/>
      <c r="J5064" s="46"/>
    </row>
    <row r="5065" spans="1:10">
      <c r="A5065" s="40"/>
      <c r="B5065" s="31"/>
      <c r="C5065" s="470"/>
      <c r="D5065" s="438"/>
      <c r="E5065" s="443"/>
      <c r="F5065" s="440"/>
      <c r="G5065" s="441"/>
      <c r="H5065" s="442"/>
      <c r="I5065" s="268"/>
      <c r="J5065" s="479"/>
    </row>
    <row r="5066" spans="1:10">
      <c r="A5066" s="54" t="s">
        <v>1287</v>
      </c>
      <c r="B5066" s="61"/>
      <c r="C5066" s="41"/>
      <c r="D5066" s="18"/>
      <c r="E5066" s="42"/>
      <c r="F5066" s="60"/>
      <c r="G5066" s="43" t="s">
        <v>1288</v>
      </c>
      <c r="H5066" s="442">
        <f>SUM(H5064:H5065)</f>
        <v>0</v>
      </c>
      <c r="I5066" s="45"/>
      <c r="J5066" s="479">
        <f>SUM(J5064:J5065)</f>
        <v>0</v>
      </c>
    </row>
    <row r="5067" spans="1:10">
      <c r="A5067" s="18"/>
      <c r="B5067" s="55"/>
      <c r="C5067" s="41"/>
      <c r="D5067" s="18"/>
      <c r="E5067" s="42"/>
      <c r="F5067" s="60"/>
      <c r="G5067" s="43"/>
      <c r="H5067" s="44"/>
      <c r="I5067" s="45"/>
      <c r="J5067" s="46"/>
    </row>
    <row r="5068" spans="1:10" ht="16" thickBot="1">
      <c r="A5068" s="18" t="s">
        <v>1289</v>
      </c>
      <c r="B5068" s="55"/>
      <c r="C5068" s="56"/>
      <c r="D5068" s="405"/>
      <c r="E5068" s="406"/>
      <c r="F5068" s="407" t="s">
        <v>1290</v>
      </c>
      <c r="G5068" s="408">
        <f>SUM(H5050:H5067)/2</f>
        <v>1599795.96</v>
      </c>
      <c r="H5068" s="409" t="e">
        <f>IF($A$2="CD",IF($A$3=1,ROUND(SUM(H5050:H5067)/2,0),IF($A$3=3,ROUND(SUM(H5050:H5067)/2,-1),SUM(H5050:H5067)/2)),SUM(H5050:H5067)/2)</f>
        <v>#REF!</v>
      </c>
      <c r="I5068" s="57" t="e">
        <f>SUM(J5050:J5067)/2</f>
        <v>#REF!</v>
      </c>
      <c r="J5068" s="410" t="e">
        <f>IF($A$2="CD",IF($A$3=1,ROUND(SUM(J5050:J5067)/2,0),IF($A$3=3,ROUND(SUM(J5050:J5067)/2,-1),SUM(J5050:J5067)/2)),SUM(J5050:J5067)/2)</f>
        <v>#REF!</v>
      </c>
    </row>
    <row r="5069" spans="1:10" ht="16" thickTop="1">
      <c r="A5069" s="18" t="s">
        <v>1340</v>
      </c>
      <c r="B5069" s="55"/>
      <c r="C5069" s="65" t="s">
        <v>1341</v>
      </c>
      <c r="D5069" s="66"/>
      <c r="E5069" s="67"/>
      <c r="F5069" s="112"/>
      <c r="G5069" s="68"/>
      <c r="H5069" s="69"/>
      <c r="I5069" s="45"/>
      <c r="J5069" s="70"/>
    </row>
    <row r="5070" spans="1:10">
      <c r="A5070" s="40" t="s">
        <v>1342</v>
      </c>
      <c r="B5070" s="55"/>
      <c r="C5070" s="480" t="s">
        <v>1343</v>
      </c>
      <c r="D5070" s="481"/>
      <c r="E5070" s="482"/>
      <c r="F5070" s="444">
        <f>$F$3</f>
        <v>0</v>
      </c>
      <c r="G5070" s="483"/>
      <c r="H5070" s="484" t="e">
        <f>ROUND(H5068*F5070,2)</f>
        <v>#REF!</v>
      </c>
      <c r="I5070" s="45"/>
      <c r="J5070" s="479" t="e">
        <f>ROUND(J5068*F5070,2)</f>
        <v>#REF!</v>
      </c>
    </row>
    <row r="5071" spans="1:10">
      <c r="A5071" s="40" t="s">
        <v>1344</v>
      </c>
      <c r="B5071" s="55"/>
      <c r="C5071" s="480" t="s">
        <v>1345</v>
      </c>
      <c r="D5071" s="481"/>
      <c r="E5071" s="482"/>
      <c r="F5071" s="444">
        <f>$G$3</f>
        <v>0</v>
      </c>
      <c r="G5071" s="483"/>
      <c r="H5071" s="484" t="e">
        <f>ROUND(H5068*F5071,2)</f>
        <v>#REF!</v>
      </c>
      <c r="I5071" s="45"/>
      <c r="J5071" s="479" t="e">
        <f>ROUND(J5068*F5071,2)</f>
        <v>#REF!</v>
      </c>
    </row>
    <row r="5072" spans="1:10">
      <c r="A5072" s="40" t="s">
        <v>1346</v>
      </c>
      <c r="B5072" s="55"/>
      <c r="C5072" s="480" t="s">
        <v>1347</v>
      </c>
      <c r="D5072" s="481"/>
      <c r="E5072" s="482"/>
      <c r="F5072" s="444">
        <f>$H$3</f>
        <v>0</v>
      </c>
      <c r="G5072" s="483"/>
      <c r="H5072" s="484" t="e">
        <f>ROUND(H5068*F5072,2)</f>
        <v>#REF!</v>
      </c>
      <c r="I5072" s="45"/>
      <c r="J5072" s="479" t="e">
        <f>ROUND(J5068*F5072,2)</f>
        <v>#REF!</v>
      </c>
    </row>
    <row r="5073" spans="1:10">
      <c r="A5073" s="40" t="s">
        <v>1348</v>
      </c>
      <c r="B5073" s="55"/>
      <c r="C5073" s="480" t="s">
        <v>1349</v>
      </c>
      <c r="D5073" s="481"/>
      <c r="E5073" s="482"/>
      <c r="F5073" s="444" t="e">
        <f>$I$3</f>
        <v>#REF!</v>
      </c>
      <c r="G5073" s="483"/>
      <c r="H5073" s="484" t="e">
        <f>ROUND(H5072*F5073,2)</f>
        <v>#REF!</v>
      </c>
      <c r="I5073" s="45"/>
      <c r="J5073" s="479" t="e">
        <f>ROUND(J5072*F5073,2)</f>
        <v>#REF!</v>
      </c>
    </row>
    <row r="5074" spans="1:10">
      <c r="A5074" s="18" t="s">
        <v>1350</v>
      </c>
      <c r="B5074" s="55"/>
      <c r="C5074" s="47" t="s">
        <v>1351</v>
      </c>
      <c r="D5074" s="18"/>
      <c r="E5074" s="42"/>
      <c r="F5074" s="60"/>
      <c r="G5074" s="71"/>
      <c r="H5074" s="72" t="e">
        <f>SUM(H5070:H5073)</f>
        <v>#REF!</v>
      </c>
      <c r="I5074" s="62"/>
      <c r="J5074" s="73" t="e">
        <f>SUM(J5070:J5073)</f>
        <v>#REF!</v>
      </c>
    </row>
    <row r="5075" spans="1:10" ht="16" thickBot="1">
      <c r="A5075" s="18" t="s">
        <v>1352</v>
      </c>
      <c r="B5075" s="55"/>
      <c r="C5075" s="411"/>
      <c r="D5075" s="412"/>
      <c r="E5075" s="406"/>
      <c r="F5075" s="407" t="s">
        <v>1353</v>
      </c>
      <c r="G5075" s="413" t="e">
        <f>H5074+H5068</f>
        <v>#REF!</v>
      </c>
      <c r="H5075" s="409" t="e">
        <f>IF($A$3=2,ROUND((H5068+H5074),2),IF($A$3=3,ROUND((H5068+H5074),-1),ROUND((H5068+H5074),0)))</f>
        <v>#REF!</v>
      </c>
      <c r="I5075" s="57"/>
      <c r="J5075" s="410" t="e">
        <f>IF($A$3=2,ROUND((J5068+J5074),2),IF($A$3=3,ROUND((J5068+J5074),-1),ROUND((J5068+J5074),0)))</f>
        <v>#REF!</v>
      </c>
    </row>
    <row r="5076" spans="1:10" ht="16" thickTop="1">
      <c r="C5076" s="1"/>
      <c r="D5076" s="2"/>
      <c r="E5076" s="1"/>
      <c r="F5076" s="1"/>
      <c r="G5076" s="1"/>
      <c r="H5076" s="1"/>
      <c r="I5076" s="29"/>
      <c r="J5076" s="30"/>
    </row>
    <row r="5077" spans="1:10">
      <c r="C5077" s="1"/>
      <c r="D5077" s="2"/>
      <c r="E5077" s="1"/>
      <c r="F5077" s="1"/>
      <c r="G5077" s="1"/>
      <c r="H5077" s="1"/>
      <c r="I5077" s="29"/>
      <c r="J5077" s="30"/>
    </row>
    <row r="5078" spans="1:10" ht="16" thickBot="1">
      <c r="C5078" s="1"/>
      <c r="D5078" s="2"/>
      <c r="E5078" s="1"/>
      <c r="F5078" s="1"/>
      <c r="G5078" s="1"/>
      <c r="H5078" s="1"/>
      <c r="I5078" s="29"/>
      <c r="J5078" s="30"/>
    </row>
    <row r="5079" spans="1:10" ht="16" thickTop="1">
      <c r="A5079" s="18" t="s">
        <v>2039</v>
      </c>
      <c r="B5079" s="29"/>
      <c r="C5079" s="824" t="s">
        <v>2040</v>
      </c>
      <c r="D5079" s="825"/>
      <c r="E5079" s="825"/>
      <c r="F5079" s="825"/>
      <c r="G5079" s="32"/>
      <c r="H5079" s="74" t="s">
        <v>2041</v>
      </c>
      <c r="I5079" s="75" t="s">
        <v>1411</v>
      </c>
      <c r="J5079" s="33" t="s">
        <v>1412</v>
      </c>
    </row>
    <row r="5080" spans="1:10">
      <c r="A5080" s="18"/>
      <c r="B5080" s="29"/>
      <c r="C5080" s="826"/>
      <c r="D5080" s="827"/>
      <c r="E5080" s="827"/>
      <c r="F5080" s="827"/>
      <c r="G5080" s="36"/>
      <c r="H5080" s="76" t="e">
        <f>"ITEM:   "&amp;#REF!</f>
        <v>#REF!</v>
      </c>
      <c r="I5080" s="77" t="e">
        <f>#REF!</f>
        <v>#REF!</v>
      </c>
      <c r="J5080" s="37"/>
    </row>
    <row r="5081" spans="1:10">
      <c r="A5081" s="78" t="s">
        <v>1253</v>
      </c>
      <c r="B5081" s="79"/>
      <c r="C5081" s="488" t="s">
        <v>1</v>
      </c>
      <c r="D5081" s="489" t="s">
        <v>2</v>
      </c>
      <c r="E5081" s="490" t="s">
        <v>3</v>
      </c>
      <c r="F5081" s="491" t="s">
        <v>1254</v>
      </c>
      <c r="G5081" s="492" t="s">
        <v>1255</v>
      </c>
      <c r="H5081" s="442" t="s">
        <v>1256</v>
      </c>
      <c r="I5081" s="80"/>
      <c r="J5081" s="442" t="s">
        <v>1256</v>
      </c>
    </row>
    <row r="5082" spans="1:10">
      <c r="A5082" s="40"/>
      <c r="B5082" s="29"/>
      <c r="C5082" s="81"/>
      <c r="D5082" s="82"/>
      <c r="E5082" s="29"/>
      <c r="F5082" s="30"/>
      <c r="G5082" s="43"/>
      <c r="H5082" s="44"/>
      <c r="I5082" s="425"/>
      <c r="J5082" s="44"/>
    </row>
    <row r="5083" spans="1:10">
      <c r="A5083" s="40" t="s">
        <v>1257</v>
      </c>
      <c r="B5083" s="29"/>
      <c r="C5083" s="87" t="s">
        <v>1258</v>
      </c>
      <c r="D5083" s="82"/>
      <c r="E5083" s="29"/>
      <c r="F5083" s="30"/>
      <c r="G5083" s="43"/>
      <c r="H5083" s="44"/>
      <c r="I5083" s="84"/>
      <c r="J5083" s="44"/>
    </row>
    <row r="5084" spans="1:10">
      <c r="A5084" s="40">
        <v>119031</v>
      </c>
      <c r="B5084" s="31"/>
      <c r="C5084" s="493" t="s">
        <v>2042</v>
      </c>
      <c r="D5084" s="449" t="s">
        <v>2</v>
      </c>
      <c r="E5084" s="451">
        <v>1</v>
      </c>
      <c r="F5084" s="459"/>
      <c r="G5084" s="441">
        <v>310000</v>
      </c>
      <c r="H5084" s="442">
        <f>TRUNC(E5084* (1 + F5084 / 100) * G5084,2)</f>
        <v>310000</v>
      </c>
      <c r="I5084" s="268" t="e">
        <f>I5080 * (E5084 * (1+F5084/100))</f>
        <v>#REF!</v>
      </c>
      <c r="J5084" s="479" t="e">
        <f>H5084 * I5080</f>
        <v>#REF!</v>
      </c>
    </row>
    <row r="5085" spans="1:10">
      <c r="A5085" s="40">
        <v>100611</v>
      </c>
      <c r="B5085" s="31"/>
      <c r="C5085" s="493" t="s">
        <v>2043</v>
      </c>
      <c r="D5085" s="449" t="s">
        <v>2</v>
      </c>
      <c r="E5085" s="451">
        <v>1</v>
      </c>
      <c r="F5085" s="459"/>
      <c r="G5085" s="441">
        <v>7900</v>
      </c>
      <c r="H5085" s="442">
        <f>TRUNC(E5085* (1 + F5085 / 100) * G5085,2)</f>
        <v>7900</v>
      </c>
      <c r="I5085" s="268" t="e">
        <f>I5080 * (E5085 * (1+F5085/100))</f>
        <v>#REF!</v>
      </c>
      <c r="J5085" s="479" t="e">
        <f>H5085 * I5080</f>
        <v>#REF!</v>
      </c>
    </row>
    <row r="5086" spans="1:10">
      <c r="A5086" s="54" t="s">
        <v>1265</v>
      </c>
      <c r="B5086" s="29"/>
      <c r="C5086" s="81"/>
      <c r="D5086" s="82"/>
      <c r="E5086" s="29"/>
      <c r="F5086" s="30"/>
      <c r="G5086" s="43" t="s">
        <v>1266</v>
      </c>
      <c r="H5086" s="494">
        <f>SUM(H5083:H5085)</f>
        <v>317900</v>
      </c>
      <c r="I5086" s="85"/>
      <c r="J5086" s="494" t="e">
        <f>SUM(J5083:J5085)</f>
        <v>#REF!</v>
      </c>
    </row>
    <row r="5087" spans="1:10">
      <c r="A5087" s="40" t="s">
        <v>1267</v>
      </c>
      <c r="B5087" s="29"/>
      <c r="C5087" s="83" t="s">
        <v>1268</v>
      </c>
      <c r="D5087" s="82" t="s">
        <v>1269</v>
      </c>
      <c r="E5087" s="82" t="s">
        <v>1270</v>
      </c>
      <c r="F5087" s="82" t="s">
        <v>1271</v>
      </c>
      <c r="G5087" s="51" t="s">
        <v>1272</v>
      </c>
      <c r="H5087" s="52" t="s">
        <v>1273</v>
      </c>
      <c r="I5087" s="84"/>
      <c r="J5087" s="44"/>
    </row>
    <row r="5088" spans="1:10">
      <c r="A5088" s="40">
        <v>200004</v>
      </c>
      <c r="B5088" s="31"/>
      <c r="C5088" s="493" t="s">
        <v>1395</v>
      </c>
      <c r="D5088" s="292">
        <v>114616</v>
      </c>
      <c r="E5088" s="293">
        <f>$O$1</f>
        <v>1.68</v>
      </c>
      <c r="F5088" s="294">
        <f>IF(D5088&lt;&gt;"",TRUNC(D5088*E5088,0),"")</f>
        <v>192554</v>
      </c>
      <c r="G5088" s="295">
        <v>7.9996999999999998</v>
      </c>
      <c r="H5088" s="442">
        <f>TRUNC(F5088/G5088,2)</f>
        <v>24070.15</v>
      </c>
      <c r="I5088" s="268" t="e">
        <f>I5080 / G5088</f>
        <v>#REF!</v>
      </c>
      <c r="J5088" s="479" t="e">
        <f>H5088 * I5080</f>
        <v>#REF!</v>
      </c>
    </row>
    <row r="5089" spans="1:10">
      <c r="A5089" s="40">
        <v>200021</v>
      </c>
      <c r="B5089" s="31"/>
      <c r="C5089" s="493" t="s">
        <v>1404</v>
      </c>
      <c r="D5089" s="292">
        <v>108249</v>
      </c>
      <c r="E5089" s="293">
        <f>$O$1</f>
        <v>1.68</v>
      </c>
      <c r="F5089" s="294">
        <f>IF(D5089&lt;&gt;"",TRUNC(D5089*E5089,0),"")</f>
        <v>181858</v>
      </c>
      <c r="G5089" s="295">
        <v>4.6238999999999999</v>
      </c>
      <c r="H5089" s="442">
        <f>TRUNC(F5089/G5089,2)</f>
        <v>39330</v>
      </c>
      <c r="I5089" s="268" t="e">
        <f>I5080 / G5089</f>
        <v>#REF!</v>
      </c>
      <c r="J5089" s="479" t="e">
        <f>H5089 * I5080</f>
        <v>#REF!</v>
      </c>
    </row>
    <row r="5090" spans="1:10">
      <c r="A5090" s="54" t="s">
        <v>1276</v>
      </c>
      <c r="B5090" s="29"/>
      <c r="C5090" s="81"/>
      <c r="D5090" s="82"/>
      <c r="E5090" s="29"/>
      <c r="F5090" s="30"/>
      <c r="G5090" s="43" t="s">
        <v>1415</v>
      </c>
      <c r="H5090" s="494">
        <f>SUM(H5087:H5089)</f>
        <v>63400.15</v>
      </c>
      <c r="I5090" s="85"/>
      <c r="J5090" s="494" t="e">
        <f>SUM(J5087:J5089)</f>
        <v>#REF!</v>
      </c>
    </row>
    <row r="5091" spans="1:10">
      <c r="A5091" s="40" t="s">
        <v>1278</v>
      </c>
      <c r="B5091" s="29"/>
      <c r="C5091" s="86" t="s">
        <v>1279</v>
      </c>
      <c r="D5091" s="82"/>
      <c r="E5091" s="29"/>
      <c r="F5091" s="30"/>
      <c r="G5091" s="43"/>
      <c r="H5091" s="44"/>
      <c r="I5091" s="84"/>
      <c r="J5091" s="44"/>
    </row>
    <row r="5092" spans="1:10">
      <c r="A5092" s="40">
        <v>300026</v>
      </c>
      <c r="B5092" s="31"/>
      <c r="C5092" s="493" t="s">
        <v>1281</v>
      </c>
      <c r="D5092" s="449" t="s">
        <v>1282</v>
      </c>
      <c r="E5092" s="450">
        <f>$O$2</f>
        <v>0.05</v>
      </c>
      <c r="F5092" s="459"/>
      <c r="G5092" s="441">
        <f>H5090</f>
        <v>63400.15</v>
      </c>
      <c r="H5092" s="442">
        <f>TRUNC(E5092* (1 + F5092 / 100) * G5092,2)</f>
        <v>3170</v>
      </c>
      <c r="I5092" s="268" t="e">
        <f>I5080 * H5092</f>
        <v>#REF!</v>
      </c>
      <c r="J5092" s="479" t="e">
        <f>H5092 * I5080</f>
        <v>#REF!</v>
      </c>
    </row>
    <row r="5093" spans="1:10">
      <c r="A5093" s="54" t="s">
        <v>1283</v>
      </c>
      <c r="B5093" s="29"/>
      <c r="C5093" s="81"/>
      <c r="D5093" s="82"/>
      <c r="E5093" s="29"/>
      <c r="F5093" s="30"/>
      <c r="G5093" s="43" t="s">
        <v>1284</v>
      </c>
      <c r="H5093" s="494">
        <f>SUM(H5091:H5092)</f>
        <v>3170</v>
      </c>
      <c r="I5093" s="85"/>
      <c r="J5093" s="494" t="e">
        <f>SUM(J5091:J5092)</f>
        <v>#REF!</v>
      </c>
    </row>
    <row r="5094" spans="1:10">
      <c r="A5094" s="18" t="s">
        <v>1285</v>
      </c>
      <c r="B5094" s="1"/>
      <c r="C5094" s="87" t="s">
        <v>1286</v>
      </c>
      <c r="D5094" s="82"/>
      <c r="E5094" s="29"/>
      <c r="F5094" s="30"/>
      <c r="G5094" s="43"/>
      <c r="H5094" s="44"/>
      <c r="I5094" s="85"/>
      <c r="J5094" s="44"/>
    </row>
    <row r="5095" spans="1:10">
      <c r="A5095" s="40"/>
      <c r="B5095" s="31"/>
      <c r="C5095" s="493"/>
      <c r="D5095" s="449"/>
      <c r="E5095" s="451"/>
      <c r="F5095" s="459"/>
      <c r="G5095" s="441"/>
      <c r="H5095" s="442"/>
      <c r="I5095" s="268"/>
      <c r="J5095" s="442"/>
    </row>
    <row r="5096" spans="1:10">
      <c r="A5096" s="54" t="s">
        <v>1287</v>
      </c>
      <c r="B5096" s="1"/>
      <c r="C5096" s="81"/>
      <c r="D5096" s="82"/>
      <c r="E5096" s="29"/>
      <c r="F5096" s="30"/>
      <c r="G5096" s="43" t="s">
        <v>1420</v>
      </c>
      <c r="H5096" s="442">
        <f>SUM(H5094:H5095)</f>
        <v>0</v>
      </c>
      <c r="I5096" s="85"/>
      <c r="J5096" s="442">
        <f>SUM(J5094:J5095)</f>
        <v>0</v>
      </c>
    </row>
    <row r="5097" spans="1:10">
      <c r="A5097" s="18"/>
      <c r="B5097" s="88"/>
      <c r="C5097" s="81"/>
      <c r="D5097" s="82"/>
      <c r="E5097" s="29"/>
      <c r="F5097" s="30"/>
      <c r="G5097" s="43"/>
      <c r="H5097" s="44"/>
      <c r="I5097" s="84"/>
      <c r="J5097" s="44"/>
    </row>
    <row r="5098" spans="1:10" ht="16" thickBot="1">
      <c r="A5098" s="18" t="s">
        <v>1289</v>
      </c>
      <c r="B5098" s="88"/>
      <c r="C5098" s="89"/>
      <c r="D5098" s="416"/>
      <c r="E5098" s="417"/>
      <c r="F5098" s="418" t="s">
        <v>1290</v>
      </c>
      <c r="G5098" s="408">
        <f>SUM(H5081:H5097)/2</f>
        <v>384470.15</v>
      </c>
      <c r="H5098" s="409" t="e">
        <f>IF($A$2="CD",IF($A$3=1,ROUND(SUM(H5081:H5097)/2,0),IF($A$3=3,ROUND(SUM(H5081:H5097)/2,-1),SUM(H5081:H5097)/2)),SUM(H5081:H5097)/2)</f>
        <v>#REF!</v>
      </c>
      <c r="I5098" s="57"/>
      <c r="J5098" s="409" t="e">
        <f>IF($A$2="CD",IF($A$3=1,ROUND(SUM(J5081:J5097)/2,0),IF($A$3=3,ROUND(SUM(J5081:J5097)/2,-1),SUM(J5081:J5097)/2)),SUM(J5081:J5097)/2)</f>
        <v>#REF!</v>
      </c>
    </row>
    <row r="5099" spans="1:10" ht="16" thickTop="1">
      <c r="A5099" s="18" t="s">
        <v>1340</v>
      </c>
      <c r="B5099" s="88"/>
      <c r="C5099" s="90" t="s">
        <v>1341</v>
      </c>
      <c r="D5099" s="91"/>
      <c r="E5099" s="92"/>
      <c r="F5099" s="93"/>
      <c r="G5099" s="68"/>
      <c r="H5099" s="69"/>
      <c r="I5099" s="45"/>
      <c r="J5099" s="69"/>
    </row>
    <row r="5100" spans="1:10">
      <c r="A5100" s="40" t="s">
        <v>1342</v>
      </c>
      <c r="B5100" s="88"/>
      <c r="C5100" s="495" t="s">
        <v>1343</v>
      </c>
      <c r="D5100" s="496"/>
      <c r="E5100" s="497"/>
      <c r="F5100" s="498">
        <f>$F$3</f>
        <v>0</v>
      </c>
      <c r="G5100" s="483"/>
      <c r="H5100" s="484" t="e">
        <f>ROUND(H5098*F5100,2)</f>
        <v>#REF!</v>
      </c>
      <c r="I5100" s="45"/>
      <c r="J5100" s="484" t="e">
        <f>ROUND(J5098*H5100,2)</f>
        <v>#REF!</v>
      </c>
    </row>
    <row r="5101" spans="1:10">
      <c r="A5101" s="40" t="s">
        <v>1344</v>
      </c>
      <c r="B5101" s="88"/>
      <c r="C5101" s="495" t="s">
        <v>1345</v>
      </c>
      <c r="D5101" s="496"/>
      <c r="E5101" s="497"/>
      <c r="F5101" s="498">
        <f>$G$3</f>
        <v>0</v>
      </c>
      <c r="G5101" s="483"/>
      <c r="H5101" s="484" t="e">
        <f>ROUND(H5098*F5101,2)</f>
        <v>#REF!</v>
      </c>
      <c r="I5101" s="45"/>
      <c r="J5101" s="484" t="e">
        <f>ROUND(J5098*H5101,2)</f>
        <v>#REF!</v>
      </c>
    </row>
    <row r="5102" spans="1:10">
      <c r="A5102" s="40" t="s">
        <v>1346</v>
      </c>
      <c r="B5102" s="88"/>
      <c r="C5102" s="495" t="s">
        <v>1347</v>
      </c>
      <c r="D5102" s="496"/>
      <c r="E5102" s="497"/>
      <c r="F5102" s="498">
        <f>$H$3</f>
        <v>0</v>
      </c>
      <c r="G5102" s="483"/>
      <c r="H5102" s="484" t="e">
        <f>ROUND(H5098*F5102,2)</f>
        <v>#REF!</v>
      </c>
      <c r="I5102" s="45"/>
      <c r="J5102" s="484" t="e">
        <f>ROUND(J5098*H5102,2)</f>
        <v>#REF!</v>
      </c>
    </row>
    <row r="5103" spans="1:10">
      <c r="A5103" s="40" t="s">
        <v>1348</v>
      </c>
      <c r="B5103" s="88"/>
      <c r="C5103" s="495" t="s">
        <v>1349</v>
      </c>
      <c r="D5103" s="496"/>
      <c r="E5103" s="497"/>
      <c r="F5103" s="498" t="e">
        <f>$I$3</f>
        <v>#REF!</v>
      </c>
      <c r="G5103" s="483"/>
      <c r="H5103" s="484" t="e">
        <f>ROUND(H5102*F5103,2)</f>
        <v>#REF!</v>
      </c>
      <c r="I5103" s="45"/>
      <c r="J5103" s="484" t="e">
        <f>ROUND(J5102*H5103,2)</f>
        <v>#REF!</v>
      </c>
    </row>
    <row r="5104" spans="1:10">
      <c r="A5104" s="18" t="s">
        <v>1350</v>
      </c>
      <c r="B5104" s="88"/>
      <c r="C5104" s="87" t="s">
        <v>1351</v>
      </c>
      <c r="D5104" s="82"/>
      <c r="E5104" s="29"/>
      <c r="F5104" s="30"/>
      <c r="G5104" s="71"/>
      <c r="H5104" s="72" t="e">
        <f>SUM(H5100:H5103)</f>
        <v>#REF!</v>
      </c>
      <c r="I5104" s="62"/>
      <c r="J5104" s="72" t="e">
        <f>SUM(J5100:J5103)</f>
        <v>#REF!</v>
      </c>
    </row>
    <row r="5105" spans="1:10" ht="16" thickBot="1">
      <c r="A5105" s="18" t="s">
        <v>1352</v>
      </c>
      <c r="B5105" s="88"/>
      <c r="C5105" s="422"/>
      <c r="D5105" s="423"/>
      <c r="E5105" s="417"/>
      <c r="F5105" s="418" t="s">
        <v>1353</v>
      </c>
      <c r="G5105" s="413" t="e">
        <f>H5104+H5098</f>
        <v>#REF!</v>
      </c>
      <c r="H5105" s="409" t="e">
        <f>IF($A$3=2,ROUND((H5098+H5104),2),IF($A$3=3,ROUND((H5098+H5104),-1),ROUND((H5098+H5104),0)))</f>
        <v>#REF!</v>
      </c>
      <c r="I5105" s="57"/>
      <c r="J5105" s="409" t="e">
        <f>IF($A$3=2,ROUND((J5098+J5104),2),IF($A$3=3,ROUND((J5098+J5104),-1),ROUND((J5098+J5104),0)))</f>
        <v>#REF!</v>
      </c>
    </row>
    <row r="5106" spans="1:10" ht="16" thickTop="1">
      <c r="C5106" s="1"/>
      <c r="D5106" s="2"/>
      <c r="E5106" s="1"/>
      <c r="F5106" s="1"/>
      <c r="G5106" s="1"/>
      <c r="H5106" s="1"/>
      <c r="I5106" s="29"/>
      <c r="J5106" s="30"/>
    </row>
    <row r="5107" spans="1:10">
      <c r="C5107" s="1"/>
      <c r="D5107" s="2"/>
      <c r="E5107" s="1"/>
      <c r="F5107" s="1"/>
      <c r="G5107" s="1"/>
      <c r="H5107" s="1"/>
      <c r="I5107" s="29"/>
      <c r="J5107" s="30"/>
    </row>
    <row r="5108" spans="1:10" ht="16" thickBot="1">
      <c r="C5108" s="1"/>
      <c r="D5108" s="2"/>
      <c r="E5108" s="1"/>
      <c r="F5108" s="1"/>
      <c r="G5108" s="1"/>
      <c r="H5108" s="1"/>
      <c r="I5108" s="29"/>
      <c r="J5108" s="30"/>
    </row>
    <row r="5109" spans="1:10" ht="16" thickTop="1">
      <c r="A5109" s="18" t="s">
        <v>2044</v>
      </c>
      <c r="B5109" s="31"/>
      <c r="C5109" s="812" t="s">
        <v>2045</v>
      </c>
      <c r="D5109" s="813"/>
      <c r="E5109" s="813"/>
      <c r="F5109" s="813"/>
      <c r="G5109" s="58"/>
      <c r="H5109" s="33" t="s">
        <v>1328</v>
      </c>
      <c r="I5109" s="34" t="s">
        <v>1251</v>
      </c>
      <c r="J5109" s="35" t="s">
        <v>4</v>
      </c>
    </row>
    <row r="5110" spans="1:10">
      <c r="A5110" s="18"/>
      <c r="B5110" s="31"/>
      <c r="C5110" s="814"/>
      <c r="D5110" s="815"/>
      <c r="E5110" s="815"/>
      <c r="F5110" s="815"/>
      <c r="G5110" s="59"/>
      <c r="H5110" s="37" t="e">
        <f>"ITEM:   "&amp;#REF!</f>
        <v>#REF!</v>
      </c>
      <c r="I5110" s="64" t="e">
        <f>#REF!</f>
        <v>#REF!</v>
      </c>
      <c r="J5110" s="39"/>
    </row>
    <row r="5111" spans="1:10">
      <c r="A5111" s="40" t="s">
        <v>1253</v>
      </c>
      <c r="B5111" s="31"/>
      <c r="C5111" s="470" t="s">
        <v>1</v>
      </c>
      <c r="D5111" s="438" t="s">
        <v>2</v>
      </c>
      <c r="E5111" s="443" t="s">
        <v>3</v>
      </c>
      <c r="F5111" s="440" t="s">
        <v>1254</v>
      </c>
      <c r="G5111" s="441" t="s">
        <v>1255</v>
      </c>
      <c r="H5111" s="442" t="s">
        <v>1256</v>
      </c>
      <c r="I5111" s="268"/>
      <c r="J5111" s="479" t="s">
        <v>1256</v>
      </c>
    </row>
    <row r="5112" spans="1:10">
      <c r="A5112" s="40"/>
      <c r="B5112" s="31"/>
      <c r="C5112" s="41"/>
      <c r="D5112" s="18"/>
      <c r="E5112" s="42"/>
      <c r="F5112" s="60"/>
      <c r="G5112" s="43"/>
      <c r="H5112" s="44"/>
      <c r="I5112" s="45"/>
      <c r="J5112" s="46"/>
    </row>
    <row r="5113" spans="1:10">
      <c r="A5113" s="40" t="s">
        <v>1257</v>
      </c>
      <c r="B5113" s="31"/>
      <c r="C5113" s="47" t="s">
        <v>1258</v>
      </c>
      <c r="D5113" s="18"/>
      <c r="E5113" s="42"/>
      <c r="F5113" s="60"/>
      <c r="G5113" s="43"/>
      <c r="H5113" s="44"/>
      <c r="I5113" s="45"/>
      <c r="J5113" s="46"/>
    </row>
    <row r="5114" spans="1:10">
      <c r="A5114" s="40">
        <v>100053</v>
      </c>
      <c r="B5114" s="31" t="s">
        <v>1263</v>
      </c>
      <c r="C5114" s="470" t="s">
        <v>1295</v>
      </c>
      <c r="D5114" s="438" t="s">
        <v>1296</v>
      </c>
      <c r="E5114" s="443">
        <v>0.5</v>
      </c>
      <c r="F5114" s="440"/>
      <c r="G5114" s="441">
        <v>30</v>
      </c>
      <c r="H5114" s="442">
        <f>TRUNC(E5114* (1 + F5114 / 100) * G5114,2)</f>
        <v>15</v>
      </c>
      <c r="I5114" s="268" t="e">
        <f>I5110 * (E5114 * (1+F5114/100))</f>
        <v>#REF!</v>
      </c>
      <c r="J5114" s="479" t="e">
        <f>H5114 * I5110</f>
        <v>#REF!</v>
      </c>
    </row>
    <row r="5115" spans="1:10">
      <c r="A5115" s="40">
        <v>100557</v>
      </c>
      <c r="B5115" s="31" t="s">
        <v>1302</v>
      </c>
      <c r="C5115" s="470" t="s">
        <v>1815</v>
      </c>
      <c r="D5115" s="438" t="s">
        <v>1304</v>
      </c>
      <c r="E5115" s="443">
        <v>0.5</v>
      </c>
      <c r="F5115" s="440"/>
      <c r="G5115" s="441">
        <v>1070</v>
      </c>
      <c r="H5115" s="442">
        <f>TRUNC(E5115* (1 + F5115 / 100) * G5115,2)</f>
        <v>535</v>
      </c>
      <c r="I5115" s="268" t="e">
        <f>I5110 * (E5115 * (1+F5115/100))</f>
        <v>#REF!</v>
      </c>
      <c r="J5115" s="479" t="e">
        <f>H5115 * I5110</f>
        <v>#REF!</v>
      </c>
    </row>
    <row r="5116" spans="1:10">
      <c r="A5116" s="40">
        <v>103213</v>
      </c>
      <c r="B5116" s="31" t="s">
        <v>2027</v>
      </c>
      <c r="C5116" s="470" t="s">
        <v>2046</v>
      </c>
      <c r="D5116" s="438" t="s">
        <v>2</v>
      </c>
      <c r="E5116" s="443">
        <v>1</v>
      </c>
      <c r="F5116" s="440"/>
      <c r="G5116" s="441">
        <v>77900</v>
      </c>
      <c r="H5116" s="442">
        <f>TRUNC(E5116* (1 + F5116 / 100) * G5116,2)</f>
        <v>77900</v>
      </c>
      <c r="I5116" s="268" t="e">
        <f>I5110 * (E5116 * (1+F5116/100))</f>
        <v>#REF!</v>
      </c>
      <c r="J5116" s="479" t="e">
        <f>H5116 * I5110</f>
        <v>#REF!</v>
      </c>
    </row>
    <row r="5117" spans="1:10">
      <c r="A5117" s="54" t="s">
        <v>1265</v>
      </c>
      <c r="B5117" s="31"/>
      <c r="C5117" s="41"/>
      <c r="D5117" s="18"/>
      <c r="E5117" s="42"/>
      <c r="F5117" s="60"/>
      <c r="G5117" s="43" t="s">
        <v>1266</v>
      </c>
      <c r="H5117" s="48">
        <f>SUM(H5113:H5116)</f>
        <v>78450</v>
      </c>
      <c r="I5117" s="45"/>
      <c r="J5117" s="49" t="e">
        <f>SUM(J5113:J5116)</f>
        <v>#REF!</v>
      </c>
    </row>
    <row r="5118" spans="1:10">
      <c r="A5118" s="40" t="s">
        <v>1267</v>
      </c>
      <c r="B5118" s="31"/>
      <c r="C5118" s="50" t="s">
        <v>1268</v>
      </c>
      <c r="D5118" s="18" t="s">
        <v>1269</v>
      </c>
      <c r="E5118" s="18" t="s">
        <v>1270</v>
      </c>
      <c r="F5118" s="18" t="s">
        <v>1271</v>
      </c>
      <c r="G5118" s="51" t="s">
        <v>1272</v>
      </c>
      <c r="H5118" s="52" t="s">
        <v>1273</v>
      </c>
      <c r="I5118" s="45"/>
      <c r="J5118" s="46"/>
    </row>
    <row r="5119" spans="1:10">
      <c r="A5119" s="40">
        <v>200004</v>
      </c>
      <c r="B5119" s="31" t="s">
        <v>1268</v>
      </c>
      <c r="C5119" s="470" t="s">
        <v>1395</v>
      </c>
      <c r="D5119" s="292">
        <v>114616</v>
      </c>
      <c r="E5119" s="293">
        <f>$O$1</f>
        <v>1.68</v>
      </c>
      <c r="F5119" s="294">
        <f>IF(D5119&lt;&gt;"",TRUNC(D5119*E5119,0),"")</f>
        <v>192554</v>
      </c>
      <c r="G5119" s="295">
        <v>2.4462000000000002</v>
      </c>
      <c r="H5119" s="442">
        <f>TRUNC(F5119/G5119,2)</f>
        <v>78715.55</v>
      </c>
      <c r="I5119" s="268" t="e">
        <f>I5110 / G5119</f>
        <v>#REF!</v>
      </c>
      <c r="J5119" s="479" t="e">
        <f>H5119 * I5110</f>
        <v>#REF!</v>
      </c>
    </row>
    <row r="5120" spans="1:10">
      <c r="A5120" s="54" t="s">
        <v>1276</v>
      </c>
      <c r="B5120" s="31"/>
      <c r="C5120" s="41"/>
      <c r="D5120" s="18"/>
      <c r="E5120" s="42"/>
      <c r="F5120" s="60"/>
      <c r="G5120" s="43" t="s">
        <v>1277</v>
      </c>
      <c r="H5120" s="48">
        <f>SUM(H5118:H5119)</f>
        <v>78715.55</v>
      </c>
      <c r="I5120" s="45"/>
      <c r="J5120" s="49" t="e">
        <f>SUM(J5118:J5119)</f>
        <v>#REF!</v>
      </c>
    </row>
    <row r="5121" spans="1:10">
      <c r="A5121" s="40" t="s">
        <v>1278</v>
      </c>
      <c r="B5121" s="31"/>
      <c r="C5121" s="53" t="s">
        <v>1279</v>
      </c>
      <c r="D5121" s="18"/>
      <c r="E5121" s="42"/>
      <c r="F5121" s="60"/>
      <c r="G5121" s="43"/>
      <c r="H5121" s="44"/>
      <c r="I5121" s="45"/>
      <c r="J5121" s="46"/>
    </row>
    <row r="5122" spans="1:10">
      <c r="A5122" s="40">
        <v>300026</v>
      </c>
      <c r="B5122" s="31" t="s">
        <v>1279</v>
      </c>
      <c r="C5122" s="470" t="s">
        <v>1281</v>
      </c>
      <c r="D5122" s="438" t="s">
        <v>1282</v>
      </c>
      <c r="E5122" s="439">
        <f>$O$2</f>
        <v>0.05</v>
      </c>
      <c r="F5122" s="440"/>
      <c r="G5122" s="441">
        <f>H5120</f>
        <v>78715.55</v>
      </c>
      <c r="H5122" s="442">
        <f>TRUNC(E5122* (1 + F5122 / 100) * G5122,2)</f>
        <v>3935.77</v>
      </c>
      <c r="I5122" s="268" t="e">
        <f>I5110 * H5122</f>
        <v>#REF!</v>
      </c>
      <c r="J5122" s="479" t="e">
        <f>H5122 * I5110</f>
        <v>#REF!</v>
      </c>
    </row>
    <row r="5123" spans="1:10">
      <c r="A5123" s="54" t="s">
        <v>1283</v>
      </c>
      <c r="B5123" s="31"/>
      <c r="C5123" s="41"/>
      <c r="D5123" s="18"/>
      <c r="E5123" s="42"/>
      <c r="F5123" s="60"/>
      <c r="G5123" s="43" t="s">
        <v>1284</v>
      </c>
      <c r="H5123" s="48">
        <f>SUM(H5121:H5122)</f>
        <v>3935.77</v>
      </c>
      <c r="I5123" s="45"/>
      <c r="J5123" s="49" t="e">
        <f>SUM(J5121:J5122)</f>
        <v>#REF!</v>
      </c>
    </row>
    <row r="5124" spans="1:10">
      <c r="A5124" s="18" t="s">
        <v>1285</v>
      </c>
      <c r="B5124" s="61"/>
      <c r="C5124" s="47" t="s">
        <v>1286</v>
      </c>
      <c r="D5124" s="18"/>
      <c r="E5124" s="42"/>
      <c r="F5124" s="60"/>
      <c r="G5124" s="43"/>
      <c r="H5124" s="44"/>
      <c r="I5124" s="45"/>
      <c r="J5124" s="46"/>
    </row>
    <row r="5125" spans="1:10">
      <c r="A5125" s="40"/>
      <c r="B5125" s="31"/>
      <c r="C5125" s="470"/>
      <c r="D5125" s="438"/>
      <c r="E5125" s="443"/>
      <c r="F5125" s="440"/>
      <c r="G5125" s="441"/>
      <c r="H5125" s="442"/>
      <c r="I5125" s="268"/>
      <c r="J5125" s="479"/>
    </row>
    <row r="5126" spans="1:10">
      <c r="A5126" s="54" t="s">
        <v>1287</v>
      </c>
      <c r="B5126" s="61"/>
      <c r="C5126" s="41"/>
      <c r="D5126" s="18"/>
      <c r="E5126" s="42"/>
      <c r="F5126" s="60"/>
      <c r="G5126" s="43" t="s">
        <v>1288</v>
      </c>
      <c r="H5126" s="442">
        <f>SUM(H5124:H5125)</f>
        <v>0</v>
      </c>
      <c r="I5126" s="45"/>
      <c r="J5126" s="479">
        <f>SUM(J5124:J5125)</f>
        <v>0</v>
      </c>
    </row>
    <row r="5127" spans="1:10">
      <c r="A5127" s="18"/>
      <c r="B5127" s="55"/>
      <c r="C5127" s="41"/>
      <c r="D5127" s="18"/>
      <c r="E5127" s="42"/>
      <c r="F5127" s="60"/>
      <c r="G5127" s="43"/>
      <c r="H5127" s="44"/>
      <c r="I5127" s="45"/>
      <c r="J5127" s="46"/>
    </row>
    <row r="5128" spans="1:10" ht="16" thickBot="1">
      <c r="A5128" s="18" t="s">
        <v>1289</v>
      </c>
      <c r="B5128" s="55"/>
      <c r="C5128" s="56"/>
      <c r="D5128" s="405"/>
      <c r="E5128" s="406"/>
      <c r="F5128" s="407" t="s">
        <v>1290</v>
      </c>
      <c r="G5128" s="408">
        <f>SUM(H5111:H5127)/2</f>
        <v>161101.32</v>
      </c>
      <c r="H5128" s="409" t="e">
        <f>IF($A$2="CD",IF($A$3=1,ROUND(SUM(H5111:H5127)/2,0),IF($A$3=3,ROUND(SUM(H5111:H5127)/2,-1),SUM(H5111:H5127)/2)),SUM(H5111:H5127)/2)</f>
        <v>#REF!</v>
      </c>
      <c r="I5128" s="57" t="e">
        <f>SUM(J5111:J5127)/2</f>
        <v>#REF!</v>
      </c>
      <c r="J5128" s="410" t="e">
        <f>IF($A$2="CD",IF($A$3=1,ROUND(SUM(J5111:J5127)/2,0),IF($A$3=3,ROUND(SUM(J5111:J5127)/2,-1),SUM(J5111:J5127)/2)),SUM(J5111:J5127)/2)</f>
        <v>#REF!</v>
      </c>
    </row>
    <row r="5129" spans="1:10" ht="16" thickTop="1">
      <c r="A5129" s="18" t="s">
        <v>1340</v>
      </c>
      <c r="B5129" s="55"/>
      <c r="C5129" s="65" t="s">
        <v>1341</v>
      </c>
      <c r="D5129" s="66"/>
      <c r="E5129" s="67"/>
      <c r="F5129" s="112"/>
      <c r="G5129" s="68"/>
      <c r="H5129" s="69"/>
      <c r="I5129" s="45"/>
      <c r="J5129" s="70"/>
    </row>
    <row r="5130" spans="1:10">
      <c r="A5130" s="40" t="s">
        <v>1342</v>
      </c>
      <c r="B5130" s="55"/>
      <c r="C5130" s="480" t="s">
        <v>1343</v>
      </c>
      <c r="D5130" s="481"/>
      <c r="E5130" s="482"/>
      <c r="F5130" s="444">
        <f>$F$3</f>
        <v>0</v>
      </c>
      <c r="G5130" s="483"/>
      <c r="H5130" s="484" t="e">
        <f>ROUND(H5128*F5130,2)</f>
        <v>#REF!</v>
      </c>
      <c r="I5130" s="45"/>
      <c r="J5130" s="479" t="e">
        <f>ROUND(J5128*F5130,2)</f>
        <v>#REF!</v>
      </c>
    </row>
    <row r="5131" spans="1:10">
      <c r="A5131" s="40" t="s">
        <v>1344</v>
      </c>
      <c r="B5131" s="55"/>
      <c r="C5131" s="480" t="s">
        <v>1345</v>
      </c>
      <c r="D5131" s="481"/>
      <c r="E5131" s="482"/>
      <c r="F5131" s="444">
        <f>$G$3</f>
        <v>0</v>
      </c>
      <c r="G5131" s="483"/>
      <c r="H5131" s="484" t="e">
        <f>ROUND(H5128*F5131,2)</f>
        <v>#REF!</v>
      </c>
      <c r="I5131" s="45"/>
      <c r="J5131" s="479" t="e">
        <f>ROUND(J5128*F5131,2)</f>
        <v>#REF!</v>
      </c>
    </row>
    <row r="5132" spans="1:10">
      <c r="A5132" s="40" t="s">
        <v>1346</v>
      </c>
      <c r="B5132" s="55"/>
      <c r="C5132" s="480" t="s">
        <v>1347</v>
      </c>
      <c r="D5132" s="481"/>
      <c r="E5132" s="482"/>
      <c r="F5132" s="444">
        <f>$H$3</f>
        <v>0</v>
      </c>
      <c r="G5132" s="483"/>
      <c r="H5132" s="484" t="e">
        <f>ROUND(H5128*F5132,2)</f>
        <v>#REF!</v>
      </c>
      <c r="I5132" s="45"/>
      <c r="J5132" s="479" t="e">
        <f>ROUND(J5128*F5132,2)</f>
        <v>#REF!</v>
      </c>
    </row>
    <row r="5133" spans="1:10">
      <c r="A5133" s="40" t="s">
        <v>1348</v>
      </c>
      <c r="B5133" s="55"/>
      <c r="C5133" s="480" t="s">
        <v>1349</v>
      </c>
      <c r="D5133" s="481"/>
      <c r="E5133" s="482"/>
      <c r="F5133" s="444" t="e">
        <f>$I$3</f>
        <v>#REF!</v>
      </c>
      <c r="G5133" s="483"/>
      <c r="H5133" s="484" t="e">
        <f>ROUND(H5132*F5133,2)</f>
        <v>#REF!</v>
      </c>
      <c r="I5133" s="45"/>
      <c r="J5133" s="479" t="e">
        <f>ROUND(J5132*F5133,2)</f>
        <v>#REF!</v>
      </c>
    </row>
    <row r="5134" spans="1:10">
      <c r="A5134" s="18" t="s">
        <v>1350</v>
      </c>
      <c r="B5134" s="55"/>
      <c r="C5134" s="47" t="s">
        <v>1351</v>
      </c>
      <c r="D5134" s="18"/>
      <c r="E5134" s="42"/>
      <c r="F5134" s="60"/>
      <c r="G5134" s="71"/>
      <c r="H5134" s="72" t="e">
        <f>SUM(H5130:H5133)</f>
        <v>#REF!</v>
      </c>
      <c r="I5134" s="62"/>
      <c r="J5134" s="73" t="e">
        <f>SUM(J5130:J5133)</f>
        <v>#REF!</v>
      </c>
    </row>
    <row r="5135" spans="1:10" ht="16" thickBot="1">
      <c r="A5135" s="18" t="s">
        <v>1352</v>
      </c>
      <c r="B5135" s="55"/>
      <c r="C5135" s="411"/>
      <c r="D5135" s="412"/>
      <c r="E5135" s="406"/>
      <c r="F5135" s="407" t="s">
        <v>1353</v>
      </c>
      <c r="G5135" s="413" t="e">
        <f>H5134+H5128</f>
        <v>#REF!</v>
      </c>
      <c r="H5135" s="409" t="e">
        <f>IF($A$3=2,ROUND((H5128+H5134),2),IF($A$3=3,ROUND((H5128+H5134),-1),ROUND((H5128+H5134),0)))</f>
        <v>#REF!</v>
      </c>
      <c r="I5135" s="57"/>
      <c r="J5135" s="410" t="e">
        <f>IF($A$3=2,ROUND((J5128+J5134),2),IF($A$3=3,ROUND((J5128+J5134),-1),ROUND((J5128+J5134),0)))</f>
        <v>#REF!</v>
      </c>
    </row>
    <row r="5136" spans="1:10" ht="16" thickTop="1">
      <c r="C5136" s="1"/>
      <c r="D5136" s="2"/>
      <c r="E5136" s="1"/>
      <c r="F5136" s="1"/>
      <c r="G5136" s="1"/>
      <c r="H5136" s="1"/>
      <c r="I5136" s="29"/>
      <c r="J5136" s="30"/>
    </row>
    <row r="5137" spans="1:10" ht="16" thickBot="1">
      <c r="C5137" s="1"/>
      <c r="D5137" s="2"/>
      <c r="E5137" s="1"/>
      <c r="F5137" s="1"/>
      <c r="G5137" s="1"/>
      <c r="H5137" s="1"/>
      <c r="I5137" s="29"/>
      <c r="J5137" s="30"/>
    </row>
    <row r="5138" spans="1:10" ht="16" thickTop="1">
      <c r="A5138" s="18" t="s">
        <v>2047</v>
      </c>
      <c r="B5138" s="31"/>
      <c r="C5138" s="812" t="s">
        <v>2048</v>
      </c>
      <c r="D5138" s="813"/>
      <c r="E5138" s="813"/>
      <c r="F5138" s="813"/>
      <c r="G5138" s="58"/>
      <c r="H5138" s="33" t="s">
        <v>1328</v>
      </c>
      <c r="I5138" s="34" t="s">
        <v>1251</v>
      </c>
      <c r="J5138" s="35" t="s">
        <v>4</v>
      </c>
    </row>
    <row r="5139" spans="1:10">
      <c r="A5139" s="18"/>
      <c r="B5139" s="31"/>
      <c r="C5139" s="814"/>
      <c r="D5139" s="815"/>
      <c r="E5139" s="815"/>
      <c r="F5139" s="815"/>
      <c r="G5139" s="59"/>
      <c r="H5139" s="37" t="e">
        <f>"ITEM:   "&amp;#REF!</f>
        <v>#REF!</v>
      </c>
      <c r="I5139" s="64" t="e">
        <f>#REF!</f>
        <v>#REF!</v>
      </c>
      <c r="J5139" s="39"/>
    </row>
    <row r="5140" spans="1:10">
      <c r="A5140" s="40" t="s">
        <v>1253</v>
      </c>
      <c r="B5140" s="31"/>
      <c r="C5140" s="470" t="s">
        <v>1</v>
      </c>
      <c r="D5140" s="438" t="s">
        <v>2</v>
      </c>
      <c r="E5140" s="443" t="s">
        <v>3</v>
      </c>
      <c r="F5140" s="440" t="s">
        <v>1254</v>
      </c>
      <c r="G5140" s="441" t="s">
        <v>1255</v>
      </c>
      <c r="H5140" s="442" t="s">
        <v>1256</v>
      </c>
      <c r="I5140" s="268"/>
      <c r="J5140" s="479" t="s">
        <v>1256</v>
      </c>
    </row>
    <row r="5141" spans="1:10">
      <c r="A5141" s="40"/>
      <c r="B5141" s="31"/>
      <c r="C5141" s="41"/>
      <c r="D5141" s="18"/>
      <c r="E5141" s="42"/>
      <c r="F5141" s="60"/>
      <c r="G5141" s="43"/>
      <c r="H5141" s="44"/>
      <c r="I5141" s="45"/>
      <c r="J5141" s="46"/>
    </row>
    <row r="5142" spans="1:10">
      <c r="A5142" s="40" t="s">
        <v>1257</v>
      </c>
      <c r="B5142" s="31"/>
      <c r="C5142" s="47" t="s">
        <v>1258</v>
      </c>
      <c r="D5142" s="18"/>
      <c r="E5142" s="42"/>
      <c r="F5142" s="60"/>
      <c r="G5142" s="43"/>
      <c r="H5142" s="44"/>
      <c r="I5142" s="45"/>
      <c r="J5142" s="46"/>
    </row>
    <row r="5143" spans="1:10">
      <c r="A5143" s="40">
        <v>100053</v>
      </c>
      <c r="B5143" s="31" t="s">
        <v>1263</v>
      </c>
      <c r="C5143" s="470" t="s">
        <v>1295</v>
      </c>
      <c r="D5143" s="438" t="s">
        <v>1296</v>
      </c>
      <c r="E5143" s="443">
        <v>0.5</v>
      </c>
      <c r="F5143" s="440"/>
      <c r="G5143" s="441">
        <v>30</v>
      </c>
      <c r="H5143" s="442">
        <f t="shared" ref="H5143:H5148" si="32">TRUNC(E5143* (1 + F5143 / 100) * G5143,2)</f>
        <v>15</v>
      </c>
      <c r="I5143" s="268" t="e">
        <f>I5139 * (E5143 * (1+F5143/100))</f>
        <v>#REF!</v>
      </c>
      <c r="J5143" s="479" t="e">
        <f>H5143 * I5139</f>
        <v>#REF!</v>
      </c>
    </row>
    <row r="5144" spans="1:10">
      <c r="A5144" s="40">
        <v>119148</v>
      </c>
      <c r="B5144" s="31"/>
      <c r="C5144" s="470" t="s">
        <v>2049</v>
      </c>
      <c r="D5144" s="438" t="s">
        <v>2</v>
      </c>
      <c r="E5144" s="443">
        <v>1</v>
      </c>
      <c r="F5144" s="440">
        <v>0</v>
      </c>
      <c r="G5144" s="441">
        <v>656200</v>
      </c>
      <c r="H5144" s="442">
        <f>TRUNC(E5144* (1 + F5144 / 100) * G5144,2)</f>
        <v>656200</v>
      </c>
      <c r="I5144" s="268" t="e">
        <f>I5139 * (E5144 * (1+F5144/100))</f>
        <v>#REF!</v>
      </c>
      <c r="J5144" s="479" t="e">
        <f>H5144 * I5139</f>
        <v>#REF!</v>
      </c>
    </row>
    <row r="5145" spans="1:10">
      <c r="A5145" s="40">
        <v>117162</v>
      </c>
      <c r="B5145" s="31"/>
      <c r="C5145" s="470" t="s">
        <v>2050</v>
      </c>
      <c r="D5145" s="438" t="s">
        <v>2</v>
      </c>
      <c r="E5145" s="443">
        <v>1</v>
      </c>
      <c r="F5145" s="440">
        <v>0</v>
      </c>
      <c r="G5145" s="441">
        <v>9700</v>
      </c>
      <c r="H5145" s="442">
        <f t="shared" si="32"/>
        <v>9700</v>
      </c>
      <c r="I5145" s="268" t="e">
        <f>I5139 * (E5145 * (1+F5145/100))</f>
        <v>#REF!</v>
      </c>
      <c r="J5145" s="479" t="e">
        <f>H5145 * I5139</f>
        <v>#REF!</v>
      </c>
    </row>
    <row r="5146" spans="1:10">
      <c r="A5146" s="40">
        <v>100557</v>
      </c>
      <c r="B5146" s="31" t="s">
        <v>1302</v>
      </c>
      <c r="C5146" s="470" t="s">
        <v>1815</v>
      </c>
      <c r="D5146" s="438" t="s">
        <v>1304</v>
      </c>
      <c r="E5146" s="443">
        <v>0.5</v>
      </c>
      <c r="F5146" s="440"/>
      <c r="G5146" s="441">
        <v>1070</v>
      </c>
      <c r="H5146" s="442">
        <f t="shared" si="32"/>
        <v>535</v>
      </c>
      <c r="I5146" s="268" t="e">
        <f>I5139 * (E5146 * (1+F5146/100))</f>
        <v>#REF!</v>
      </c>
      <c r="J5146" s="479" t="e">
        <f>H5146 * I5139</f>
        <v>#REF!</v>
      </c>
    </row>
    <row r="5147" spans="1:10">
      <c r="A5147" s="40">
        <v>119619</v>
      </c>
      <c r="B5147" s="31" t="s">
        <v>1329</v>
      </c>
      <c r="C5147" s="470" t="s">
        <v>2051</v>
      </c>
      <c r="D5147" s="438" t="s">
        <v>2</v>
      </c>
      <c r="E5147" s="443">
        <v>1</v>
      </c>
      <c r="F5147" s="440">
        <v>0</v>
      </c>
      <c r="G5147" s="441">
        <v>15900</v>
      </c>
      <c r="H5147" s="442">
        <f t="shared" si="32"/>
        <v>15900</v>
      </c>
      <c r="I5147" s="268" t="e">
        <f>I5139 * (E5147 * (1+F5147/100))</f>
        <v>#REF!</v>
      </c>
      <c r="J5147" s="479" t="e">
        <f>H5147 * I5139</f>
        <v>#REF!</v>
      </c>
    </row>
    <row r="5148" spans="1:10">
      <c r="A5148" s="40">
        <v>119479</v>
      </c>
      <c r="B5148" s="31" t="s">
        <v>2027</v>
      </c>
      <c r="C5148" s="470" t="s">
        <v>2052</v>
      </c>
      <c r="D5148" s="438" t="s">
        <v>2</v>
      </c>
      <c r="E5148" s="443">
        <v>1</v>
      </c>
      <c r="F5148" s="440">
        <v>0</v>
      </c>
      <c r="G5148" s="441">
        <v>392900</v>
      </c>
      <c r="H5148" s="442">
        <f t="shared" si="32"/>
        <v>392900</v>
      </c>
      <c r="I5148" s="268" t="e">
        <f>I5139 * (E5148 * (1+F5148/100))</f>
        <v>#REF!</v>
      </c>
      <c r="J5148" s="479" t="e">
        <f>H5148 * I5139</f>
        <v>#REF!</v>
      </c>
    </row>
    <row r="5149" spans="1:10">
      <c r="A5149" s="54" t="s">
        <v>1265</v>
      </c>
      <c r="B5149" s="31"/>
      <c r="C5149" s="41"/>
      <c r="D5149" s="18"/>
      <c r="E5149" s="42"/>
      <c r="F5149" s="60"/>
      <c r="G5149" s="43" t="s">
        <v>1266</v>
      </c>
      <c r="H5149" s="48">
        <f>SUM(H5142:H5148)</f>
        <v>1075250</v>
      </c>
      <c r="I5149" s="45"/>
      <c r="J5149" s="49" t="e">
        <f>SUM(J5142:J5148)</f>
        <v>#REF!</v>
      </c>
    </row>
    <row r="5150" spans="1:10">
      <c r="A5150" s="40" t="s">
        <v>1267</v>
      </c>
      <c r="B5150" s="31"/>
      <c r="C5150" s="50" t="s">
        <v>1268</v>
      </c>
      <c r="D5150" s="18" t="s">
        <v>1269</v>
      </c>
      <c r="E5150" s="18" t="s">
        <v>1270</v>
      </c>
      <c r="F5150" s="18" t="s">
        <v>1271</v>
      </c>
      <c r="G5150" s="51" t="s">
        <v>1272</v>
      </c>
      <c r="H5150" s="52" t="s">
        <v>1273</v>
      </c>
      <c r="I5150" s="45"/>
      <c r="J5150" s="46"/>
    </row>
    <row r="5151" spans="1:10">
      <c r="A5151" s="40">
        <v>200004</v>
      </c>
      <c r="B5151" s="31" t="s">
        <v>1268</v>
      </c>
      <c r="C5151" s="470" t="s">
        <v>1395</v>
      </c>
      <c r="D5151" s="292">
        <v>114616</v>
      </c>
      <c r="E5151" s="293">
        <f>$O$1</f>
        <v>1.68</v>
      </c>
      <c r="F5151" s="294">
        <f>IF(D5151&lt;&gt;"",TRUNC(D5151*E5151,0),"")</f>
        <v>192554</v>
      </c>
      <c r="G5151" s="295">
        <v>6.4</v>
      </c>
      <c r="H5151" s="442">
        <f>TRUNC(F5151/G5151,2)</f>
        <v>30086.560000000001</v>
      </c>
      <c r="I5151" s="268" t="e">
        <f>I5139 / G5151</f>
        <v>#REF!</v>
      </c>
      <c r="J5151" s="479" t="e">
        <f>H5151 * I5139</f>
        <v>#REF!</v>
      </c>
    </row>
    <row r="5152" spans="1:10">
      <c r="A5152" s="54" t="s">
        <v>1276</v>
      </c>
      <c r="B5152" s="31"/>
      <c r="C5152" s="41"/>
      <c r="D5152" s="18"/>
      <c r="E5152" s="42"/>
      <c r="F5152" s="60"/>
      <c r="G5152" s="43" t="s">
        <v>1277</v>
      </c>
      <c r="H5152" s="48">
        <f>SUM(H5150:H5151)</f>
        <v>30086.560000000001</v>
      </c>
      <c r="I5152" s="45"/>
      <c r="J5152" s="49" t="e">
        <f>SUM(J5150:J5151)</f>
        <v>#REF!</v>
      </c>
    </row>
    <row r="5153" spans="1:10">
      <c r="A5153" s="40" t="s">
        <v>1278</v>
      </c>
      <c r="B5153" s="31"/>
      <c r="C5153" s="53" t="s">
        <v>1279</v>
      </c>
      <c r="D5153" s="18"/>
      <c r="E5153" s="42"/>
      <c r="F5153" s="60"/>
      <c r="G5153" s="43"/>
      <c r="H5153" s="44"/>
      <c r="I5153" s="45"/>
      <c r="J5153" s="46"/>
    </row>
    <row r="5154" spans="1:10">
      <c r="A5154" s="40">
        <v>300026</v>
      </c>
      <c r="B5154" s="31" t="s">
        <v>1279</v>
      </c>
      <c r="C5154" s="470" t="s">
        <v>1281</v>
      </c>
      <c r="D5154" s="438" t="s">
        <v>1282</v>
      </c>
      <c r="E5154" s="439">
        <f>$O$2</f>
        <v>0.05</v>
      </c>
      <c r="F5154" s="440"/>
      <c r="G5154" s="441">
        <f>H5152</f>
        <v>30086.560000000001</v>
      </c>
      <c r="H5154" s="442">
        <f>TRUNC(E5154* (1 + F5154 / 100) * G5154,2)</f>
        <v>1504.32</v>
      </c>
      <c r="I5154" s="268" t="e">
        <f>I5139 * H5154</f>
        <v>#REF!</v>
      </c>
      <c r="J5154" s="479" t="e">
        <f>H5154 * I5139</f>
        <v>#REF!</v>
      </c>
    </row>
    <row r="5155" spans="1:10">
      <c r="A5155" s="54" t="s">
        <v>1283</v>
      </c>
      <c r="B5155" s="31"/>
      <c r="C5155" s="41"/>
      <c r="D5155" s="18"/>
      <c r="E5155" s="42"/>
      <c r="F5155" s="60"/>
      <c r="G5155" s="43" t="s">
        <v>1284</v>
      </c>
      <c r="H5155" s="48">
        <f>SUM(H5153:H5154)</f>
        <v>1504.32</v>
      </c>
      <c r="I5155" s="45"/>
      <c r="J5155" s="49" t="e">
        <f>SUM(J5153:J5154)</f>
        <v>#REF!</v>
      </c>
    </row>
    <row r="5156" spans="1:10">
      <c r="A5156" s="18" t="s">
        <v>1285</v>
      </c>
      <c r="B5156" s="61"/>
      <c r="C5156" s="47" t="s">
        <v>1286</v>
      </c>
      <c r="D5156" s="18"/>
      <c r="E5156" s="42"/>
      <c r="F5156" s="60"/>
      <c r="G5156" s="43"/>
      <c r="H5156" s="44"/>
      <c r="I5156" s="45"/>
      <c r="J5156" s="46"/>
    </row>
    <row r="5157" spans="1:10">
      <c r="A5157" s="40"/>
      <c r="B5157" s="31"/>
      <c r="C5157" s="470"/>
      <c r="D5157" s="438"/>
      <c r="E5157" s="443"/>
      <c r="F5157" s="440"/>
      <c r="G5157" s="441"/>
      <c r="H5157" s="442"/>
      <c r="I5157" s="268"/>
      <c r="J5157" s="479"/>
    </row>
    <row r="5158" spans="1:10">
      <c r="A5158" s="54" t="s">
        <v>1287</v>
      </c>
      <c r="B5158" s="61"/>
      <c r="C5158" s="41"/>
      <c r="D5158" s="18"/>
      <c r="E5158" s="42"/>
      <c r="F5158" s="60"/>
      <c r="G5158" s="43" t="s">
        <v>1288</v>
      </c>
      <c r="H5158" s="442">
        <f>SUM(H5156:H5157)</f>
        <v>0</v>
      </c>
      <c r="I5158" s="45"/>
      <c r="J5158" s="479">
        <f>SUM(J5156:J5157)</f>
        <v>0</v>
      </c>
    </row>
    <row r="5159" spans="1:10">
      <c r="A5159" s="18"/>
      <c r="B5159" s="55"/>
      <c r="C5159" s="41"/>
      <c r="D5159" s="18"/>
      <c r="E5159" s="42"/>
      <c r="F5159" s="60"/>
      <c r="G5159" s="43"/>
      <c r="H5159" s="44"/>
      <c r="I5159" s="45"/>
      <c r="J5159" s="46"/>
    </row>
    <row r="5160" spans="1:10" ht="16" thickBot="1">
      <c r="A5160" s="18" t="s">
        <v>1289</v>
      </c>
      <c r="B5160" s="55"/>
      <c r="C5160" s="56"/>
      <c r="D5160" s="405"/>
      <c r="E5160" s="406"/>
      <c r="F5160" s="407"/>
      <c r="G5160" s="408" t="s">
        <v>1290</v>
      </c>
      <c r="H5160" s="409" t="e">
        <f>IF($A$2="CD",ROUND(SUM(H5140:H5159)/2,$B$3),SUM(H5140:H5159)/2)</f>
        <v>#REF!</v>
      </c>
      <c r="I5160" s="57" t="e">
        <f>SUM(J5140:J5159)/2</f>
        <v>#REF!</v>
      </c>
      <c r="J5160" s="410" t="e">
        <f>IF($A$2="CD",IF($A$3=1,ROUND(SUM(J5140:J5159)/2,0),IF($A$3=3,ROUND(SUM(J5140:J5159)/2,-1),SUM(J5140:J5159)/2)),SUM(J5140:J5159)/2)</f>
        <v>#REF!</v>
      </c>
    </row>
    <row r="5161" spans="1:10" ht="16" thickTop="1">
      <c r="A5161" s="18" t="s">
        <v>1340</v>
      </c>
      <c r="B5161" s="55"/>
      <c r="C5161" s="65" t="s">
        <v>1341</v>
      </c>
      <c r="D5161" s="66"/>
      <c r="E5161" s="67"/>
      <c r="F5161" s="112"/>
      <c r="G5161" s="68"/>
      <c r="H5161" s="69"/>
      <c r="I5161" s="45"/>
      <c r="J5161" s="70"/>
    </row>
    <row r="5162" spans="1:10">
      <c r="A5162" s="40" t="s">
        <v>1342</v>
      </c>
      <c r="B5162" s="55"/>
      <c r="C5162" s="480" t="s">
        <v>1343</v>
      </c>
      <c r="D5162" s="481"/>
      <c r="E5162" s="482"/>
      <c r="F5162" s="444">
        <f>$F$3</f>
        <v>0</v>
      </c>
      <c r="G5162" s="483"/>
      <c r="H5162" s="484" t="e">
        <f>ROUND(H5160*F5162,2)</f>
        <v>#REF!</v>
      </c>
      <c r="I5162" s="45"/>
      <c r="J5162" s="479" t="e">
        <f>ROUND(J5160*F5162,2)</f>
        <v>#REF!</v>
      </c>
    </row>
    <row r="5163" spans="1:10">
      <c r="A5163" s="40" t="s">
        <v>1344</v>
      </c>
      <c r="B5163" s="55"/>
      <c r="C5163" s="480" t="s">
        <v>1345</v>
      </c>
      <c r="D5163" s="481"/>
      <c r="E5163" s="482"/>
      <c r="F5163" s="444">
        <f>$G$3</f>
        <v>0</v>
      </c>
      <c r="G5163" s="483"/>
      <c r="H5163" s="484" t="e">
        <f>ROUND(H5160*F5163,2)</f>
        <v>#REF!</v>
      </c>
      <c r="I5163" s="45"/>
      <c r="J5163" s="479" t="e">
        <f>ROUND(J5160*F5163,2)</f>
        <v>#REF!</v>
      </c>
    </row>
    <row r="5164" spans="1:10">
      <c r="A5164" s="40" t="s">
        <v>1346</v>
      </c>
      <c r="B5164" s="55"/>
      <c r="C5164" s="480" t="s">
        <v>1347</v>
      </c>
      <c r="D5164" s="481"/>
      <c r="E5164" s="482"/>
      <c r="F5164" s="444">
        <f>$H$3</f>
        <v>0</v>
      </c>
      <c r="G5164" s="483"/>
      <c r="H5164" s="484" t="e">
        <f>ROUND(H5160*F5164,2)</f>
        <v>#REF!</v>
      </c>
      <c r="I5164" s="45"/>
      <c r="J5164" s="479" t="e">
        <f>ROUND(J5160*F5164,2)</f>
        <v>#REF!</v>
      </c>
    </row>
    <row r="5165" spans="1:10">
      <c r="A5165" s="40" t="s">
        <v>1348</v>
      </c>
      <c r="B5165" s="55"/>
      <c r="C5165" s="480" t="s">
        <v>1349</v>
      </c>
      <c r="D5165" s="481"/>
      <c r="E5165" s="482"/>
      <c r="F5165" s="444" t="e">
        <f>$I$3</f>
        <v>#REF!</v>
      </c>
      <c r="G5165" s="483"/>
      <c r="H5165" s="484" t="e">
        <f>ROUND(H5164*F5165,2)</f>
        <v>#REF!</v>
      </c>
      <c r="I5165" s="45"/>
      <c r="J5165" s="479" t="e">
        <f>ROUND(J5164*F5165,2)</f>
        <v>#REF!</v>
      </c>
    </row>
    <row r="5166" spans="1:10">
      <c r="A5166" s="18" t="s">
        <v>1350</v>
      </c>
      <c r="B5166" s="55"/>
      <c r="C5166" s="47" t="s">
        <v>1351</v>
      </c>
      <c r="D5166" s="18"/>
      <c r="E5166" s="42"/>
      <c r="F5166" s="60"/>
      <c r="G5166" s="71"/>
      <c r="H5166" s="72" t="e">
        <f>SUM(H5162:H5165)</f>
        <v>#REF!</v>
      </c>
      <c r="I5166" s="62"/>
      <c r="J5166" s="73" t="e">
        <f>SUM(J5162:J5165)</f>
        <v>#REF!</v>
      </c>
    </row>
    <row r="5167" spans="1:10" ht="16" thickBot="1">
      <c r="A5167" s="18" t="s">
        <v>1352</v>
      </c>
      <c r="B5167" s="55"/>
      <c r="C5167" s="411"/>
      <c r="D5167" s="412"/>
      <c r="E5167" s="406"/>
      <c r="F5167" s="407" t="s">
        <v>1353</v>
      </c>
      <c r="G5167" s="413"/>
      <c r="H5167" s="409" t="e">
        <f>IF($A$3=2,ROUND((H5160+H5166),2),IF($A$3=3,ROUND((H5160+H5166),-1),ROUND((H5160+H5166),0)))</f>
        <v>#REF!</v>
      </c>
      <c r="I5167" s="57"/>
      <c r="J5167" s="410" t="e">
        <f>IF($A$3=2,ROUND((J5160+J5166),2),IF($A$3=3,ROUND((J5160+J5166),-1),ROUND((J5160+J5166),0)))</f>
        <v>#REF!</v>
      </c>
    </row>
    <row r="5168" spans="1:10" ht="16" thickTop="1">
      <c r="C5168" s="1"/>
      <c r="D5168" s="2"/>
      <c r="E5168" s="1"/>
      <c r="F5168" s="1"/>
      <c r="G5168" s="1"/>
      <c r="H5168" s="1"/>
      <c r="I5168" s="29"/>
      <c r="J5168" s="30"/>
    </row>
    <row r="5169" spans="1:10">
      <c r="C5169" s="1"/>
      <c r="D5169" s="2"/>
      <c r="E5169" s="1"/>
      <c r="F5169" s="1"/>
      <c r="G5169" s="1"/>
      <c r="H5169" s="1"/>
      <c r="I5169" s="29"/>
      <c r="J5169" s="30"/>
    </row>
    <row r="5170" spans="1:10" ht="16" thickBot="1">
      <c r="C5170" s="1"/>
      <c r="D5170" s="2"/>
      <c r="E5170" s="1"/>
      <c r="F5170" s="1"/>
      <c r="G5170" s="1"/>
      <c r="H5170" s="1"/>
      <c r="I5170" s="29"/>
      <c r="J5170" s="30"/>
    </row>
    <row r="5171" spans="1:10" ht="16" thickTop="1">
      <c r="A5171" s="18" t="s">
        <v>2053</v>
      </c>
      <c r="B5171" s="31"/>
      <c r="C5171" s="812" t="s">
        <v>2054</v>
      </c>
      <c r="D5171" s="813"/>
      <c r="E5171" s="813"/>
      <c r="F5171" s="813"/>
      <c r="G5171" s="58"/>
      <c r="H5171" s="33" t="s">
        <v>1751</v>
      </c>
      <c r="I5171" s="34" t="s">
        <v>1251</v>
      </c>
      <c r="J5171" s="35" t="s">
        <v>4</v>
      </c>
    </row>
    <row r="5172" spans="1:10">
      <c r="A5172" s="18"/>
      <c r="B5172" s="31"/>
      <c r="C5172" s="814"/>
      <c r="D5172" s="815"/>
      <c r="E5172" s="815"/>
      <c r="F5172" s="815"/>
      <c r="G5172" s="59"/>
      <c r="H5172" s="37" t="e">
        <f>"ITEM:   "&amp;#REF!</f>
        <v>#REF!</v>
      </c>
      <c r="I5172" s="64" t="e">
        <f>#REF!</f>
        <v>#REF!</v>
      </c>
      <c r="J5172" s="39"/>
    </row>
    <row r="5173" spans="1:10">
      <c r="A5173" s="40" t="s">
        <v>1253</v>
      </c>
      <c r="B5173" s="31"/>
      <c r="C5173" s="470" t="s">
        <v>1</v>
      </c>
      <c r="D5173" s="438" t="s">
        <v>2</v>
      </c>
      <c r="E5173" s="443" t="s">
        <v>3</v>
      </c>
      <c r="F5173" s="440" t="s">
        <v>1254</v>
      </c>
      <c r="G5173" s="441" t="s">
        <v>1255</v>
      </c>
      <c r="H5173" s="442" t="s">
        <v>1256</v>
      </c>
      <c r="I5173" s="268"/>
      <c r="J5173" s="479" t="s">
        <v>1256</v>
      </c>
    </row>
    <row r="5174" spans="1:10">
      <c r="A5174" s="40"/>
      <c r="B5174" s="31"/>
      <c r="C5174" s="41"/>
      <c r="D5174" s="18"/>
      <c r="E5174" s="42"/>
      <c r="F5174" s="60"/>
      <c r="G5174" s="43"/>
      <c r="H5174" s="44"/>
      <c r="I5174" s="45"/>
      <c r="J5174" s="46"/>
    </row>
    <row r="5175" spans="1:10">
      <c r="A5175" s="40" t="s">
        <v>1257</v>
      </c>
      <c r="B5175" s="31"/>
      <c r="C5175" s="47" t="s">
        <v>1258</v>
      </c>
      <c r="D5175" s="18"/>
      <c r="E5175" s="42"/>
      <c r="F5175" s="60"/>
      <c r="G5175" s="43"/>
      <c r="H5175" s="44"/>
      <c r="I5175" s="45"/>
      <c r="J5175" s="46"/>
    </row>
    <row r="5176" spans="1:10">
      <c r="A5176" s="40">
        <v>100855</v>
      </c>
      <c r="B5176" s="31" t="s">
        <v>2027</v>
      </c>
      <c r="C5176" s="470" t="s">
        <v>2055</v>
      </c>
      <c r="D5176" s="438" t="s">
        <v>2</v>
      </c>
      <c r="E5176" s="443">
        <v>1</v>
      </c>
      <c r="F5176" s="440"/>
      <c r="G5176" s="441">
        <v>72900</v>
      </c>
      <c r="H5176" s="442">
        <f>TRUNC(E5176* (1 + F5176 / 100) * G5176,2)</f>
        <v>72900</v>
      </c>
      <c r="I5176" s="268" t="e">
        <f>I5172 * (E5176 * (1+F5176/100))</f>
        <v>#REF!</v>
      </c>
      <c r="J5176" s="479" t="e">
        <f>H5176 * I5172</f>
        <v>#REF!</v>
      </c>
    </row>
    <row r="5177" spans="1:10">
      <c r="A5177" s="40">
        <v>100611</v>
      </c>
      <c r="B5177" s="31" t="s">
        <v>1263</v>
      </c>
      <c r="C5177" s="470" t="s">
        <v>2043</v>
      </c>
      <c r="D5177" s="438" t="s">
        <v>2</v>
      </c>
      <c r="E5177" s="443">
        <v>0.12</v>
      </c>
      <c r="F5177" s="440"/>
      <c r="G5177" s="441">
        <v>7900</v>
      </c>
      <c r="H5177" s="442">
        <f>TRUNC(E5177* (1 + F5177 / 100) * G5177,2)</f>
        <v>948</v>
      </c>
      <c r="I5177" s="268" t="e">
        <f>I5172 * (E5177 * (1+F5177/100))</f>
        <v>#REF!</v>
      </c>
      <c r="J5177" s="479" t="e">
        <f>H5177 * I5172</f>
        <v>#REF!</v>
      </c>
    </row>
    <row r="5178" spans="1:10">
      <c r="A5178" s="54" t="s">
        <v>1265</v>
      </c>
      <c r="B5178" s="31"/>
      <c r="C5178" s="41"/>
      <c r="D5178" s="18"/>
      <c r="E5178" s="42"/>
      <c r="F5178" s="60"/>
      <c r="G5178" s="43" t="s">
        <v>1266</v>
      </c>
      <c r="H5178" s="48">
        <f>SUM(H5175:H5177)</f>
        <v>73848</v>
      </c>
      <c r="I5178" s="45"/>
      <c r="J5178" s="49" t="e">
        <f>SUM(J5175:J5177)</f>
        <v>#REF!</v>
      </c>
    </row>
    <row r="5179" spans="1:10">
      <c r="A5179" s="40" t="s">
        <v>1267</v>
      </c>
      <c r="B5179" s="31"/>
      <c r="C5179" s="50" t="s">
        <v>1268</v>
      </c>
      <c r="D5179" s="18" t="s">
        <v>1269</v>
      </c>
      <c r="E5179" s="18" t="s">
        <v>1270</v>
      </c>
      <c r="F5179" s="18" t="s">
        <v>1271</v>
      </c>
      <c r="G5179" s="51" t="s">
        <v>1272</v>
      </c>
      <c r="H5179" s="52" t="s">
        <v>1273</v>
      </c>
      <c r="I5179" s="45"/>
      <c r="J5179" s="46"/>
    </row>
    <row r="5180" spans="1:10">
      <c r="A5180" s="40">
        <v>200021</v>
      </c>
      <c r="B5180" s="31" t="s">
        <v>1268</v>
      </c>
      <c r="C5180" s="470" t="s">
        <v>1404</v>
      </c>
      <c r="D5180" s="292">
        <v>108249</v>
      </c>
      <c r="E5180" s="293">
        <f>$O$1</f>
        <v>1.68</v>
      </c>
      <c r="F5180" s="294">
        <f>IF(D5180&lt;&gt;"",TRUNC(D5180*E5180,0),"")</f>
        <v>181858</v>
      </c>
      <c r="G5180" s="295">
        <v>4.2859999999999996</v>
      </c>
      <c r="H5180" s="442">
        <f>TRUNC(F5180/G5180,2)</f>
        <v>42430.7</v>
      </c>
      <c r="I5180" s="268" t="e">
        <f>I5172 / G5180</f>
        <v>#REF!</v>
      </c>
      <c r="J5180" s="479" t="e">
        <f>H5180 * I5172</f>
        <v>#REF!</v>
      </c>
    </row>
    <row r="5181" spans="1:10">
      <c r="A5181" s="54" t="s">
        <v>1276</v>
      </c>
      <c r="B5181" s="31"/>
      <c r="C5181" s="41"/>
      <c r="D5181" s="18"/>
      <c r="E5181" s="42"/>
      <c r="F5181" s="60"/>
      <c r="G5181" s="43" t="s">
        <v>1277</v>
      </c>
      <c r="H5181" s="48">
        <f>SUM(H5179:H5180)</f>
        <v>42430.7</v>
      </c>
      <c r="I5181" s="45"/>
      <c r="J5181" s="49" t="e">
        <f>SUM(J5179:J5180)</f>
        <v>#REF!</v>
      </c>
    </row>
    <row r="5182" spans="1:10">
      <c r="A5182" s="40" t="s">
        <v>1278</v>
      </c>
      <c r="B5182" s="31"/>
      <c r="C5182" s="53" t="s">
        <v>1279</v>
      </c>
      <c r="D5182" s="18"/>
      <c r="E5182" s="42"/>
      <c r="F5182" s="60"/>
      <c r="G5182" s="43"/>
      <c r="H5182" s="44"/>
      <c r="I5182" s="45"/>
      <c r="J5182" s="46"/>
    </row>
    <row r="5183" spans="1:10">
      <c r="A5183" s="40">
        <v>300026</v>
      </c>
      <c r="B5183" s="31" t="s">
        <v>1279</v>
      </c>
      <c r="C5183" s="470" t="s">
        <v>1281</v>
      </c>
      <c r="D5183" s="438" t="s">
        <v>1282</v>
      </c>
      <c r="E5183" s="439">
        <f>$O$2</f>
        <v>0.05</v>
      </c>
      <c r="F5183" s="440"/>
      <c r="G5183" s="441">
        <f>H5181</f>
        <v>42430.7</v>
      </c>
      <c r="H5183" s="442">
        <f>TRUNC(E5183* (1 + F5183 / 100) * G5183,2)</f>
        <v>2121.5300000000002</v>
      </c>
      <c r="I5183" s="268" t="e">
        <f>I5172 * H5183</f>
        <v>#REF!</v>
      </c>
      <c r="J5183" s="479" t="e">
        <f>H5183 * I5172</f>
        <v>#REF!</v>
      </c>
    </row>
    <row r="5184" spans="1:10">
      <c r="A5184" s="54" t="s">
        <v>1283</v>
      </c>
      <c r="B5184" s="31"/>
      <c r="C5184" s="41"/>
      <c r="D5184" s="18"/>
      <c r="E5184" s="42"/>
      <c r="F5184" s="60"/>
      <c r="G5184" s="43" t="s">
        <v>1284</v>
      </c>
      <c r="H5184" s="48">
        <f>SUM(H5182:H5183)</f>
        <v>2121.5300000000002</v>
      </c>
      <c r="I5184" s="45"/>
      <c r="J5184" s="49" t="e">
        <f>SUM(J5182:J5183)</f>
        <v>#REF!</v>
      </c>
    </row>
    <row r="5185" spans="1:10">
      <c r="A5185" s="18" t="s">
        <v>1285</v>
      </c>
      <c r="B5185" s="61"/>
      <c r="C5185" s="47" t="s">
        <v>1286</v>
      </c>
      <c r="D5185" s="18"/>
      <c r="E5185" s="42"/>
      <c r="F5185" s="60"/>
      <c r="G5185" s="43"/>
      <c r="H5185" s="44"/>
      <c r="I5185" s="45"/>
      <c r="J5185" s="46"/>
    </row>
    <row r="5186" spans="1:10">
      <c r="A5186" s="40"/>
      <c r="B5186" s="31"/>
      <c r="C5186" s="470"/>
      <c r="D5186" s="438"/>
      <c r="E5186" s="443"/>
      <c r="F5186" s="440"/>
      <c r="G5186" s="441"/>
      <c r="H5186" s="442"/>
      <c r="I5186" s="268"/>
      <c r="J5186" s="479"/>
    </row>
    <row r="5187" spans="1:10">
      <c r="A5187" s="54" t="s">
        <v>1287</v>
      </c>
      <c r="B5187" s="61"/>
      <c r="C5187" s="41"/>
      <c r="D5187" s="18"/>
      <c r="E5187" s="42"/>
      <c r="F5187" s="60"/>
      <c r="G5187" s="43" t="s">
        <v>1288</v>
      </c>
      <c r="H5187" s="442">
        <f>SUM(H5185:H5186)</f>
        <v>0</v>
      </c>
      <c r="I5187" s="45"/>
      <c r="J5187" s="479">
        <f>SUM(J5185:J5186)</f>
        <v>0</v>
      </c>
    </row>
    <row r="5188" spans="1:10">
      <c r="A5188" s="18"/>
      <c r="B5188" s="55"/>
      <c r="C5188" s="41"/>
      <c r="D5188" s="18"/>
      <c r="E5188" s="42"/>
      <c r="F5188" s="60"/>
      <c r="G5188" s="43"/>
      <c r="H5188" s="44"/>
      <c r="I5188" s="45"/>
      <c r="J5188" s="46"/>
    </row>
    <row r="5189" spans="1:10" ht="16" thickBot="1">
      <c r="A5189" s="18" t="s">
        <v>1289</v>
      </c>
      <c r="B5189" s="55"/>
      <c r="C5189" s="56"/>
      <c r="D5189" s="405"/>
      <c r="E5189" s="406"/>
      <c r="F5189" s="407" t="s">
        <v>1290</v>
      </c>
      <c r="G5189" s="408">
        <f>SUM(H5173:H5188)/2</f>
        <v>118400.23000000001</v>
      </c>
      <c r="H5189" s="409" t="e">
        <f>IF($A$2="CD",IF($A$3=1,ROUND(SUM(H5173:H5188)/2,0),IF($A$3=3,ROUND(SUM(H5173:H5188)/2,-1),SUM(H5173:H5188)/2)),SUM(H5173:H5188)/2)</f>
        <v>#REF!</v>
      </c>
      <c r="I5189" s="57" t="e">
        <f>SUM(J5173:J5188)/2</f>
        <v>#REF!</v>
      </c>
      <c r="J5189" s="410" t="e">
        <f>IF($A$2="CD",IF($A$3=1,ROUND(SUM(J5173:J5188)/2,0),IF($A$3=3,ROUND(SUM(J5173:J5188)/2,-1),SUM(J5173:J5188)/2)),SUM(J5173:J5188)/2)</f>
        <v>#REF!</v>
      </c>
    </row>
    <row r="5190" spans="1:10" ht="16" thickTop="1">
      <c r="A5190" s="18" t="s">
        <v>1340</v>
      </c>
      <c r="B5190" s="55"/>
      <c r="C5190" s="65" t="s">
        <v>1341</v>
      </c>
      <c r="D5190" s="66"/>
      <c r="E5190" s="67"/>
      <c r="F5190" s="112"/>
      <c r="G5190" s="68"/>
      <c r="H5190" s="69"/>
      <c r="I5190" s="45"/>
      <c r="J5190" s="70"/>
    </row>
    <row r="5191" spans="1:10">
      <c r="A5191" s="40" t="s">
        <v>1342</v>
      </c>
      <c r="B5191" s="55"/>
      <c r="C5191" s="480" t="s">
        <v>1343</v>
      </c>
      <c r="D5191" s="481"/>
      <c r="E5191" s="482"/>
      <c r="F5191" s="444">
        <f>$F$3</f>
        <v>0</v>
      </c>
      <c r="G5191" s="483"/>
      <c r="H5191" s="484" t="e">
        <f>ROUND(H5189*F5191,2)</f>
        <v>#REF!</v>
      </c>
      <c r="I5191" s="45"/>
      <c r="J5191" s="479" t="e">
        <f>ROUND(J5189*F5191,2)</f>
        <v>#REF!</v>
      </c>
    </row>
    <row r="5192" spans="1:10">
      <c r="A5192" s="40" t="s">
        <v>1344</v>
      </c>
      <c r="B5192" s="55"/>
      <c r="C5192" s="480" t="s">
        <v>1345</v>
      </c>
      <c r="D5192" s="481"/>
      <c r="E5192" s="482"/>
      <c r="F5192" s="444">
        <f>$G$3</f>
        <v>0</v>
      </c>
      <c r="G5192" s="483"/>
      <c r="H5192" s="484" t="e">
        <f>ROUND(H5189*F5192,2)</f>
        <v>#REF!</v>
      </c>
      <c r="I5192" s="45"/>
      <c r="J5192" s="479" t="e">
        <f>ROUND(J5189*F5192,2)</f>
        <v>#REF!</v>
      </c>
    </row>
    <row r="5193" spans="1:10">
      <c r="A5193" s="40" t="s">
        <v>1346</v>
      </c>
      <c r="B5193" s="55"/>
      <c r="C5193" s="480" t="s">
        <v>1347</v>
      </c>
      <c r="D5193" s="481"/>
      <c r="E5193" s="482"/>
      <c r="F5193" s="444">
        <f>$H$3</f>
        <v>0</v>
      </c>
      <c r="G5193" s="483"/>
      <c r="H5193" s="484" t="e">
        <f>ROUND(H5189*F5193,2)</f>
        <v>#REF!</v>
      </c>
      <c r="I5193" s="45"/>
      <c r="J5193" s="479" t="e">
        <f>ROUND(J5189*F5193,2)</f>
        <v>#REF!</v>
      </c>
    </row>
    <row r="5194" spans="1:10">
      <c r="A5194" s="40" t="s">
        <v>1348</v>
      </c>
      <c r="B5194" s="55"/>
      <c r="C5194" s="480" t="s">
        <v>1349</v>
      </c>
      <c r="D5194" s="481"/>
      <c r="E5194" s="482"/>
      <c r="F5194" s="444" t="e">
        <f>$I$3</f>
        <v>#REF!</v>
      </c>
      <c r="G5194" s="483"/>
      <c r="H5194" s="484" t="e">
        <f>ROUND(H5193*F5194,2)</f>
        <v>#REF!</v>
      </c>
      <c r="I5194" s="45"/>
      <c r="J5194" s="479" t="e">
        <f>ROUND(J5193*F5194,2)</f>
        <v>#REF!</v>
      </c>
    </row>
    <row r="5195" spans="1:10">
      <c r="A5195" s="18" t="s">
        <v>1350</v>
      </c>
      <c r="B5195" s="55"/>
      <c r="C5195" s="47" t="s">
        <v>1351</v>
      </c>
      <c r="D5195" s="18"/>
      <c r="E5195" s="42"/>
      <c r="F5195" s="60"/>
      <c r="G5195" s="71"/>
      <c r="H5195" s="72" t="e">
        <f>SUM(H5191:H5194)</f>
        <v>#REF!</v>
      </c>
      <c r="I5195" s="62"/>
      <c r="J5195" s="73" t="e">
        <f>SUM(J5191:J5194)</f>
        <v>#REF!</v>
      </c>
    </row>
    <row r="5196" spans="1:10" ht="16" thickBot="1">
      <c r="A5196" s="18" t="s">
        <v>1352</v>
      </c>
      <c r="B5196" s="55"/>
      <c r="C5196" s="411"/>
      <c r="D5196" s="412"/>
      <c r="E5196" s="406"/>
      <c r="F5196" s="407" t="s">
        <v>1353</v>
      </c>
      <c r="G5196" s="413" t="e">
        <f>H5195+H5189</f>
        <v>#REF!</v>
      </c>
      <c r="H5196" s="409" t="e">
        <f>IF($A$3=2,ROUND((H5189+H5195),2),IF($A$3=3,ROUND((H5189+H5195),-1),ROUND((H5189+H5195),0)))</f>
        <v>#REF!</v>
      </c>
      <c r="I5196" s="57"/>
      <c r="J5196" s="410" t="e">
        <f>IF($A$3=2,ROUND((J5189+J5195),2),IF($A$3=3,ROUND((J5189+J5195),-1),ROUND((J5189+J5195),0)))</f>
        <v>#REF!</v>
      </c>
    </row>
    <row r="5197" spans="1:10" ht="16" thickTop="1">
      <c r="C5197" s="1"/>
      <c r="D5197" s="2"/>
      <c r="E5197" s="1"/>
      <c r="F5197" s="1"/>
      <c r="G5197" s="1"/>
      <c r="H5197" s="1"/>
      <c r="I5197" s="29"/>
      <c r="J5197" s="30"/>
    </row>
    <row r="5198" spans="1:10">
      <c r="C5198" s="1"/>
      <c r="D5198" s="2"/>
      <c r="E5198" s="1"/>
      <c r="F5198" s="1"/>
      <c r="G5198" s="1"/>
      <c r="H5198" s="1"/>
      <c r="I5198" s="29"/>
      <c r="J5198" s="30"/>
    </row>
    <row r="5199" spans="1:10" ht="16" thickBot="1">
      <c r="C5199" s="1"/>
      <c r="D5199" s="2"/>
      <c r="E5199" s="1"/>
      <c r="F5199" s="1"/>
      <c r="G5199" s="1"/>
      <c r="H5199" s="1"/>
      <c r="I5199" s="29"/>
      <c r="J5199" s="30"/>
    </row>
    <row r="5200" spans="1:10" ht="16" thickTop="1">
      <c r="A5200" s="18" t="s">
        <v>2056</v>
      </c>
      <c r="B5200" s="29"/>
      <c r="C5200" s="824" t="s">
        <v>2057</v>
      </c>
      <c r="D5200" s="825"/>
      <c r="E5200" s="825"/>
      <c r="F5200" s="825"/>
      <c r="G5200" s="32"/>
      <c r="H5200" s="74" t="s">
        <v>2058</v>
      </c>
      <c r="I5200" s="75" t="s">
        <v>1411</v>
      </c>
      <c r="J5200" s="33" t="s">
        <v>1412</v>
      </c>
    </row>
    <row r="5201" spans="1:10">
      <c r="A5201" s="18"/>
      <c r="B5201" s="29"/>
      <c r="C5201" s="826"/>
      <c r="D5201" s="827"/>
      <c r="E5201" s="827"/>
      <c r="F5201" s="827"/>
      <c r="G5201" s="36"/>
      <c r="H5201" s="76" t="e">
        <f>"ITEM:   "&amp;#REF!</f>
        <v>#REF!</v>
      </c>
      <c r="I5201" s="77" t="e">
        <f>#REF!</f>
        <v>#REF!</v>
      </c>
      <c r="J5201" s="37"/>
    </row>
    <row r="5202" spans="1:10">
      <c r="A5202" s="78" t="s">
        <v>1253</v>
      </c>
      <c r="B5202" s="79"/>
      <c r="C5202" s="488" t="s">
        <v>1</v>
      </c>
      <c r="D5202" s="489" t="s">
        <v>2</v>
      </c>
      <c r="E5202" s="490" t="s">
        <v>3</v>
      </c>
      <c r="F5202" s="491" t="s">
        <v>1254</v>
      </c>
      <c r="G5202" s="492" t="s">
        <v>1255</v>
      </c>
      <c r="H5202" s="442" t="s">
        <v>1256</v>
      </c>
      <c r="I5202" s="80"/>
      <c r="J5202" s="442" t="s">
        <v>1256</v>
      </c>
    </row>
    <row r="5203" spans="1:10">
      <c r="A5203" s="40"/>
      <c r="B5203" s="29"/>
      <c r="C5203" s="81"/>
      <c r="D5203" s="82"/>
      <c r="E5203" s="29"/>
      <c r="F5203" s="30"/>
      <c r="G5203" s="43"/>
      <c r="H5203" s="44"/>
      <c r="I5203" s="425"/>
      <c r="J5203" s="44"/>
    </row>
    <row r="5204" spans="1:10">
      <c r="A5204" s="40" t="s">
        <v>1257</v>
      </c>
      <c r="B5204" s="29"/>
      <c r="C5204" s="87" t="s">
        <v>1258</v>
      </c>
      <c r="D5204" s="82"/>
      <c r="E5204" s="29"/>
      <c r="F5204" s="30"/>
      <c r="G5204" s="43"/>
      <c r="H5204" s="44"/>
      <c r="I5204" s="84"/>
      <c r="J5204" s="44"/>
    </row>
    <row r="5205" spans="1:10">
      <c r="A5205" s="40">
        <v>119391</v>
      </c>
      <c r="B5205" s="29" t="s">
        <v>1329</v>
      </c>
      <c r="C5205" s="493" t="s">
        <v>2059</v>
      </c>
      <c r="D5205" s="449" t="s">
        <v>57</v>
      </c>
      <c r="E5205" s="451">
        <v>1</v>
      </c>
      <c r="F5205" s="459">
        <v>0</v>
      </c>
      <c r="G5205" s="441">
        <v>135000</v>
      </c>
      <c r="H5205" s="442">
        <f>TRUNC(E5205* (1 + F5205 / 100) * G5205,2)</f>
        <v>135000</v>
      </c>
      <c r="I5205" s="485" t="e">
        <f>I5201 * (E5205 * (1+F5205/100))</f>
        <v>#REF!</v>
      </c>
      <c r="J5205" s="44" t="e">
        <f>H5205 * I5201</f>
        <v>#REF!</v>
      </c>
    </row>
    <row r="5206" spans="1:10">
      <c r="A5206" s="40">
        <v>119405</v>
      </c>
      <c r="B5206" s="29" t="s">
        <v>1777</v>
      </c>
      <c r="C5206" s="493" t="s">
        <v>2060</v>
      </c>
      <c r="D5206" s="449" t="s">
        <v>57</v>
      </c>
      <c r="E5206" s="451">
        <v>1</v>
      </c>
      <c r="F5206" s="459">
        <v>0</v>
      </c>
      <c r="G5206" s="441">
        <v>690200</v>
      </c>
      <c r="H5206" s="442">
        <f>TRUNC(E5206* (1 + F5206 / 100) * G5206,2)</f>
        <v>690200</v>
      </c>
      <c r="I5206" s="485" t="e">
        <f>I5201 * (E5206 * (1+F5206/100))</f>
        <v>#REF!</v>
      </c>
      <c r="J5206" s="44" t="e">
        <f>H5206 * I5201</f>
        <v>#REF!</v>
      </c>
    </row>
    <row r="5207" spans="1:10">
      <c r="A5207" s="54" t="s">
        <v>1265</v>
      </c>
      <c r="B5207" s="29"/>
      <c r="C5207" s="81"/>
      <c r="D5207" s="82"/>
      <c r="E5207" s="29"/>
      <c r="F5207" s="30"/>
      <c r="G5207" s="43" t="s">
        <v>1266</v>
      </c>
      <c r="H5207" s="494">
        <f>SUM(H5204:H5206)</f>
        <v>825200</v>
      </c>
      <c r="I5207" s="85"/>
      <c r="J5207" s="494" t="e">
        <f>SUM(J5204:J5206)</f>
        <v>#REF!</v>
      </c>
    </row>
    <row r="5208" spans="1:10">
      <c r="A5208" s="40" t="s">
        <v>1267</v>
      </c>
      <c r="B5208" s="29"/>
      <c r="C5208" s="83" t="s">
        <v>1268</v>
      </c>
      <c r="D5208" s="82" t="s">
        <v>1269</v>
      </c>
      <c r="E5208" s="82" t="s">
        <v>1270</v>
      </c>
      <c r="F5208" s="82" t="s">
        <v>1271</v>
      </c>
      <c r="G5208" s="51" t="s">
        <v>1272</v>
      </c>
      <c r="H5208" s="52" t="s">
        <v>1273</v>
      </c>
      <c r="I5208" s="84"/>
      <c r="J5208" s="44"/>
    </row>
    <row r="5209" spans="1:10">
      <c r="A5209" s="40">
        <v>200005</v>
      </c>
      <c r="B5209" s="31"/>
      <c r="C5209" s="493" t="s">
        <v>1890</v>
      </c>
      <c r="D5209" s="292">
        <v>152776</v>
      </c>
      <c r="E5209" s="450">
        <f>$O$1</f>
        <v>1.68</v>
      </c>
      <c r="F5209" s="453">
        <f>TRUNC(D5209*E5209,0)</f>
        <v>256663</v>
      </c>
      <c r="G5209" s="295">
        <v>2.9731000000000001</v>
      </c>
      <c r="H5209" s="442">
        <f>TRUNC(F5209/G5209,2)</f>
        <v>86328.41</v>
      </c>
      <c r="I5209" s="268" t="e">
        <f>I5201 / G5209</f>
        <v>#REF!</v>
      </c>
      <c r="J5209" s="479" t="e">
        <f>H5209 * I5201</f>
        <v>#REF!</v>
      </c>
    </row>
    <row r="5210" spans="1:10">
      <c r="A5210" s="54" t="s">
        <v>1276</v>
      </c>
      <c r="B5210" s="29"/>
      <c r="C5210" s="81"/>
      <c r="D5210" s="82"/>
      <c r="E5210" s="29"/>
      <c r="F5210" s="30"/>
      <c r="G5210" s="43" t="s">
        <v>1415</v>
      </c>
      <c r="H5210" s="494">
        <f>SUM(H5208:H5209)</f>
        <v>86328.41</v>
      </c>
      <c r="I5210" s="85"/>
      <c r="J5210" s="494" t="e">
        <f>SUM(J5208:J5209)</f>
        <v>#REF!</v>
      </c>
    </row>
    <row r="5211" spans="1:10">
      <c r="A5211" s="40" t="s">
        <v>1278</v>
      </c>
      <c r="B5211" s="29"/>
      <c r="C5211" s="86" t="s">
        <v>1279</v>
      </c>
      <c r="D5211" s="82"/>
      <c r="E5211" s="29"/>
      <c r="F5211" s="30"/>
      <c r="G5211" s="43"/>
      <c r="H5211" s="44"/>
      <c r="I5211" s="84"/>
      <c r="J5211" s="44"/>
    </row>
    <row r="5212" spans="1:10">
      <c r="A5212" s="40">
        <v>300026</v>
      </c>
      <c r="B5212" s="31"/>
      <c r="C5212" s="493" t="s">
        <v>1281</v>
      </c>
      <c r="D5212" s="449" t="s">
        <v>1282</v>
      </c>
      <c r="E5212" s="450">
        <f>$O$2</f>
        <v>0.05</v>
      </c>
      <c r="F5212" s="459"/>
      <c r="G5212" s="441">
        <f>H5210</f>
        <v>86328.41</v>
      </c>
      <c r="H5212" s="442">
        <f>TRUNC(E5212* (1 + F5212 / 100) * G5212,2)</f>
        <v>4316.42</v>
      </c>
      <c r="I5212" s="268" t="e">
        <f>I5201 * H5212</f>
        <v>#REF!</v>
      </c>
      <c r="J5212" s="479" t="e">
        <f>H5212 * I5201</f>
        <v>#REF!</v>
      </c>
    </row>
    <row r="5213" spans="1:10">
      <c r="A5213" s="54" t="s">
        <v>1283</v>
      </c>
      <c r="B5213" s="29"/>
      <c r="C5213" s="81"/>
      <c r="D5213" s="82"/>
      <c r="E5213" s="29"/>
      <c r="F5213" s="30"/>
      <c r="G5213" s="43" t="s">
        <v>1284</v>
      </c>
      <c r="H5213" s="494">
        <f>SUM(H5211:H5212)</f>
        <v>4316.42</v>
      </c>
      <c r="I5213" s="85"/>
      <c r="J5213" s="494" t="e">
        <f>SUM(J5211:J5212)</f>
        <v>#REF!</v>
      </c>
    </row>
    <row r="5214" spans="1:10">
      <c r="A5214" s="18" t="s">
        <v>1285</v>
      </c>
      <c r="B5214" s="1"/>
      <c r="C5214" s="87" t="s">
        <v>1286</v>
      </c>
      <c r="D5214" s="82"/>
      <c r="E5214" s="29"/>
      <c r="F5214" s="30"/>
      <c r="G5214" s="43"/>
      <c r="H5214" s="44"/>
      <c r="I5214" s="85"/>
      <c r="J5214" s="44"/>
    </row>
    <row r="5215" spans="1:10">
      <c r="A5215" s="40"/>
      <c r="B5215" s="31"/>
      <c r="C5215" s="493"/>
      <c r="D5215" s="449"/>
      <c r="E5215" s="451"/>
      <c r="F5215" s="459"/>
      <c r="G5215" s="441"/>
      <c r="H5215" s="442"/>
      <c r="I5215" s="268"/>
      <c r="J5215" s="442"/>
    </row>
    <row r="5216" spans="1:10">
      <c r="A5216" s="54" t="s">
        <v>1287</v>
      </c>
      <c r="B5216" s="1"/>
      <c r="C5216" s="81"/>
      <c r="D5216" s="82"/>
      <c r="E5216" s="29"/>
      <c r="F5216" s="30"/>
      <c r="G5216" s="43" t="s">
        <v>1420</v>
      </c>
      <c r="H5216" s="442">
        <f>SUM(H5214:H5215)</f>
        <v>0</v>
      </c>
      <c r="I5216" s="85"/>
      <c r="J5216" s="442">
        <f>SUM(J5214:J5215)</f>
        <v>0</v>
      </c>
    </row>
    <row r="5217" spans="1:10">
      <c r="A5217" s="18"/>
      <c r="B5217" s="88"/>
      <c r="C5217" s="81"/>
      <c r="D5217" s="82"/>
      <c r="E5217" s="29"/>
      <c r="F5217" s="30"/>
      <c r="G5217" s="43"/>
      <c r="H5217" s="44"/>
      <c r="I5217" s="84"/>
      <c r="J5217" s="44"/>
    </row>
    <row r="5218" spans="1:10" ht="16" thickBot="1">
      <c r="A5218" s="18" t="s">
        <v>1289</v>
      </c>
      <c r="B5218" s="88"/>
      <c r="C5218" s="89"/>
      <c r="D5218" s="416"/>
      <c r="E5218" s="417"/>
      <c r="F5218" s="418"/>
      <c r="G5218" s="408" t="s">
        <v>1290</v>
      </c>
      <c r="H5218" s="409" t="e">
        <f>IF($A$2="CD",ROUND(SUM(H5202:H5217)/2,$B$3),SUM(H5202:H5217)/2)</f>
        <v>#REF!</v>
      </c>
      <c r="I5218" s="57"/>
      <c r="J5218" s="409" t="e">
        <f>IF($A$2="CD",IF($A$3=1,ROUND(SUM(J5202:J5217)/2,0),IF($A$3=3,ROUND(SUM(J5202:J5217)/2,-1),SUM(J5202:J5217)/2)),SUM(J5202:J5217)/2)</f>
        <v>#REF!</v>
      </c>
    </row>
    <row r="5219" spans="1:10" ht="16" thickTop="1">
      <c r="A5219" s="18" t="s">
        <v>1340</v>
      </c>
      <c r="B5219" s="88"/>
      <c r="C5219" s="90" t="s">
        <v>1341</v>
      </c>
      <c r="D5219" s="91"/>
      <c r="E5219" s="92"/>
      <c r="F5219" s="93"/>
      <c r="G5219" s="68"/>
      <c r="H5219" s="69"/>
      <c r="I5219" s="45"/>
      <c r="J5219" s="69"/>
    </row>
    <row r="5220" spans="1:10">
      <c r="A5220" s="40" t="s">
        <v>1342</v>
      </c>
      <c r="B5220" s="88"/>
      <c r="C5220" s="495" t="s">
        <v>1343</v>
      </c>
      <c r="D5220" s="496"/>
      <c r="E5220" s="497"/>
      <c r="F5220" s="498">
        <f>$F$3</f>
        <v>0</v>
      </c>
      <c r="G5220" s="483"/>
      <c r="H5220" s="484" t="e">
        <f>ROUND(H5218*F5220,2)</f>
        <v>#REF!</v>
      </c>
      <c r="I5220" s="45"/>
      <c r="J5220" s="484" t="e">
        <f>ROUND(J5218*H5220,2)</f>
        <v>#REF!</v>
      </c>
    </row>
    <row r="5221" spans="1:10">
      <c r="A5221" s="40" t="s">
        <v>1344</v>
      </c>
      <c r="B5221" s="88"/>
      <c r="C5221" s="495" t="s">
        <v>1345</v>
      </c>
      <c r="D5221" s="496"/>
      <c r="E5221" s="497"/>
      <c r="F5221" s="498">
        <f>$G$3</f>
        <v>0</v>
      </c>
      <c r="G5221" s="483"/>
      <c r="H5221" s="484" t="e">
        <f>ROUND(H5218*F5221,2)</f>
        <v>#REF!</v>
      </c>
      <c r="I5221" s="45"/>
      <c r="J5221" s="484" t="e">
        <f>ROUND(J5218*H5221,2)</f>
        <v>#REF!</v>
      </c>
    </row>
    <row r="5222" spans="1:10">
      <c r="A5222" s="40" t="s">
        <v>1346</v>
      </c>
      <c r="B5222" s="88"/>
      <c r="C5222" s="495" t="s">
        <v>1347</v>
      </c>
      <c r="D5222" s="496"/>
      <c r="E5222" s="497"/>
      <c r="F5222" s="498">
        <f>$H$3</f>
        <v>0</v>
      </c>
      <c r="G5222" s="483"/>
      <c r="H5222" s="484" t="e">
        <f>ROUND(H5218*F5222,2)</f>
        <v>#REF!</v>
      </c>
      <c r="I5222" s="45"/>
      <c r="J5222" s="484" t="e">
        <f>ROUND(J5218*H5222,2)</f>
        <v>#REF!</v>
      </c>
    </row>
    <row r="5223" spans="1:10">
      <c r="A5223" s="40" t="s">
        <v>1348</v>
      </c>
      <c r="B5223" s="88"/>
      <c r="C5223" s="495" t="s">
        <v>1349</v>
      </c>
      <c r="D5223" s="496"/>
      <c r="E5223" s="497"/>
      <c r="F5223" s="498" t="e">
        <f>$I$3</f>
        <v>#REF!</v>
      </c>
      <c r="G5223" s="483"/>
      <c r="H5223" s="484" t="e">
        <f>ROUND(H5222*F5223,2)</f>
        <v>#REF!</v>
      </c>
      <c r="I5223" s="45"/>
      <c r="J5223" s="484" t="e">
        <f>ROUND(J5222*H5223,2)</f>
        <v>#REF!</v>
      </c>
    </row>
    <row r="5224" spans="1:10">
      <c r="A5224" s="18" t="s">
        <v>1350</v>
      </c>
      <c r="B5224" s="88"/>
      <c r="C5224" s="87" t="s">
        <v>1351</v>
      </c>
      <c r="D5224" s="82"/>
      <c r="E5224" s="29"/>
      <c r="F5224" s="30"/>
      <c r="G5224" s="71"/>
      <c r="H5224" s="72" t="e">
        <f>SUM(H5220:H5223)</f>
        <v>#REF!</v>
      </c>
      <c r="I5224" s="62"/>
      <c r="J5224" s="72" t="e">
        <f>SUM(J5220:J5223)</f>
        <v>#REF!</v>
      </c>
    </row>
    <row r="5225" spans="1:10" ht="16" thickBot="1">
      <c r="A5225" s="18" t="s">
        <v>1352</v>
      </c>
      <c r="B5225" s="88"/>
      <c r="C5225" s="422"/>
      <c r="D5225" s="423"/>
      <c r="E5225" s="417"/>
      <c r="F5225" s="418" t="s">
        <v>1353</v>
      </c>
      <c r="G5225" s="413"/>
      <c r="H5225" s="409" t="e">
        <f>IF($A$3=2,ROUND((H5218+H5224),2),IF($A$3=3,ROUND((H5218+H5224),-1),ROUND((H5218+H5224),0)))</f>
        <v>#REF!</v>
      </c>
      <c r="I5225" s="57"/>
      <c r="J5225" s="409" t="e">
        <f>IF($A$3=2,ROUND((J5218+J5224),2),IF($A$3=3,ROUND((J5218+J5224),-1),ROUND((J5218+J5224),0)))</f>
        <v>#REF!</v>
      </c>
    </row>
    <row r="5226" spans="1:10" ht="16" thickTop="1">
      <c r="C5226" s="1"/>
      <c r="D5226" s="2"/>
      <c r="E5226" s="1"/>
      <c r="F5226" s="1"/>
      <c r="G5226" s="1"/>
      <c r="H5226" s="1"/>
      <c r="I5226" s="29"/>
      <c r="J5226" s="30"/>
    </row>
    <row r="5227" spans="1:10">
      <c r="C5227" s="1"/>
      <c r="D5227" s="2"/>
      <c r="E5227" s="1"/>
      <c r="F5227" s="1"/>
      <c r="G5227" s="1"/>
      <c r="H5227" s="1"/>
      <c r="I5227" s="29"/>
      <c r="J5227" s="30"/>
    </row>
    <row r="5228" spans="1:10" ht="16" thickBot="1">
      <c r="C5228" s="1"/>
      <c r="D5228" s="2"/>
      <c r="E5228" s="1"/>
      <c r="F5228" s="1"/>
      <c r="G5228" s="1"/>
      <c r="H5228" s="1"/>
      <c r="I5228" s="29"/>
      <c r="J5228" s="30"/>
    </row>
    <row r="5229" spans="1:10" ht="16" thickTop="1">
      <c r="A5229" s="18" t="s">
        <v>2061</v>
      </c>
      <c r="B5229" s="31"/>
      <c r="C5229" s="812" t="s">
        <v>2062</v>
      </c>
      <c r="D5229" s="813"/>
      <c r="E5229" s="813"/>
      <c r="F5229" s="813"/>
      <c r="G5229" s="58"/>
      <c r="H5229" s="33" t="s">
        <v>1328</v>
      </c>
      <c r="I5229" s="34" t="s">
        <v>1251</v>
      </c>
      <c r="J5229" s="35" t="s">
        <v>4</v>
      </c>
    </row>
    <row r="5230" spans="1:10">
      <c r="A5230" s="18"/>
      <c r="B5230" s="31"/>
      <c r="C5230" s="814"/>
      <c r="D5230" s="815"/>
      <c r="E5230" s="815"/>
      <c r="F5230" s="815"/>
      <c r="G5230" s="59"/>
      <c r="H5230" s="37" t="e">
        <f>"ITEM:   "&amp;#REF!</f>
        <v>#REF!</v>
      </c>
      <c r="I5230" s="64" t="e">
        <f>#REF!</f>
        <v>#REF!</v>
      </c>
      <c r="J5230" s="39"/>
    </row>
    <row r="5231" spans="1:10">
      <c r="A5231" s="40" t="s">
        <v>1253</v>
      </c>
      <c r="B5231" s="31"/>
      <c r="C5231" s="470" t="s">
        <v>1</v>
      </c>
      <c r="D5231" s="438" t="s">
        <v>2</v>
      </c>
      <c r="E5231" s="443" t="s">
        <v>3</v>
      </c>
      <c r="F5231" s="440" t="s">
        <v>1254</v>
      </c>
      <c r="G5231" s="441" t="s">
        <v>1255</v>
      </c>
      <c r="H5231" s="442" t="s">
        <v>1256</v>
      </c>
      <c r="I5231" s="268"/>
      <c r="J5231" s="479" t="s">
        <v>1256</v>
      </c>
    </row>
    <row r="5232" spans="1:10">
      <c r="A5232" s="40"/>
      <c r="B5232" s="31"/>
      <c r="C5232" s="41"/>
      <c r="D5232" s="18"/>
      <c r="E5232" s="42"/>
      <c r="F5232" s="60"/>
      <c r="G5232" s="43"/>
      <c r="H5232" s="44"/>
      <c r="I5232" s="45"/>
      <c r="J5232" s="46"/>
    </row>
    <row r="5233" spans="1:10">
      <c r="A5233" s="40" t="s">
        <v>1257</v>
      </c>
      <c r="B5233" s="31"/>
      <c r="C5233" s="47" t="s">
        <v>1258</v>
      </c>
      <c r="D5233" s="18"/>
      <c r="E5233" s="42"/>
      <c r="F5233" s="60"/>
      <c r="G5233" s="43"/>
      <c r="H5233" s="44"/>
      <c r="I5233" s="45"/>
      <c r="J5233" s="46"/>
    </row>
    <row r="5234" spans="1:10">
      <c r="A5234" s="40">
        <v>100053</v>
      </c>
      <c r="B5234" s="31" t="s">
        <v>1263</v>
      </c>
      <c r="C5234" s="470" t="s">
        <v>1295</v>
      </c>
      <c r="D5234" s="438" t="s">
        <v>1296</v>
      </c>
      <c r="E5234" s="443">
        <v>0.1</v>
      </c>
      <c r="F5234" s="440"/>
      <c r="G5234" s="441">
        <v>30</v>
      </c>
      <c r="H5234" s="442">
        <f>TRUNC(E5234* (1 + F5234 / 100) * G5234,2)</f>
        <v>3</v>
      </c>
      <c r="I5234" s="268" t="e">
        <f>I5230 * (E5234 * (1+F5234/100))</f>
        <v>#REF!</v>
      </c>
      <c r="J5234" s="479" t="e">
        <f>H5234 * I5230</f>
        <v>#REF!</v>
      </c>
    </row>
    <row r="5235" spans="1:10">
      <c r="A5235" s="40">
        <v>101561</v>
      </c>
      <c r="B5235" s="31" t="s">
        <v>2027</v>
      </c>
      <c r="C5235" s="470" t="s">
        <v>2063</v>
      </c>
      <c r="D5235" s="438" t="s">
        <v>2</v>
      </c>
      <c r="E5235" s="443">
        <v>1</v>
      </c>
      <c r="F5235" s="440"/>
      <c r="G5235" s="441">
        <v>9900</v>
      </c>
      <c r="H5235" s="442">
        <f>TRUNC(E5235* (1 + F5235 / 100) * G5235,2)</f>
        <v>9900</v>
      </c>
      <c r="I5235" s="268" t="e">
        <f>I5230 * (E5235 * (1+F5235/100))</f>
        <v>#REF!</v>
      </c>
      <c r="J5235" s="479" t="e">
        <f>H5235 * I5230</f>
        <v>#REF!</v>
      </c>
    </row>
    <row r="5236" spans="1:10">
      <c r="A5236" s="40">
        <v>100558</v>
      </c>
      <c r="B5236" s="31" t="s">
        <v>1302</v>
      </c>
      <c r="C5236" s="470" t="s">
        <v>1303</v>
      </c>
      <c r="D5236" s="438" t="s">
        <v>1304</v>
      </c>
      <c r="E5236" s="443">
        <v>0.1</v>
      </c>
      <c r="F5236" s="440"/>
      <c r="G5236" s="441">
        <v>600</v>
      </c>
      <c r="H5236" s="442">
        <f>TRUNC(E5236* (1 + F5236 / 100) * G5236,2)</f>
        <v>60</v>
      </c>
      <c r="I5236" s="268" t="e">
        <f>I5230 * (E5236 * (1+F5236/100))</f>
        <v>#REF!</v>
      </c>
      <c r="J5236" s="479" t="e">
        <f>H5236 * I5230</f>
        <v>#REF!</v>
      </c>
    </row>
    <row r="5237" spans="1:10">
      <c r="A5237" s="54" t="s">
        <v>1265</v>
      </c>
      <c r="B5237" s="31"/>
      <c r="C5237" s="41"/>
      <c r="D5237" s="18"/>
      <c r="E5237" s="42"/>
      <c r="F5237" s="60"/>
      <c r="G5237" s="43" t="s">
        <v>1266</v>
      </c>
      <c r="H5237" s="48">
        <f>SUM(H5233:H5236)</f>
        <v>9963</v>
      </c>
      <c r="I5237" s="45"/>
      <c r="J5237" s="49" t="e">
        <f>SUM(J5233:J5236)</f>
        <v>#REF!</v>
      </c>
    </row>
    <row r="5238" spans="1:10">
      <c r="A5238" s="40" t="s">
        <v>1267</v>
      </c>
      <c r="B5238" s="31"/>
      <c r="C5238" s="50" t="s">
        <v>1268</v>
      </c>
      <c r="D5238" s="18" t="s">
        <v>1269</v>
      </c>
      <c r="E5238" s="18" t="s">
        <v>1270</v>
      </c>
      <c r="F5238" s="18" t="s">
        <v>1271</v>
      </c>
      <c r="G5238" s="51" t="s">
        <v>1272</v>
      </c>
      <c r="H5238" s="52" t="s">
        <v>1273</v>
      </c>
      <c r="I5238" s="45"/>
      <c r="J5238" s="46"/>
    </row>
    <row r="5239" spans="1:10">
      <c r="A5239" s="40">
        <v>200007</v>
      </c>
      <c r="B5239" s="31" t="s">
        <v>1268</v>
      </c>
      <c r="C5239" s="470" t="s">
        <v>1274</v>
      </c>
      <c r="D5239" s="292">
        <v>109195</v>
      </c>
      <c r="E5239" s="293">
        <f>$O$1</f>
        <v>1.68</v>
      </c>
      <c r="F5239" s="294">
        <f>IF(D5239&lt;&gt;"",TRUNC(D5239*E5239,0),"")</f>
        <v>183447</v>
      </c>
      <c r="G5239" s="295">
        <v>41.898099999999999</v>
      </c>
      <c r="H5239" s="442">
        <f>TRUNC(F5239/G5239,2)</f>
        <v>4378.3999999999996</v>
      </c>
      <c r="I5239" s="268" t="e">
        <f>I5230 / G5239</f>
        <v>#REF!</v>
      </c>
      <c r="J5239" s="479" t="e">
        <f>H5239 * I5230</f>
        <v>#REF!</v>
      </c>
    </row>
    <row r="5240" spans="1:10">
      <c r="A5240" s="54" t="s">
        <v>1276</v>
      </c>
      <c r="B5240" s="31"/>
      <c r="C5240" s="41"/>
      <c r="D5240" s="18"/>
      <c r="E5240" s="42"/>
      <c r="F5240" s="60"/>
      <c r="G5240" s="43" t="s">
        <v>1277</v>
      </c>
      <c r="H5240" s="48">
        <f>SUM(H5238:H5239)</f>
        <v>4378.3999999999996</v>
      </c>
      <c r="I5240" s="45"/>
      <c r="J5240" s="49" t="e">
        <f>SUM(J5238:J5239)</f>
        <v>#REF!</v>
      </c>
    </row>
    <row r="5241" spans="1:10">
      <c r="A5241" s="40" t="s">
        <v>1278</v>
      </c>
      <c r="B5241" s="31"/>
      <c r="C5241" s="53" t="s">
        <v>1279</v>
      </c>
      <c r="D5241" s="18"/>
      <c r="E5241" s="42"/>
      <c r="F5241" s="60"/>
      <c r="G5241" s="43"/>
      <c r="H5241" s="44"/>
      <c r="I5241" s="45"/>
      <c r="J5241" s="46"/>
    </row>
    <row r="5242" spans="1:10">
      <c r="A5242" s="40">
        <v>300026</v>
      </c>
      <c r="B5242" s="31" t="s">
        <v>1279</v>
      </c>
      <c r="C5242" s="470" t="s">
        <v>1281</v>
      </c>
      <c r="D5242" s="438" t="s">
        <v>1282</v>
      </c>
      <c r="E5242" s="439">
        <f>$O$2</f>
        <v>0.05</v>
      </c>
      <c r="F5242" s="440"/>
      <c r="G5242" s="441">
        <f>H5240</f>
        <v>4378.3999999999996</v>
      </c>
      <c r="H5242" s="442">
        <f>TRUNC(E5242* (1 + F5242 / 100) * G5242,2)</f>
        <v>218.92</v>
      </c>
      <c r="I5242" s="268" t="e">
        <f>I5230 * H5242</f>
        <v>#REF!</v>
      </c>
      <c r="J5242" s="479" t="e">
        <f>H5242 * I5230</f>
        <v>#REF!</v>
      </c>
    </row>
    <row r="5243" spans="1:10">
      <c r="A5243" s="54" t="s">
        <v>1283</v>
      </c>
      <c r="B5243" s="31"/>
      <c r="C5243" s="41"/>
      <c r="D5243" s="18"/>
      <c r="E5243" s="42"/>
      <c r="F5243" s="60"/>
      <c r="G5243" s="43" t="s">
        <v>1284</v>
      </c>
      <c r="H5243" s="48">
        <f>SUM(H5241:H5242)</f>
        <v>218.92</v>
      </c>
      <c r="I5243" s="45"/>
      <c r="J5243" s="49" t="e">
        <f>SUM(J5241:J5242)</f>
        <v>#REF!</v>
      </c>
    </row>
    <row r="5244" spans="1:10">
      <c r="A5244" s="18" t="s">
        <v>1285</v>
      </c>
      <c r="B5244" s="61"/>
      <c r="C5244" s="47" t="s">
        <v>1286</v>
      </c>
      <c r="D5244" s="18"/>
      <c r="E5244" s="42"/>
      <c r="F5244" s="60"/>
      <c r="G5244" s="43"/>
      <c r="H5244" s="44"/>
      <c r="I5244" s="45"/>
      <c r="J5244" s="46"/>
    </row>
    <row r="5245" spans="1:10">
      <c r="A5245" s="40"/>
      <c r="B5245" s="31"/>
      <c r="C5245" s="470"/>
      <c r="D5245" s="438"/>
      <c r="E5245" s="443"/>
      <c r="F5245" s="440"/>
      <c r="G5245" s="441"/>
      <c r="H5245" s="442"/>
      <c r="I5245" s="268"/>
      <c r="J5245" s="479"/>
    </row>
    <row r="5246" spans="1:10">
      <c r="A5246" s="54" t="s">
        <v>1287</v>
      </c>
      <c r="B5246" s="61"/>
      <c r="C5246" s="41"/>
      <c r="D5246" s="18"/>
      <c r="E5246" s="42"/>
      <c r="F5246" s="60"/>
      <c r="G5246" s="43" t="s">
        <v>1288</v>
      </c>
      <c r="H5246" s="442">
        <f>SUM(H5244:H5245)</f>
        <v>0</v>
      </c>
      <c r="I5246" s="45"/>
      <c r="J5246" s="479">
        <f>SUM(J5244:J5245)</f>
        <v>0</v>
      </c>
    </row>
    <row r="5247" spans="1:10">
      <c r="A5247" s="18"/>
      <c r="B5247" s="55"/>
      <c r="C5247" s="41"/>
      <c r="D5247" s="18"/>
      <c r="E5247" s="42"/>
      <c r="F5247" s="60"/>
      <c r="G5247" s="43"/>
      <c r="H5247" s="44"/>
      <c r="I5247" s="45"/>
      <c r="J5247" s="46"/>
    </row>
    <row r="5248" spans="1:10" ht="16" thickBot="1">
      <c r="A5248" s="18" t="s">
        <v>1289</v>
      </c>
      <c r="B5248" s="55"/>
      <c r="C5248" s="56"/>
      <c r="D5248" s="405"/>
      <c r="E5248" s="406"/>
      <c r="F5248" s="407" t="s">
        <v>1290</v>
      </c>
      <c r="G5248" s="408">
        <f>SUM(H5231:H5247)/2</f>
        <v>14560.32</v>
      </c>
      <c r="H5248" s="409" t="e">
        <f>IF($A$2="CD",IF($A$3=1,ROUND(SUM(H5231:H5247)/2,0),IF($A$3=3,ROUND(SUM(H5231:H5247)/2,-1),SUM(H5231:H5247)/2)),SUM(H5231:H5247)/2)</f>
        <v>#REF!</v>
      </c>
      <c r="I5248" s="57" t="e">
        <f>SUM(J5231:J5247)/2</f>
        <v>#REF!</v>
      </c>
      <c r="J5248" s="410" t="e">
        <f>IF($A$2="CD",IF($A$3=1,ROUND(SUM(J5231:J5247)/2,0),IF($A$3=3,ROUND(SUM(J5231:J5247)/2,-1),SUM(J5231:J5247)/2)),SUM(J5231:J5247)/2)</f>
        <v>#REF!</v>
      </c>
    </row>
    <row r="5249" spans="1:10" ht="16" thickTop="1">
      <c r="A5249" s="18" t="s">
        <v>1340</v>
      </c>
      <c r="B5249" s="55"/>
      <c r="C5249" s="65" t="s">
        <v>1341</v>
      </c>
      <c r="D5249" s="66"/>
      <c r="E5249" s="67"/>
      <c r="F5249" s="112"/>
      <c r="G5249" s="68"/>
      <c r="H5249" s="69"/>
      <c r="I5249" s="45"/>
      <c r="J5249" s="70"/>
    </row>
    <row r="5250" spans="1:10">
      <c r="A5250" s="40" t="s">
        <v>1342</v>
      </c>
      <c r="B5250" s="55"/>
      <c r="C5250" s="480" t="s">
        <v>1343</v>
      </c>
      <c r="D5250" s="481"/>
      <c r="E5250" s="482"/>
      <c r="F5250" s="444">
        <f>$F$3</f>
        <v>0</v>
      </c>
      <c r="G5250" s="483"/>
      <c r="H5250" s="484" t="e">
        <f>ROUND(H5248*F5250,2)</f>
        <v>#REF!</v>
      </c>
      <c r="I5250" s="45"/>
      <c r="J5250" s="479" t="e">
        <f>ROUND(J5248*F5250,2)</f>
        <v>#REF!</v>
      </c>
    </row>
    <row r="5251" spans="1:10">
      <c r="A5251" s="40" t="s">
        <v>1344</v>
      </c>
      <c r="B5251" s="55"/>
      <c r="C5251" s="480" t="s">
        <v>1345</v>
      </c>
      <c r="D5251" s="481"/>
      <c r="E5251" s="482"/>
      <c r="F5251" s="444">
        <f>$G$3</f>
        <v>0</v>
      </c>
      <c r="G5251" s="483"/>
      <c r="H5251" s="484" t="e">
        <f>ROUND(H5248*F5251,2)</f>
        <v>#REF!</v>
      </c>
      <c r="I5251" s="45"/>
      <c r="J5251" s="479" t="e">
        <f>ROUND(J5248*F5251,2)</f>
        <v>#REF!</v>
      </c>
    </row>
    <row r="5252" spans="1:10">
      <c r="A5252" s="40" t="s">
        <v>1346</v>
      </c>
      <c r="B5252" s="55"/>
      <c r="C5252" s="480" t="s">
        <v>1347</v>
      </c>
      <c r="D5252" s="481"/>
      <c r="E5252" s="482"/>
      <c r="F5252" s="444">
        <f>$H$3</f>
        <v>0</v>
      </c>
      <c r="G5252" s="483"/>
      <c r="H5252" s="484" t="e">
        <f>ROUND(H5248*F5252,2)</f>
        <v>#REF!</v>
      </c>
      <c r="I5252" s="45"/>
      <c r="J5252" s="479" t="e">
        <f>ROUND(J5248*F5252,2)</f>
        <v>#REF!</v>
      </c>
    </row>
    <row r="5253" spans="1:10">
      <c r="A5253" s="40" t="s">
        <v>1348</v>
      </c>
      <c r="B5253" s="55"/>
      <c r="C5253" s="480" t="s">
        <v>1349</v>
      </c>
      <c r="D5253" s="481"/>
      <c r="E5253" s="482"/>
      <c r="F5253" s="444" t="e">
        <f>$I$3</f>
        <v>#REF!</v>
      </c>
      <c r="G5253" s="483"/>
      <c r="H5253" s="484" t="e">
        <f>ROUND(H5252*F5253,2)</f>
        <v>#REF!</v>
      </c>
      <c r="I5253" s="45"/>
      <c r="J5253" s="479" t="e">
        <f>ROUND(J5252*F5253,2)</f>
        <v>#REF!</v>
      </c>
    </row>
    <row r="5254" spans="1:10">
      <c r="A5254" s="18" t="s">
        <v>1350</v>
      </c>
      <c r="B5254" s="55"/>
      <c r="C5254" s="47" t="s">
        <v>1351</v>
      </c>
      <c r="D5254" s="18"/>
      <c r="E5254" s="42"/>
      <c r="F5254" s="60"/>
      <c r="G5254" s="71"/>
      <c r="H5254" s="72" t="e">
        <f>SUM(H5250:H5253)</f>
        <v>#REF!</v>
      </c>
      <c r="I5254" s="62"/>
      <c r="J5254" s="73" t="e">
        <f>SUM(J5250:J5253)</f>
        <v>#REF!</v>
      </c>
    </row>
    <row r="5255" spans="1:10" ht="16" thickBot="1">
      <c r="A5255" s="18" t="s">
        <v>1352</v>
      </c>
      <c r="B5255" s="55"/>
      <c r="C5255" s="411"/>
      <c r="D5255" s="412"/>
      <c r="E5255" s="406"/>
      <c r="F5255" s="407" t="s">
        <v>1353</v>
      </c>
      <c r="G5255" s="413" t="e">
        <f>H5254+H5248</f>
        <v>#REF!</v>
      </c>
      <c r="H5255" s="409" t="e">
        <f>IF($A$3=2,ROUND((H5248+H5254),2),IF($A$3=3,ROUND((H5248+H5254),-1),ROUND((H5248+H5254),0)))</f>
        <v>#REF!</v>
      </c>
      <c r="I5255" s="57"/>
      <c r="J5255" s="410" t="e">
        <f>IF($A$3=2,ROUND((J5248+J5254),2),IF($A$3=3,ROUND((J5248+J5254),-1),ROUND((J5248+J5254),0)))</f>
        <v>#REF!</v>
      </c>
    </row>
    <row r="5256" spans="1:10" ht="16" thickTop="1">
      <c r="C5256" s="1"/>
      <c r="D5256" s="2"/>
      <c r="E5256" s="1"/>
      <c r="F5256" s="1"/>
      <c r="G5256" s="1"/>
      <c r="H5256" s="1"/>
      <c r="I5256" s="29"/>
      <c r="J5256" s="30"/>
    </row>
    <row r="5257" spans="1:10" ht="16" thickBot="1">
      <c r="C5257" s="1"/>
      <c r="D5257" s="2"/>
      <c r="E5257" s="1"/>
      <c r="F5257" s="1"/>
      <c r="G5257" s="1"/>
      <c r="H5257" s="1"/>
      <c r="I5257" s="29"/>
      <c r="J5257" s="30"/>
    </row>
    <row r="5258" spans="1:10" ht="16" thickTop="1">
      <c r="A5258" s="18" t="s">
        <v>2064</v>
      </c>
      <c r="B5258" s="31"/>
      <c r="C5258" s="812" t="s">
        <v>2065</v>
      </c>
      <c r="D5258" s="813"/>
      <c r="E5258" s="813"/>
      <c r="F5258" s="813"/>
      <c r="G5258" s="58"/>
      <c r="H5258" s="33" t="s">
        <v>1328</v>
      </c>
      <c r="I5258" s="34" t="s">
        <v>1251</v>
      </c>
      <c r="J5258" s="35" t="s">
        <v>4</v>
      </c>
    </row>
    <row r="5259" spans="1:10">
      <c r="A5259" s="18"/>
      <c r="B5259" s="31"/>
      <c r="C5259" s="814"/>
      <c r="D5259" s="815"/>
      <c r="E5259" s="815"/>
      <c r="F5259" s="815"/>
      <c r="G5259" s="59"/>
      <c r="H5259" s="37" t="e">
        <f>"ITEM:   "&amp;#REF!</f>
        <v>#REF!</v>
      </c>
      <c r="I5259" s="64" t="e">
        <f>#REF!</f>
        <v>#REF!</v>
      </c>
      <c r="J5259" s="39"/>
    </row>
    <row r="5260" spans="1:10">
      <c r="A5260" s="40" t="s">
        <v>1253</v>
      </c>
      <c r="B5260" s="31"/>
      <c r="C5260" s="470" t="s">
        <v>1</v>
      </c>
      <c r="D5260" s="438" t="s">
        <v>2</v>
      </c>
      <c r="E5260" s="443" t="s">
        <v>3</v>
      </c>
      <c r="F5260" s="440" t="s">
        <v>1254</v>
      </c>
      <c r="G5260" s="441" t="s">
        <v>1255</v>
      </c>
      <c r="H5260" s="442" t="s">
        <v>1256</v>
      </c>
      <c r="I5260" s="268"/>
      <c r="J5260" s="479" t="s">
        <v>1256</v>
      </c>
    </row>
    <row r="5261" spans="1:10">
      <c r="A5261" s="40"/>
      <c r="B5261" s="31"/>
      <c r="C5261" s="41"/>
      <c r="D5261" s="18"/>
      <c r="E5261" s="42"/>
      <c r="F5261" s="60"/>
      <c r="G5261" s="43"/>
      <c r="H5261" s="44"/>
      <c r="I5261" s="45"/>
      <c r="J5261" s="46"/>
    </row>
    <row r="5262" spans="1:10">
      <c r="A5262" s="40" t="s">
        <v>1257</v>
      </c>
      <c r="B5262" s="31"/>
      <c r="C5262" s="47" t="s">
        <v>1258</v>
      </c>
      <c r="D5262" s="18"/>
      <c r="E5262" s="42"/>
      <c r="F5262" s="60"/>
      <c r="G5262" s="43"/>
      <c r="H5262" s="44"/>
      <c r="I5262" s="45"/>
      <c r="J5262" s="46"/>
    </row>
    <row r="5263" spans="1:10">
      <c r="A5263" s="40">
        <v>100053</v>
      </c>
      <c r="B5263" s="31" t="s">
        <v>1263</v>
      </c>
      <c r="C5263" s="470" t="s">
        <v>1295</v>
      </c>
      <c r="D5263" s="438" t="s">
        <v>1296</v>
      </c>
      <c r="E5263" s="443">
        <v>1</v>
      </c>
      <c r="F5263" s="440">
        <v>0.06</v>
      </c>
      <c r="G5263" s="441">
        <v>30</v>
      </c>
      <c r="H5263" s="442">
        <f>TRUNC(E5263* (1 + F5263 / 100) * G5263,2)</f>
        <v>30.01</v>
      </c>
      <c r="I5263" s="268" t="e">
        <f>I5259 * (E5263 * (1+F5263/100))</f>
        <v>#REF!</v>
      </c>
      <c r="J5263" s="479" t="e">
        <f>H5263 * I5259</f>
        <v>#REF!</v>
      </c>
    </row>
    <row r="5264" spans="1:10">
      <c r="A5264" s="40">
        <v>100557</v>
      </c>
      <c r="B5264" s="31" t="s">
        <v>1302</v>
      </c>
      <c r="C5264" s="470" t="s">
        <v>1815</v>
      </c>
      <c r="D5264" s="438" t="s">
        <v>1304</v>
      </c>
      <c r="E5264" s="443">
        <v>1</v>
      </c>
      <c r="F5264" s="440"/>
      <c r="G5264" s="441">
        <v>1070</v>
      </c>
      <c r="H5264" s="442">
        <f>TRUNC(E5264* (1 + F5264 / 100) * G5264,2)</f>
        <v>1070</v>
      </c>
      <c r="I5264" s="268" t="e">
        <f>I5259 * (E5264 * (1+F5264/100))</f>
        <v>#REF!</v>
      </c>
      <c r="J5264" s="479" t="e">
        <f>H5264 * I5259</f>
        <v>#REF!</v>
      </c>
    </row>
    <row r="5265" spans="1:10">
      <c r="A5265" s="40">
        <v>103232</v>
      </c>
      <c r="B5265" s="31" t="s">
        <v>2027</v>
      </c>
      <c r="C5265" s="470" t="s">
        <v>2066</v>
      </c>
      <c r="D5265" s="438" t="s">
        <v>2</v>
      </c>
      <c r="E5265" s="443">
        <v>1</v>
      </c>
      <c r="F5265" s="440">
        <v>0</v>
      </c>
      <c r="G5265" s="441">
        <v>46900</v>
      </c>
      <c r="H5265" s="442">
        <f>TRUNC(E5265* (1 + F5265 / 100) * G5265,2)</f>
        <v>46900</v>
      </c>
      <c r="I5265" s="268" t="e">
        <f>I5259 * (E5265 * (1+F5265/100))</f>
        <v>#REF!</v>
      </c>
      <c r="J5265" s="479" t="e">
        <f>H5265 * I5259</f>
        <v>#REF!</v>
      </c>
    </row>
    <row r="5266" spans="1:10">
      <c r="A5266" s="40">
        <v>105081</v>
      </c>
      <c r="B5266" s="31" t="s">
        <v>2027</v>
      </c>
      <c r="C5266" s="470" t="s">
        <v>2067</v>
      </c>
      <c r="D5266" s="438" t="s">
        <v>2</v>
      </c>
      <c r="E5266" s="443">
        <v>1</v>
      </c>
      <c r="F5266" s="440"/>
      <c r="G5266" s="441">
        <v>177000</v>
      </c>
      <c r="H5266" s="442">
        <f>TRUNC(E5266* (1 + F5266 / 100) * G5266,2)</f>
        <v>177000</v>
      </c>
      <c r="I5266" s="268" t="e">
        <f>I5259 * (E5266 * (1+F5266/100))</f>
        <v>#REF!</v>
      </c>
      <c r="J5266" s="479" t="e">
        <f>H5266 * I5259</f>
        <v>#REF!</v>
      </c>
    </row>
    <row r="5267" spans="1:10">
      <c r="A5267" s="54" t="s">
        <v>1265</v>
      </c>
      <c r="B5267" s="31"/>
      <c r="C5267" s="41"/>
      <c r="D5267" s="18"/>
      <c r="E5267" s="42"/>
      <c r="F5267" s="60"/>
      <c r="G5267" s="43" t="s">
        <v>1266</v>
      </c>
      <c r="H5267" s="48">
        <f>SUM(H5262:H5266)</f>
        <v>225000.01</v>
      </c>
      <c r="I5267" s="45"/>
      <c r="J5267" s="49" t="e">
        <f>SUM(J5262:J5266)</f>
        <v>#REF!</v>
      </c>
    </row>
    <row r="5268" spans="1:10">
      <c r="A5268" s="40" t="s">
        <v>1267</v>
      </c>
      <c r="B5268" s="31"/>
      <c r="C5268" s="50" t="s">
        <v>1268</v>
      </c>
      <c r="D5268" s="18" t="s">
        <v>1269</v>
      </c>
      <c r="E5268" s="18" t="s">
        <v>1270</v>
      </c>
      <c r="F5268" s="18" t="s">
        <v>1271</v>
      </c>
      <c r="G5268" s="51" t="s">
        <v>1272</v>
      </c>
      <c r="H5268" s="52" t="s">
        <v>1273</v>
      </c>
      <c r="I5268" s="45"/>
      <c r="J5268" s="46"/>
    </row>
    <row r="5269" spans="1:10">
      <c r="A5269" s="40">
        <v>200005</v>
      </c>
      <c r="B5269" s="31" t="s">
        <v>1268</v>
      </c>
      <c r="C5269" s="470" t="s">
        <v>1890</v>
      </c>
      <c r="D5269" s="292">
        <v>152776</v>
      </c>
      <c r="E5269" s="293">
        <f>$O$1</f>
        <v>1.68</v>
      </c>
      <c r="F5269" s="294">
        <f>IF(D5269&lt;&gt;"",TRUNC(D5269*E5269,0),"")</f>
        <v>256663</v>
      </c>
      <c r="G5269" s="295">
        <v>10.666700000000001</v>
      </c>
      <c r="H5269" s="442">
        <f>TRUNC(F5269/G5269,2)</f>
        <v>24062.080000000002</v>
      </c>
      <c r="I5269" s="268" t="e">
        <f>I5259 / G5269</f>
        <v>#REF!</v>
      </c>
      <c r="J5269" s="479" t="e">
        <f>H5269 * I5259</f>
        <v>#REF!</v>
      </c>
    </row>
    <row r="5270" spans="1:10">
      <c r="A5270" s="54" t="s">
        <v>1276</v>
      </c>
      <c r="B5270" s="31"/>
      <c r="C5270" s="41"/>
      <c r="D5270" s="18"/>
      <c r="E5270" s="42"/>
      <c r="F5270" s="60"/>
      <c r="G5270" s="43" t="s">
        <v>1277</v>
      </c>
      <c r="H5270" s="48">
        <f>SUM(H5268:H5269)</f>
        <v>24062.080000000002</v>
      </c>
      <c r="I5270" s="45"/>
      <c r="J5270" s="49" t="e">
        <f>SUM(J5268:J5269)</f>
        <v>#REF!</v>
      </c>
    </row>
    <row r="5271" spans="1:10">
      <c r="A5271" s="40" t="s">
        <v>1278</v>
      </c>
      <c r="B5271" s="31"/>
      <c r="C5271" s="53" t="s">
        <v>1279</v>
      </c>
      <c r="D5271" s="18"/>
      <c r="E5271" s="42"/>
      <c r="F5271" s="60"/>
      <c r="G5271" s="43"/>
      <c r="H5271" s="44"/>
      <c r="I5271" s="45"/>
      <c r="J5271" s="46"/>
    </row>
    <row r="5272" spans="1:10">
      <c r="A5272" s="40">
        <v>300026</v>
      </c>
      <c r="B5272" s="31" t="s">
        <v>1279</v>
      </c>
      <c r="C5272" s="470" t="s">
        <v>1281</v>
      </c>
      <c r="D5272" s="438" t="s">
        <v>1282</v>
      </c>
      <c r="E5272" s="439">
        <f>$O$2</f>
        <v>0.05</v>
      </c>
      <c r="F5272" s="440"/>
      <c r="G5272" s="441">
        <f>H5270</f>
        <v>24062.080000000002</v>
      </c>
      <c r="H5272" s="442">
        <f>TRUNC(E5272* (1 + F5272 / 100) * G5272,2)</f>
        <v>1203.0999999999999</v>
      </c>
      <c r="I5272" s="268" t="e">
        <f>I5259 * H5272</f>
        <v>#REF!</v>
      </c>
      <c r="J5272" s="479" t="e">
        <f>H5272 * I5259</f>
        <v>#REF!</v>
      </c>
    </row>
    <row r="5273" spans="1:10">
      <c r="A5273" s="54" t="s">
        <v>1283</v>
      </c>
      <c r="B5273" s="31"/>
      <c r="C5273" s="41"/>
      <c r="D5273" s="18"/>
      <c r="E5273" s="42"/>
      <c r="F5273" s="60"/>
      <c r="G5273" s="43" t="s">
        <v>1284</v>
      </c>
      <c r="H5273" s="48">
        <f>SUM(H5271:H5272)</f>
        <v>1203.0999999999999</v>
      </c>
      <c r="I5273" s="45"/>
      <c r="J5273" s="49" t="e">
        <f>SUM(J5271:J5272)</f>
        <v>#REF!</v>
      </c>
    </row>
    <row r="5274" spans="1:10">
      <c r="A5274" s="18" t="s">
        <v>1285</v>
      </c>
      <c r="B5274" s="61"/>
      <c r="C5274" s="47" t="s">
        <v>1286</v>
      </c>
      <c r="D5274" s="18"/>
      <c r="E5274" s="42"/>
      <c r="F5274" s="60"/>
      <c r="G5274" s="43"/>
      <c r="H5274" s="44"/>
      <c r="I5274" s="45"/>
      <c r="J5274" s="46"/>
    </row>
    <row r="5275" spans="1:10">
      <c r="A5275" s="40"/>
      <c r="B5275" s="31"/>
      <c r="C5275" s="470"/>
      <c r="D5275" s="438"/>
      <c r="E5275" s="443"/>
      <c r="F5275" s="440"/>
      <c r="G5275" s="441"/>
      <c r="H5275" s="442"/>
      <c r="I5275" s="268"/>
      <c r="J5275" s="479"/>
    </row>
    <row r="5276" spans="1:10">
      <c r="A5276" s="54" t="s">
        <v>1287</v>
      </c>
      <c r="B5276" s="61"/>
      <c r="C5276" s="41"/>
      <c r="D5276" s="18"/>
      <c r="E5276" s="42"/>
      <c r="F5276" s="60"/>
      <c r="G5276" s="43" t="s">
        <v>1288</v>
      </c>
      <c r="H5276" s="442">
        <f>SUM(H5274:H5275)</f>
        <v>0</v>
      </c>
      <c r="I5276" s="45"/>
      <c r="J5276" s="479">
        <f>SUM(J5274:J5275)</f>
        <v>0</v>
      </c>
    </row>
    <row r="5277" spans="1:10">
      <c r="A5277" s="18"/>
      <c r="B5277" s="55"/>
      <c r="C5277" s="41"/>
      <c r="D5277" s="18"/>
      <c r="E5277" s="42"/>
      <c r="F5277" s="60"/>
      <c r="G5277" s="43"/>
      <c r="H5277" s="44"/>
      <c r="I5277" s="45"/>
      <c r="J5277" s="46"/>
    </row>
    <row r="5278" spans="1:10" ht="16" thickBot="1">
      <c r="A5278" s="18" t="s">
        <v>1289</v>
      </c>
      <c r="B5278" s="55"/>
      <c r="C5278" s="56"/>
      <c r="D5278" s="405"/>
      <c r="E5278" s="406"/>
      <c r="F5278" s="407" t="s">
        <v>1290</v>
      </c>
      <c r="G5278" s="408">
        <f>SUM(H5260:H5277)/2</f>
        <v>250265.19</v>
      </c>
      <c r="H5278" s="409" t="e">
        <f>IF($A$2="CD",IF($A$3=1,ROUND(SUM(H5260:H5277)/2,0),IF($A$3=3,ROUND(SUM(H5260:H5277)/2,-1),SUM(H5260:H5277)/2)),SUM(H5260:H5277)/2)</f>
        <v>#REF!</v>
      </c>
      <c r="I5278" s="57" t="e">
        <f>SUM(J5260:J5277)/2</f>
        <v>#REF!</v>
      </c>
      <c r="J5278" s="410" t="e">
        <f>IF($A$2="CD",IF($A$3=1,ROUND(SUM(J5260:J5277)/2,0),IF($A$3=3,ROUND(SUM(J5260:J5277)/2,-1),SUM(J5260:J5277)/2)),SUM(J5260:J5277)/2)</f>
        <v>#REF!</v>
      </c>
    </row>
    <row r="5279" spans="1:10" ht="16" thickTop="1">
      <c r="A5279" s="18" t="s">
        <v>1340</v>
      </c>
      <c r="B5279" s="55"/>
      <c r="C5279" s="65" t="s">
        <v>1341</v>
      </c>
      <c r="D5279" s="66"/>
      <c r="E5279" s="67"/>
      <c r="F5279" s="112"/>
      <c r="G5279" s="68"/>
      <c r="H5279" s="69"/>
      <c r="I5279" s="45"/>
      <c r="J5279" s="70"/>
    </row>
    <row r="5280" spans="1:10">
      <c r="A5280" s="40" t="s">
        <v>1342</v>
      </c>
      <c r="B5280" s="55"/>
      <c r="C5280" s="480" t="s">
        <v>1343</v>
      </c>
      <c r="D5280" s="481"/>
      <c r="E5280" s="482"/>
      <c r="F5280" s="444">
        <f>$F$3</f>
        <v>0</v>
      </c>
      <c r="G5280" s="483"/>
      <c r="H5280" s="484" t="e">
        <f>ROUND(H5278*F5280,2)</f>
        <v>#REF!</v>
      </c>
      <c r="I5280" s="45"/>
      <c r="J5280" s="479" t="e">
        <f>ROUND(J5278*F5280,2)</f>
        <v>#REF!</v>
      </c>
    </row>
    <row r="5281" spans="1:10">
      <c r="A5281" s="40" t="s">
        <v>1344</v>
      </c>
      <c r="B5281" s="55"/>
      <c r="C5281" s="480" t="s">
        <v>1345</v>
      </c>
      <c r="D5281" s="481"/>
      <c r="E5281" s="482"/>
      <c r="F5281" s="444">
        <f>$G$3</f>
        <v>0</v>
      </c>
      <c r="G5281" s="483"/>
      <c r="H5281" s="484" t="e">
        <f>ROUND(H5278*F5281,2)</f>
        <v>#REF!</v>
      </c>
      <c r="I5281" s="45"/>
      <c r="J5281" s="479" t="e">
        <f>ROUND(J5278*F5281,2)</f>
        <v>#REF!</v>
      </c>
    </row>
    <row r="5282" spans="1:10">
      <c r="A5282" s="40" t="s">
        <v>1346</v>
      </c>
      <c r="B5282" s="55"/>
      <c r="C5282" s="480" t="s">
        <v>1347</v>
      </c>
      <c r="D5282" s="481"/>
      <c r="E5282" s="482"/>
      <c r="F5282" s="444">
        <f>$H$3</f>
        <v>0</v>
      </c>
      <c r="G5282" s="483"/>
      <c r="H5282" s="484" t="e">
        <f>ROUND(H5278*F5282,2)</f>
        <v>#REF!</v>
      </c>
      <c r="I5282" s="45"/>
      <c r="J5282" s="479" t="e">
        <f>ROUND(J5278*F5282,2)</f>
        <v>#REF!</v>
      </c>
    </row>
    <row r="5283" spans="1:10">
      <c r="A5283" s="40" t="s">
        <v>1348</v>
      </c>
      <c r="B5283" s="55"/>
      <c r="C5283" s="480" t="s">
        <v>1349</v>
      </c>
      <c r="D5283" s="481"/>
      <c r="E5283" s="482"/>
      <c r="F5283" s="444" t="e">
        <f>$I$3</f>
        <v>#REF!</v>
      </c>
      <c r="G5283" s="483"/>
      <c r="H5283" s="484" t="e">
        <f>ROUND(H5282*F5283,2)</f>
        <v>#REF!</v>
      </c>
      <c r="I5283" s="45"/>
      <c r="J5283" s="479" t="e">
        <f>ROUND(J5282*F5283,2)</f>
        <v>#REF!</v>
      </c>
    </row>
    <row r="5284" spans="1:10">
      <c r="A5284" s="18" t="s">
        <v>1350</v>
      </c>
      <c r="B5284" s="55"/>
      <c r="C5284" s="47" t="s">
        <v>1351</v>
      </c>
      <c r="D5284" s="18"/>
      <c r="E5284" s="42"/>
      <c r="F5284" s="60"/>
      <c r="G5284" s="71"/>
      <c r="H5284" s="72" t="e">
        <f>SUM(H5280:H5283)</f>
        <v>#REF!</v>
      </c>
      <c r="I5284" s="62"/>
      <c r="J5284" s="73" t="e">
        <f>SUM(J5280:J5283)</f>
        <v>#REF!</v>
      </c>
    </row>
    <row r="5285" spans="1:10" ht="16" thickBot="1">
      <c r="A5285" s="18" t="s">
        <v>1352</v>
      </c>
      <c r="B5285" s="55"/>
      <c r="C5285" s="411"/>
      <c r="D5285" s="412"/>
      <c r="E5285" s="406"/>
      <c r="F5285" s="407" t="s">
        <v>1353</v>
      </c>
      <c r="G5285" s="413" t="e">
        <f>H5284+H5278</f>
        <v>#REF!</v>
      </c>
      <c r="H5285" s="409" t="e">
        <f>IF($A$3=2,ROUND((H5278+H5284),2),IF($A$3=3,ROUND((H5278+H5284),-1),ROUND((H5278+H5284),0)))</f>
        <v>#REF!</v>
      </c>
      <c r="I5285" s="57"/>
      <c r="J5285" s="410" t="e">
        <f>IF($A$3=2,ROUND((J5278+J5284),2),IF($A$3=3,ROUND((J5278+J5284),-1),ROUND((J5278+J5284),0)))</f>
        <v>#REF!</v>
      </c>
    </row>
    <row r="5286" spans="1:10" ht="16" thickTop="1">
      <c r="C5286" s="1"/>
      <c r="D5286" s="2"/>
      <c r="E5286" s="1"/>
      <c r="F5286" s="1"/>
      <c r="G5286" s="1"/>
      <c r="H5286" s="1"/>
      <c r="I5286" s="29"/>
      <c r="J5286" s="30"/>
    </row>
    <row r="5287" spans="1:10">
      <c r="C5287" s="1"/>
      <c r="D5287" s="2"/>
      <c r="E5287" s="1"/>
      <c r="F5287" s="1"/>
      <c r="G5287" s="1"/>
      <c r="H5287" s="1"/>
      <c r="I5287" s="29"/>
      <c r="J5287" s="30"/>
    </row>
    <row r="5288" spans="1:10" ht="16" thickBot="1">
      <c r="C5288" s="1"/>
      <c r="D5288" s="2"/>
      <c r="E5288" s="1"/>
      <c r="F5288" s="1"/>
      <c r="G5288" s="1"/>
      <c r="H5288" s="1"/>
      <c r="I5288" s="29"/>
      <c r="J5288" s="30"/>
    </row>
    <row r="5289" spans="1:10" ht="16" thickTop="1">
      <c r="A5289" s="18" t="s">
        <v>2068</v>
      </c>
      <c r="B5289" s="29"/>
      <c r="C5289" s="824" t="s">
        <v>2069</v>
      </c>
      <c r="D5289" s="825"/>
      <c r="E5289" s="825"/>
      <c r="F5289" s="825"/>
      <c r="G5289" s="58"/>
      <c r="H5289" s="74" t="s">
        <v>1328</v>
      </c>
      <c r="I5289" s="75" t="s">
        <v>1411</v>
      </c>
      <c r="J5289" s="33" t="s">
        <v>1412</v>
      </c>
    </row>
    <row r="5290" spans="1:10">
      <c r="A5290" s="18"/>
      <c r="B5290" s="29"/>
      <c r="C5290" s="826"/>
      <c r="D5290" s="827"/>
      <c r="E5290" s="827"/>
      <c r="F5290" s="827"/>
      <c r="G5290" s="59"/>
      <c r="H5290" s="76" t="e">
        <f>"ITEM:   "&amp;#REF!</f>
        <v>#REF!</v>
      </c>
      <c r="I5290" s="77" t="e">
        <f>#REF!</f>
        <v>#REF!</v>
      </c>
      <c r="J5290" s="37"/>
    </row>
    <row r="5291" spans="1:10">
      <c r="A5291" s="78" t="s">
        <v>1253</v>
      </c>
      <c r="B5291" s="79"/>
      <c r="C5291" s="488" t="s">
        <v>1</v>
      </c>
      <c r="D5291" s="489" t="s">
        <v>2</v>
      </c>
      <c r="E5291" s="490" t="s">
        <v>3</v>
      </c>
      <c r="F5291" s="491" t="s">
        <v>1254</v>
      </c>
      <c r="G5291" s="492" t="s">
        <v>1255</v>
      </c>
      <c r="H5291" s="442" t="s">
        <v>1256</v>
      </c>
      <c r="I5291" s="80"/>
      <c r="J5291" s="442" t="s">
        <v>1256</v>
      </c>
    </row>
    <row r="5292" spans="1:10">
      <c r="A5292" s="40"/>
      <c r="B5292" s="29"/>
      <c r="C5292" s="81"/>
      <c r="D5292" s="82"/>
      <c r="E5292" s="29"/>
      <c r="F5292" s="30"/>
      <c r="G5292" s="43"/>
      <c r="H5292" s="44"/>
      <c r="I5292" s="414"/>
      <c r="J5292" s="44"/>
    </row>
    <row r="5293" spans="1:10">
      <c r="A5293" s="40" t="s">
        <v>1257</v>
      </c>
      <c r="B5293" s="29"/>
      <c r="C5293" s="87" t="s">
        <v>1258</v>
      </c>
      <c r="D5293" s="82"/>
      <c r="E5293" s="29"/>
      <c r="F5293" s="30"/>
      <c r="G5293" s="43"/>
      <c r="H5293" s="44"/>
      <c r="I5293" s="110"/>
      <c r="J5293" s="44"/>
    </row>
    <row r="5294" spans="1:10">
      <c r="A5294" s="40">
        <v>101055</v>
      </c>
      <c r="B5294" s="31"/>
      <c r="C5294" s="493" t="s">
        <v>2070</v>
      </c>
      <c r="D5294" s="449" t="s">
        <v>2</v>
      </c>
      <c r="E5294" s="451">
        <v>0.35</v>
      </c>
      <c r="F5294" s="459">
        <v>2</v>
      </c>
      <c r="G5294" s="441">
        <v>525000</v>
      </c>
      <c r="H5294" s="442">
        <f>TRUNC(E5294* (1 + F5294 / 100) * G5294,2)</f>
        <v>187425</v>
      </c>
      <c r="I5294" s="268" t="e">
        <f>I5290 * (E5294 * (1+F5294/100))</f>
        <v>#REF!</v>
      </c>
      <c r="J5294" s="479" t="e">
        <f>H5294 * I5290</f>
        <v>#REF!</v>
      </c>
    </row>
    <row r="5295" spans="1:10">
      <c r="A5295" s="40">
        <v>101653</v>
      </c>
      <c r="B5295" s="31"/>
      <c r="C5295" s="493" t="s">
        <v>2071</v>
      </c>
      <c r="D5295" s="449" t="s">
        <v>1304</v>
      </c>
      <c r="E5295" s="451">
        <v>3.6</v>
      </c>
      <c r="F5295" s="459"/>
      <c r="G5295" s="441">
        <v>23850</v>
      </c>
      <c r="H5295" s="442">
        <f>TRUNC(E5295* (1 + F5295 / 100) * G5295,2)</f>
        <v>85860</v>
      </c>
      <c r="I5295" s="268" t="e">
        <f>I5290 * (E5295 * (1+F5295/100))</f>
        <v>#REF!</v>
      </c>
      <c r="J5295" s="479" t="e">
        <f>H5295 * I5290</f>
        <v>#REF!</v>
      </c>
    </row>
    <row r="5296" spans="1:10">
      <c r="A5296" s="54" t="s">
        <v>1265</v>
      </c>
      <c r="B5296" s="29"/>
      <c r="C5296" s="81"/>
      <c r="D5296" s="82"/>
      <c r="E5296" s="29"/>
      <c r="F5296" s="30"/>
      <c r="G5296" s="43" t="s">
        <v>1266</v>
      </c>
      <c r="H5296" s="494">
        <f>SUM(H5293:H5295)</f>
        <v>273285</v>
      </c>
      <c r="I5296" s="85"/>
      <c r="J5296" s="494" t="e">
        <f>SUM(J5293:J5295)</f>
        <v>#REF!</v>
      </c>
    </row>
    <row r="5297" spans="1:10">
      <c r="A5297" s="40" t="s">
        <v>1267</v>
      </c>
      <c r="B5297" s="29"/>
      <c r="C5297" s="83" t="s">
        <v>1268</v>
      </c>
      <c r="D5297" s="82" t="s">
        <v>1269</v>
      </c>
      <c r="E5297" s="82" t="s">
        <v>1270</v>
      </c>
      <c r="F5297" s="82" t="s">
        <v>1271</v>
      </c>
      <c r="G5297" s="51" t="s">
        <v>1272</v>
      </c>
      <c r="H5297" s="52" t="s">
        <v>1273</v>
      </c>
      <c r="I5297" s="110"/>
      <c r="J5297" s="44"/>
    </row>
    <row r="5298" spans="1:10">
      <c r="A5298" s="40">
        <v>200007</v>
      </c>
      <c r="B5298" s="31"/>
      <c r="C5298" s="493" t="s">
        <v>1274</v>
      </c>
      <c r="D5298" s="292">
        <v>109195</v>
      </c>
      <c r="E5298" s="293">
        <f>$O$1</f>
        <v>1.68</v>
      </c>
      <c r="F5298" s="294">
        <f>IF(D5298&lt;&gt;"",TRUNC(D5298*E5298,0),"")</f>
        <v>183447</v>
      </c>
      <c r="G5298" s="295">
        <v>5.3334000000000001</v>
      </c>
      <c r="H5298" s="442">
        <f>TRUNC(F5298/G5298,2)</f>
        <v>34395.879999999997</v>
      </c>
      <c r="I5298" s="268" t="e">
        <f>I5290 / G5298</f>
        <v>#REF!</v>
      </c>
      <c r="J5298" s="479" t="e">
        <f>H5298 * I5290</f>
        <v>#REF!</v>
      </c>
    </row>
    <row r="5299" spans="1:10">
      <c r="A5299" s="40">
        <v>200023</v>
      </c>
      <c r="B5299" s="31"/>
      <c r="C5299" s="493" t="s">
        <v>1656</v>
      </c>
      <c r="D5299" s="292">
        <v>122249</v>
      </c>
      <c r="E5299" s="293">
        <f>$O$1</f>
        <v>1.68</v>
      </c>
      <c r="F5299" s="294">
        <f>IF(D5299&lt;&gt;"",TRUNC(D5299*E5299,0),"")</f>
        <v>205378</v>
      </c>
      <c r="G5299" s="295">
        <v>2.1053000000000002</v>
      </c>
      <c r="H5299" s="442">
        <f>TRUNC(F5299/G5299,2)</f>
        <v>97552.84</v>
      </c>
      <c r="I5299" s="268" t="e">
        <f>I5290 / G5299</f>
        <v>#REF!</v>
      </c>
      <c r="J5299" s="479" t="e">
        <f>H5299 * I5290</f>
        <v>#REF!</v>
      </c>
    </row>
    <row r="5300" spans="1:10">
      <c r="A5300" s="54" t="s">
        <v>1276</v>
      </c>
      <c r="B5300" s="29"/>
      <c r="C5300" s="81"/>
      <c r="D5300" s="82"/>
      <c r="E5300" s="29"/>
      <c r="F5300" s="30"/>
      <c r="G5300" s="43" t="s">
        <v>1415</v>
      </c>
      <c r="H5300" s="494">
        <f>SUM(H5297:H5299)</f>
        <v>131948.72</v>
      </c>
      <c r="I5300" s="85"/>
      <c r="J5300" s="494" t="e">
        <f>SUM(J5297:J5299)</f>
        <v>#REF!</v>
      </c>
    </row>
    <row r="5301" spans="1:10">
      <c r="A5301" s="40" t="s">
        <v>1278</v>
      </c>
      <c r="B5301" s="29"/>
      <c r="C5301" s="86" t="s">
        <v>1279</v>
      </c>
      <c r="D5301" s="82"/>
      <c r="E5301" s="29"/>
      <c r="F5301" s="30"/>
      <c r="G5301" s="43"/>
      <c r="H5301" s="44"/>
      <c r="I5301" s="110"/>
      <c r="J5301" s="44"/>
    </row>
    <row r="5302" spans="1:10">
      <c r="A5302" s="40">
        <v>309800</v>
      </c>
      <c r="B5302" s="31"/>
      <c r="C5302" s="493" t="s">
        <v>2011</v>
      </c>
      <c r="D5302" s="449" t="s">
        <v>2012</v>
      </c>
      <c r="E5302" s="451">
        <v>6</v>
      </c>
      <c r="F5302" s="459"/>
      <c r="G5302" s="441">
        <v>8500</v>
      </c>
      <c r="H5302" s="442">
        <f>TRUNC(E5302* (1 + F5302 / 100) * G5302,2)</f>
        <v>51000</v>
      </c>
      <c r="I5302" s="268" t="e">
        <f>I5290 * (E5302 * (1+F5302/100))</f>
        <v>#REF!</v>
      </c>
      <c r="J5302" s="479" t="e">
        <f>H5302 * I5290</f>
        <v>#REF!</v>
      </c>
    </row>
    <row r="5303" spans="1:10">
      <c r="A5303" s="40">
        <v>300026</v>
      </c>
      <c r="B5303" s="31"/>
      <c r="C5303" s="493" t="s">
        <v>1281</v>
      </c>
      <c r="D5303" s="449" t="s">
        <v>1282</v>
      </c>
      <c r="E5303" s="450">
        <f>$O$2</f>
        <v>0.05</v>
      </c>
      <c r="F5303" s="459"/>
      <c r="G5303" s="441">
        <f>H5300</f>
        <v>131948.72</v>
      </c>
      <c r="H5303" s="442">
        <f>TRUNC(E5303* (1 + F5303 / 100) * G5303,2)</f>
        <v>6597.43</v>
      </c>
      <c r="I5303" s="268" t="e">
        <f>I5290 * H5303</f>
        <v>#REF!</v>
      </c>
      <c r="J5303" s="479" t="e">
        <f>H5303 * I5290</f>
        <v>#REF!</v>
      </c>
    </row>
    <row r="5304" spans="1:10">
      <c r="A5304" s="54" t="s">
        <v>1283</v>
      </c>
      <c r="B5304" s="29"/>
      <c r="C5304" s="81"/>
      <c r="D5304" s="82"/>
      <c r="E5304" s="29"/>
      <c r="F5304" s="30"/>
      <c r="G5304" s="43" t="s">
        <v>1284</v>
      </c>
      <c r="H5304" s="494">
        <f>SUM(H5301:H5303)</f>
        <v>57597.43</v>
      </c>
      <c r="I5304" s="85"/>
      <c r="J5304" s="494" t="e">
        <f>SUM(J5301:J5303)</f>
        <v>#REF!</v>
      </c>
    </row>
    <row r="5305" spans="1:10">
      <c r="A5305" s="18" t="s">
        <v>1285</v>
      </c>
      <c r="B5305" s="61"/>
      <c r="C5305" s="87" t="s">
        <v>1286</v>
      </c>
      <c r="D5305" s="82"/>
      <c r="E5305" s="29"/>
      <c r="F5305" s="30"/>
      <c r="G5305" s="43"/>
      <c r="H5305" s="44"/>
      <c r="I5305" s="85"/>
      <c r="J5305" s="44"/>
    </row>
    <row r="5306" spans="1:10">
      <c r="A5306" s="40"/>
      <c r="B5306" s="31"/>
      <c r="C5306" s="493"/>
      <c r="D5306" s="449"/>
      <c r="E5306" s="451"/>
      <c r="F5306" s="459"/>
      <c r="G5306" s="441"/>
      <c r="H5306" s="442"/>
      <c r="I5306" s="268"/>
      <c r="J5306" s="442"/>
    </row>
    <row r="5307" spans="1:10">
      <c r="A5307" s="54" t="s">
        <v>1287</v>
      </c>
      <c r="B5307" s="61"/>
      <c r="C5307" s="81"/>
      <c r="D5307" s="82"/>
      <c r="E5307" s="29"/>
      <c r="F5307" s="30"/>
      <c r="G5307" s="43" t="s">
        <v>1420</v>
      </c>
      <c r="H5307" s="442">
        <f>SUM(H5305:H5306)</f>
        <v>0</v>
      </c>
      <c r="I5307" s="85"/>
      <c r="J5307" s="442">
        <f>SUM(J5305:J5306)</f>
        <v>0</v>
      </c>
    </row>
    <row r="5308" spans="1:10">
      <c r="A5308" s="18"/>
      <c r="B5308" s="88"/>
      <c r="C5308" s="81"/>
      <c r="D5308" s="82"/>
      <c r="E5308" s="29"/>
      <c r="F5308" s="30"/>
      <c r="G5308" s="43"/>
      <c r="H5308" s="44"/>
      <c r="I5308" s="110"/>
      <c r="J5308" s="44"/>
    </row>
    <row r="5309" spans="1:10" ht="16" thickBot="1">
      <c r="A5309" s="18" t="s">
        <v>1289</v>
      </c>
      <c r="B5309" s="88"/>
      <c r="C5309" s="89"/>
      <c r="D5309" s="416"/>
      <c r="E5309" s="417"/>
      <c r="F5309" s="418" t="s">
        <v>1290</v>
      </c>
      <c r="G5309" s="408">
        <f>SUM(H5291:H5308)/2</f>
        <v>462831.15</v>
      </c>
      <c r="H5309" s="409" t="e">
        <f>IF($A$2="CD",IF($A$3=1,ROUND(SUM(H5291:H5308)/2,0),IF($A$3=3,ROUND(SUM(H5291:H5308)/2,-1),SUM(H5291:H5308)/2)),SUM(H5291:H5308)/2)</f>
        <v>#REF!</v>
      </c>
      <c r="I5309" s="57"/>
      <c r="J5309" s="409" t="e">
        <f>IF($A$2="CD",IF($A$3=1,ROUND(SUM(J5291:J5308)/2,0),IF($A$3=3,ROUND(SUM(J5291:J5308)/2,-1),SUM(J5291:J5308)/2)),SUM(J5291:J5308)/2)</f>
        <v>#REF!</v>
      </c>
    </row>
    <row r="5310" spans="1:10" ht="16" thickTop="1">
      <c r="A5310" s="18" t="s">
        <v>1340</v>
      </c>
      <c r="B5310" s="88"/>
      <c r="C5310" s="90" t="s">
        <v>1341</v>
      </c>
      <c r="D5310" s="91"/>
      <c r="E5310" s="92"/>
      <c r="F5310" s="93"/>
      <c r="G5310" s="68"/>
      <c r="H5310" s="69"/>
      <c r="I5310" s="45"/>
      <c r="J5310" s="69"/>
    </row>
    <row r="5311" spans="1:10">
      <c r="A5311" s="40" t="s">
        <v>1342</v>
      </c>
      <c r="B5311" s="88"/>
      <c r="C5311" s="495" t="s">
        <v>1343</v>
      </c>
      <c r="D5311" s="496"/>
      <c r="E5311" s="497"/>
      <c r="F5311" s="498">
        <f>$F$3</f>
        <v>0</v>
      </c>
      <c r="G5311" s="483"/>
      <c r="H5311" s="484" t="e">
        <f>ROUND(H5309*F5311,2)</f>
        <v>#REF!</v>
      </c>
      <c r="I5311" s="45"/>
      <c r="J5311" s="484" t="e">
        <f>ROUND(J5309*H5311,2)</f>
        <v>#REF!</v>
      </c>
    </row>
    <row r="5312" spans="1:10">
      <c r="A5312" s="40" t="s">
        <v>1344</v>
      </c>
      <c r="B5312" s="88"/>
      <c r="C5312" s="495" t="s">
        <v>1345</v>
      </c>
      <c r="D5312" s="496"/>
      <c r="E5312" s="497"/>
      <c r="F5312" s="498">
        <f>$G$3</f>
        <v>0</v>
      </c>
      <c r="G5312" s="483"/>
      <c r="H5312" s="484" t="e">
        <f>ROUND(H5309*F5312,2)</f>
        <v>#REF!</v>
      </c>
      <c r="I5312" s="45"/>
      <c r="J5312" s="484" t="e">
        <f>ROUND(J5309*H5312,2)</f>
        <v>#REF!</v>
      </c>
    </row>
    <row r="5313" spans="1:10">
      <c r="A5313" s="40" t="s">
        <v>1346</v>
      </c>
      <c r="B5313" s="88"/>
      <c r="C5313" s="495" t="s">
        <v>1347</v>
      </c>
      <c r="D5313" s="496"/>
      <c r="E5313" s="497"/>
      <c r="F5313" s="498">
        <f>$H$3</f>
        <v>0</v>
      </c>
      <c r="G5313" s="483"/>
      <c r="H5313" s="484" t="e">
        <f>ROUND(H5309*F5313,2)</f>
        <v>#REF!</v>
      </c>
      <c r="I5313" s="45"/>
      <c r="J5313" s="484" t="e">
        <f>ROUND(J5309*H5313,2)</f>
        <v>#REF!</v>
      </c>
    </row>
    <row r="5314" spans="1:10">
      <c r="A5314" s="40" t="s">
        <v>1348</v>
      </c>
      <c r="B5314" s="88"/>
      <c r="C5314" s="495" t="s">
        <v>1349</v>
      </c>
      <c r="D5314" s="496"/>
      <c r="E5314" s="497"/>
      <c r="F5314" s="498" t="e">
        <f>$I$3</f>
        <v>#REF!</v>
      </c>
      <c r="G5314" s="483"/>
      <c r="H5314" s="484" t="e">
        <f>ROUND(H5313*F5314,2)</f>
        <v>#REF!</v>
      </c>
      <c r="I5314" s="45"/>
      <c r="J5314" s="484" t="e">
        <f>ROUND(J5313*H5314,2)</f>
        <v>#REF!</v>
      </c>
    </row>
    <row r="5315" spans="1:10">
      <c r="A5315" s="18" t="s">
        <v>1350</v>
      </c>
      <c r="B5315" s="88"/>
      <c r="C5315" s="87" t="s">
        <v>1351</v>
      </c>
      <c r="D5315" s="82"/>
      <c r="E5315" s="29"/>
      <c r="F5315" s="30"/>
      <c r="G5315" s="71"/>
      <c r="H5315" s="72" t="e">
        <f>SUM(H5311:H5314)</f>
        <v>#REF!</v>
      </c>
      <c r="I5315" s="62"/>
      <c r="J5315" s="72" t="e">
        <f>SUM(J5311:J5314)</f>
        <v>#REF!</v>
      </c>
    </row>
    <row r="5316" spans="1:10" ht="16" thickBot="1">
      <c r="A5316" s="18" t="s">
        <v>1352</v>
      </c>
      <c r="B5316" s="88"/>
      <c r="C5316" s="422"/>
      <c r="D5316" s="423"/>
      <c r="E5316" s="417"/>
      <c r="F5316" s="418" t="s">
        <v>1353</v>
      </c>
      <c r="G5316" s="413" t="e">
        <f>H5315+H5309</f>
        <v>#REF!</v>
      </c>
      <c r="H5316" s="409" t="e">
        <f>IF($A$3=2,ROUND((H5309+H5315),2),IF($A$3=3,ROUND((H5309+H5315),-1),ROUND((H5309+H5315),0)))</f>
        <v>#REF!</v>
      </c>
      <c r="I5316" s="57"/>
      <c r="J5316" s="409" t="e">
        <f>IF($A$3=2,ROUND((J5309+J5315),2),IF($A$3=3,ROUND((J5309+J5315),-1),ROUND((J5309+J5315),0)))</f>
        <v>#REF!</v>
      </c>
    </row>
    <row r="5317" spans="1:10" ht="16" thickTop="1">
      <c r="C5317" s="1"/>
      <c r="D5317" s="2"/>
      <c r="E5317" s="1"/>
      <c r="F5317" s="1"/>
      <c r="G5317" s="1"/>
      <c r="H5317" s="1"/>
      <c r="I5317" s="29"/>
      <c r="J5317" s="30"/>
    </row>
    <row r="5318" spans="1:10" ht="16" thickBot="1">
      <c r="C5318" s="1"/>
      <c r="D5318" s="2"/>
      <c r="E5318" s="1"/>
      <c r="F5318" s="1"/>
      <c r="G5318" s="1"/>
      <c r="H5318" s="1"/>
      <c r="I5318" s="29"/>
      <c r="J5318" s="30"/>
    </row>
    <row r="5319" spans="1:10" ht="16" thickTop="1">
      <c r="A5319" s="18" t="s">
        <v>2072</v>
      </c>
      <c r="B5319" s="31"/>
      <c r="C5319" s="812" t="s">
        <v>2073</v>
      </c>
      <c r="D5319" s="813"/>
      <c r="E5319" s="813"/>
      <c r="F5319" s="813"/>
      <c r="G5319" s="58"/>
      <c r="H5319" s="33" t="s">
        <v>2025</v>
      </c>
      <c r="I5319" s="34" t="s">
        <v>1251</v>
      </c>
      <c r="J5319" s="35" t="s">
        <v>4</v>
      </c>
    </row>
    <row r="5320" spans="1:10">
      <c r="A5320" s="18"/>
      <c r="B5320" s="31"/>
      <c r="C5320" s="814"/>
      <c r="D5320" s="815"/>
      <c r="E5320" s="815"/>
      <c r="F5320" s="815"/>
      <c r="G5320" s="59"/>
      <c r="H5320" s="37" t="e">
        <f>"ITEM:   "&amp;#REF!</f>
        <v>#REF!</v>
      </c>
      <c r="I5320" s="64" t="e">
        <f>#REF!</f>
        <v>#REF!</v>
      </c>
      <c r="J5320" s="39"/>
    </row>
    <row r="5321" spans="1:10">
      <c r="A5321" s="40" t="s">
        <v>1253</v>
      </c>
      <c r="B5321" s="31"/>
      <c r="C5321" s="470" t="s">
        <v>1</v>
      </c>
      <c r="D5321" s="438" t="s">
        <v>2</v>
      </c>
      <c r="E5321" s="443" t="s">
        <v>3</v>
      </c>
      <c r="F5321" s="440" t="s">
        <v>1254</v>
      </c>
      <c r="G5321" s="441" t="s">
        <v>1255</v>
      </c>
      <c r="H5321" s="442" t="s">
        <v>1256</v>
      </c>
      <c r="I5321" s="268"/>
      <c r="J5321" s="479" t="s">
        <v>1256</v>
      </c>
    </row>
    <row r="5322" spans="1:10">
      <c r="A5322" s="40"/>
      <c r="B5322" s="31"/>
      <c r="C5322" s="41"/>
      <c r="D5322" s="18"/>
      <c r="E5322" s="42"/>
      <c r="F5322" s="60"/>
      <c r="G5322" s="43"/>
      <c r="H5322" s="44"/>
      <c r="I5322" s="45"/>
      <c r="J5322" s="46"/>
    </row>
    <row r="5323" spans="1:10">
      <c r="A5323" s="40" t="s">
        <v>1257</v>
      </c>
      <c r="B5323" s="31"/>
      <c r="C5323" s="47" t="s">
        <v>1258</v>
      </c>
      <c r="D5323" s="18"/>
      <c r="E5323" s="42"/>
      <c r="F5323" s="60"/>
      <c r="G5323" s="43"/>
      <c r="H5323" s="44"/>
      <c r="I5323" s="45"/>
      <c r="J5323" s="46"/>
    </row>
    <row r="5324" spans="1:10">
      <c r="A5324" s="40">
        <v>100053</v>
      </c>
      <c r="B5324" s="31" t="s">
        <v>1263</v>
      </c>
      <c r="C5324" s="470" t="s">
        <v>1295</v>
      </c>
      <c r="D5324" s="438" t="s">
        <v>1296</v>
      </c>
      <c r="E5324" s="443">
        <v>1.03</v>
      </c>
      <c r="F5324" s="440"/>
      <c r="G5324" s="441">
        <v>30</v>
      </c>
      <c r="H5324" s="442">
        <f>TRUNC(E5324* (1 + F5324 / 100) * G5324,2)</f>
        <v>30.9</v>
      </c>
      <c r="I5324" s="268" t="e">
        <f>I5320 * (E5324 * (1+F5324/100))</f>
        <v>#REF!</v>
      </c>
      <c r="J5324" s="479" t="e">
        <f>H5324 * I5320</f>
        <v>#REF!</v>
      </c>
    </row>
    <row r="5325" spans="1:10">
      <c r="A5325" s="40">
        <v>100557</v>
      </c>
      <c r="B5325" s="31" t="s">
        <v>1302</v>
      </c>
      <c r="C5325" s="470" t="s">
        <v>1815</v>
      </c>
      <c r="D5325" s="438" t="s">
        <v>1304</v>
      </c>
      <c r="E5325" s="443">
        <v>1</v>
      </c>
      <c r="F5325" s="440"/>
      <c r="G5325" s="441">
        <v>1070</v>
      </c>
      <c r="H5325" s="442">
        <f>TRUNC(E5325* (1 + F5325 / 100) * G5325,2)</f>
        <v>1070</v>
      </c>
      <c r="I5325" s="268" t="e">
        <f>I5320 * (E5325 * (1+F5325/100))</f>
        <v>#REF!</v>
      </c>
      <c r="J5325" s="479" t="e">
        <f>H5325 * I5320</f>
        <v>#REF!</v>
      </c>
    </row>
    <row r="5326" spans="1:10">
      <c r="A5326" s="40">
        <v>101046</v>
      </c>
      <c r="B5326" s="31" t="s">
        <v>2027</v>
      </c>
      <c r="C5326" s="470" t="s">
        <v>2074</v>
      </c>
      <c r="D5326" s="438" t="s">
        <v>48</v>
      </c>
      <c r="E5326" s="443">
        <v>1</v>
      </c>
      <c r="F5326" s="440"/>
      <c r="G5326" s="441">
        <v>93900</v>
      </c>
      <c r="H5326" s="442">
        <f>TRUNC(E5326* (1 + F5326 / 100) * G5326,2)</f>
        <v>93900</v>
      </c>
      <c r="I5326" s="268" t="e">
        <f>I5320 * (E5326 * (1+F5326/100))</f>
        <v>#REF!</v>
      </c>
      <c r="J5326" s="479" t="e">
        <f>H5326 * I5320</f>
        <v>#REF!</v>
      </c>
    </row>
    <row r="5327" spans="1:10">
      <c r="A5327" s="54" t="s">
        <v>1265</v>
      </c>
      <c r="B5327" s="31"/>
      <c r="C5327" s="41"/>
      <c r="D5327" s="18"/>
      <c r="E5327" s="42"/>
      <c r="F5327" s="60"/>
      <c r="G5327" s="43" t="s">
        <v>1266</v>
      </c>
      <c r="H5327" s="48">
        <f>SUM(H5323:H5326)</f>
        <v>95000.9</v>
      </c>
      <c r="I5327" s="45"/>
      <c r="J5327" s="49" t="e">
        <f>SUM(J5323:J5326)</f>
        <v>#REF!</v>
      </c>
    </row>
    <row r="5328" spans="1:10">
      <c r="A5328" s="40" t="s">
        <v>1267</v>
      </c>
      <c r="B5328" s="31"/>
      <c r="C5328" s="50" t="s">
        <v>1268</v>
      </c>
      <c r="D5328" s="18" t="s">
        <v>1269</v>
      </c>
      <c r="E5328" s="18" t="s">
        <v>1270</v>
      </c>
      <c r="F5328" s="18" t="s">
        <v>1271</v>
      </c>
      <c r="G5328" s="51" t="s">
        <v>1272</v>
      </c>
      <c r="H5328" s="52" t="s">
        <v>1273</v>
      </c>
      <c r="I5328" s="45"/>
      <c r="J5328" s="46"/>
    </row>
    <row r="5329" spans="1:10">
      <c r="A5329" s="40">
        <v>200007</v>
      </c>
      <c r="B5329" s="31" t="s">
        <v>1268</v>
      </c>
      <c r="C5329" s="470" t="s">
        <v>1274</v>
      </c>
      <c r="D5329" s="292">
        <v>109195</v>
      </c>
      <c r="E5329" s="293">
        <f>$O$1</f>
        <v>1.68</v>
      </c>
      <c r="F5329" s="294">
        <f>IF(D5329&lt;&gt;"",TRUNC(D5329*E5329,0),"")</f>
        <v>183447</v>
      </c>
      <c r="G5329" s="295">
        <v>8</v>
      </c>
      <c r="H5329" s="442">
        <f>TRUNC(F5329/G5329,2)</f>
        <v>22930.87</v>
      </c>
      <c r="I5329" s="268" t="e">
        <f>I5320 / G5329</f>
        <v>#REF!</v>
      </c>
      <c r="J5329" s="479" t="e">
        <f>H5329 * I5320</f>
        <v>#REF!</v>
      </c>
    </row>
    <row r="5330" spans="1:10">
      <c r="A5330" s="54" t="s">
        <v>1276</v>
      </c>
      <c r="B5330" s="31"/>
      <c r="C5330" s="41"/>
      <c r="D5330" s="18"/>
      <c r="E5330" s="42"/>
      <c r="F5330" s="60"/>
      <c r="G5330" s="43" t="s">
        <v>1277</v>
      </c>
      <c r="H5330" s="48">
        <f>SUM(H5328:H5329)</f>
        <v>22930.87</v>
      </c>
      <c r="I5330" s="45"/>
      <c r="J5330" s="49" t="e">
        <f>SUM(J5328:J5329)</f>
        <v>#REF!</v>
      </c>
    </row>
    <row r="5331" spans="1:10">
      <c r="A5331" s="40" t="s">
        <v>1278</v>
      </c>
      <c r="B5331" s="31"/>
      <c r="C5331" s="53" t="s">
        <v>1279</v>
      </c>
      <c r="D5331" s="18"/>
      <c r="E5331" s="42"/>
      <c r="F5331" s="60"/>
      <c r="G5331" s="43"/>
      <c r="H5331" s="44"/>
      <c r="I5331" s="45"/>
      <c r="J5331" s="46"/>
    </row>
    <row r="5332" spans="1:10">
      <c r="A5332" s="40">
        <v>300026</v>
      </c>
      <c r="B5332" s="31" t="s">
        <v>1279</v>
      </c>
      <c r="C5332" s="470" t="s">
        <v>1281</v>
      </c>
      <c r="D5332" s="438" t="s">
        <v>1282</v>
      </c>
      <c r="E5332" s="439">
        <f>$O$2</f>
        <v>0.05</v>
      </c>
      <c r="F5332" s="440"/>
      <c r="G5332" s="441">
        <f>H5330</f>
        <v>22930.87</v>
      </c>
      <c r="H5332" s="442">
        <f>TRUNC(E5332* (1 + F5332 / 100) * G5332,2)</f>
        <v>1146.54</v>
      </c>
      <c r="I5332" s="268" t="e">
        <f>I5320 * H5332</f>
        <v>#REF!</v>
      </c>
      <c r="J5332" s="479" t="e">
        <f>H5332 * I5320</f>
        <v>#REF!</v>
      </c>
    </row>
    <row r="5333" spans="1:10">
      <c r="A5333" s="54" t="s">
        <v>1283</v>
      </c>
      <c r="B5333" s="31"/>
      <c r="C5333" s="41"/>
      <c r="D5333" s="18"/>
      <c r="E5333" s="42"/>
      <c r="F5333" s="60"/>
      <c r="G5333" s="43" t="s">
        <v>1284</v>
      </c>
      <c r="H5333" s="48">
        <f>SUM(H5331:H5332)</f>
        <v>1146.54</v>
      </c>
      <c r="I5333" s="45"/>
      <c r="J5333" s="49" t="e">
        <f>SUM(J5331:J5332)</f>
        <v>#REF!</v>
      </c>
    </row>
    <row r="5334" spans="1:10">
      <c r="A5334" s="18" t="s">
        <v>1285</v>
      </c>
      <c r="B5334" s="61"/>
      <c r="C5334" s="47" t="s">
        <v>1286</v>
      </c>
      <c r="D5334" s="18"/>
      <c r="E5334" s="42"/>
      <c r="F5334" s="60"/>
      <c r="G5334" s="43"/>
      <c r="H5334" s="44"/>
      <c r="I5334" s="45"/>
      <c r="J5334" s="46"/>
    </row>
    <row r="5335" spans="1:10">
      <c r="A5335" s="40"/>
      <c r="B5335" s="31"/>
      <c r="C5335" s="470"/>
      <c r="D5335" s="438"/>
      <c r="E5335" s="443"/>
      <c r="F5335" s="440"/>
      <c r="G5335" s="441"/>
      <c r="H5335" s="442"/>
      <c r="I5335" s="268"/>
      <c r="J5335" s="479"/>
    </row>
    <row r="5336" spans="1:10">
      <c r="A5336" s="54" t="s">
        <v>1287</v>
      </c>
      <c r="B5336" s="61"/>
      <c r="C5336" s="41"/>
      <c r="D5336" s="18"/>
      <c r="E5336" s="42"/>
      <c r="F5336" s="60"/>
      <c r="G5336" s="43" t="s">
        <v>1288</v>
      </c>
      <c r="H5336" s="442">
        <f>SUM(H5334:H5335)</f>
        <v>0</v>
      </c>
      <c r="I5336" s="45"/>
      <c r="J5336" s="479">
        <f>SUM(J5334:J5335)</f>
        <v>0</v>
      </c>
    </row>
    <row r="5337" spans="1:10">
      <c r="A5337" s="18"/>
      <c r="B5337" s="55"/>
      <c r="C5337" s="41"/>
      <c r="D5337" s="18"/>
      <c r="E5337" s="42"/>
      <c r="F5337" s="60"/>
      <c r="G5337" s="43"/>
      <c r="H5337" s="44"/>
      <c r="I5337" s="45"/>
      <c r="J5337" s="46"/>
    </row>
    <row r="5338" spans="1:10" ht="16" thickBot="1">
      <c r="A5338" s="18" t="s">
        <v>1289</v>
      </c>
      <c r="B5338" s="55"/>
      <c r="C5338" s="56"/>
      <c r="D5338" s="405"/>
      <c r="E5338" s="406"/>
      <c r="F5338" s="407" t="s">
        <v>1290</v>
      </c>
      <c r="G5338" s="408">
        <f>SUM(H5321:H5337)/2</f>
        <v>119078.31</v>
      </c>
      <c r="H5338" s="409" t="e">
        <f>IF($A$2="CD",IF($A$3=1,ROUND(SUM(H5321:H5337)/2,0),IF($A$3=3,ROUND(SUM(H5321:H5337)/2,-1),SUM(H5321:H5337)/2)),SUM(H5321:H5337)/2)</f>
        <v>#REF!</v>
      </c>
      <c r="I5338" s="57" t="e">
        <f>SUM(J5321:J5337)/2</f>
        <v>#REF!</v>
      </c>
      <c r="J5338" s="410" t="e">
        <f>IF($A$2="CD",IF($A$3=1,ROUND(SUM(J5321:J5337)/2,0),IF($A$3=3,ROUND(SUM(J5321:J5337)/2,-1),SUM(J5321:J5337)/2)),SUM(J5321:J5337)/2)</f>
        <v>#REF!</v>
      </c>
    </row>
    <row r="5339" spans="1:10" ht="16" thickTop="1">
      <c r="A5339" s="18" t="s">
        <v>1340</v>
      </c>
      <c r="B5339" s="55"/>
      <c r="C5339" s="65" t="s">
        <v>1341</v>
      </c>
      <c r="D5339" s="66"/>
      <c r="E5339" s="67"/>
      <c r="F5339" s="112"/>
      <c r="G5339" s="68"/>
      <c r="H5339" s="69"/>
      <c r="I5339" s="45"/>
      <c r="J5339" s="70"/>
    </row>
    <row r="5340" spans="1:10">
      <c r="A5340" s="40" t="s">
        <v>1342</v>
      </c>
      <c r="B5340" s="55"/>
      <c r="C5340" s="480" t="s">
        <v>1343</v>
      </c>
      <c r="D5340" s="481"/>
      <c r="E5340" s="482"/>
      <c r="F5340" s="444">
        <f>$F$3</f>
        <v>0</v>
      </c>
      <c r="G5340" s="483"/>
      <c r="H5340" s="484" t="e">
        <f>ROUND(H5338*F5340,2)</f>
        <v>#REF!</v>
      </c>
      <c r="I5340" s="45"/>
      <c r="J5340" s="479" t="e">
        <f>ROUND(J5338*F5340,2)</f>
        <v>#REF!</v>
      </c>
    </row>
    <row r="5341" spans="1:10">
      <c r="A5341" s="40" t="s">
        <v>1344</v>
      </c>
      <c r="B5341" s="55"/>
      <c r="C5341" s="480" t="s">
        <v>1345</v>
      </c>
      <c r="D5341" s="481"/>
      <c r="E5341" s="482"/>
      <c r="F5341" s="444">
        <f>$G$3</f>
        <v>0</v>
      </c>
      <c r="G5341" s="483"/>
      <c r="H5341" s="484" t="e">
        <f>ROUND(H5338*F5341,2)</f>
        <v>#REF!</v>
      </c>
      <c r="I5341" s="45"/>
      <c r="J5341" s="479" t="e">
        <f>ROUND(J5338*F5341,2)</f>
        <v>#REF!</v>
      </c>
    </row>
    <row r="5342" spans="1:10">
      <c r="A5342" s="40" t="s">
        <v>1346</v>
      </c>
      <c r="B5342" s="55"/>
      <c r="C5342" s="480" t="s">
        <v>1347</v>
      </c>
      <c r="D5342" s="481"/>
      <c r="E5342" s="482"/>
      <c r="F5342" s="444">
        <f>$H$3</f>
        <v>0</v>
      </c>
      <c r="G5342" s="483"/>
      <c r="H5342" s="484" t="e">
        <f>ROUND(H5338*F5342,2)</f>
        <v>#REF!</v>
      </c>
      <c r="I5342" s="45"/>
      <c r="J5342" s="479" t="e">
        <f>ROUND(J5338*F5342,2)</f>
        <v>#REF!</v>
      </c>
    </row>
    <row r="5343" spans="1:10">
      <c r="A5343" s="40" t="s">
        <v>1348</v>
      </c>
      <c r="B5343" s="55"/>
      <c r="C5343" s="480" t="s">
        <v>1349</v>
      </c>
      <c r="D5343" s="481"/>
      <c r="E5343" s="482"/>
      <c r="F5343" s="444" t="e">
        <f>$I$3</f>
        <v>#REF!</v>
      </c>
      <c r="G5343" s="483"/>
      <c r="H5343" s="484" t="e">
        <f>ROUND(H5342*F5343,2)</f>
        <v>#REF!</v>
      </c>
      <c r="I5343" s="45"/>
      <c r="J5343" s="479" t="e">
        <f>ROUND(J5342*F5343,2)</f>
        <v>#REF!</v>
      </c>
    </row>
    <row r="5344" spans="1:10">
      <c r="A5344" s="18" t="s">
        <v>1350</v>
      </c>
      <c r="B5344" s="55"/>
      <c r="C5344" s="47" t="s">
        <v>1351</v>
      </c>
      <c r="D5344" s="18"/>
      <c r="E5344" s="42"/>
      <c r="F5344" s="60"/>
      <c r="G5344" s="71"/>
      <c r="H5344" s="72" t="e">
        <f>SUM(H5340:H5343)</f>
        <v>#REF!</v>
      </c>
      <c r="I5344" s="62"/>
      <c r="J5344" s="73" t="e">
        <f>SUM(J5340:J5343)</f>
        <v>#REF!</v>
      </c>
    </row>
    <row r="5345" spans="1:10" ht="16" thickBot="1">
      <c r="A5345" s="18" t="s">
        <v>1352</v>
      </c>
      <c r="B5345" s="55"/>
      <c r="C5345" s="411"/>
      <c r="D5345" s="412"/>
      <c r="E5345" s="406"/>
      <c r="F5345" s="407" t="s">
        <v>1353</v>
      </c>
      <c r="G5345" s="413" t="e">
        <f>H5344+H5338</f>
        <v>#REF!</v>
      </c>
      <c r="H5345" s="409" t="e">
        <f>IF($A$3=2,ROUND((H5338+H5344),2),IF($A$3=3,ROUND((H5338+H5344),-1),ROUND((H5338+H5344),0)))</f>
        <v>#REF!</v>
      </c>
      <c r="I5345" s="57"/>
      <c r="J5345" s="410" t="e">
        <f>IF($A$3=2,ROUND((J5338+J5344),2),IF($A$3=3,ROUND((J5338+J5344),-1),ROUND((J5338+J5344),0)))</f>
        <v>#REF!</v>
      </c>
    </row>
    <row r="5346" spans="1:10" ht="16" thickTop="1">
      <c r="C5346" s="1"/>
      <c r="D5346" s="2"/>
      <c r="E5346" s="1"/>
      <c r="F5346" s="1"/>
      <c r="G5346" s="1"/>
      <c r="H5346" s="1"/>
      <c r="I5346" s="29"/>
      <c r="J5346" s="30"/>
    </row>
    <row r="5347" spans="1:10" ht="16" thickBot="1">
      <c r="C5347" s="1"/>
      <c r="D5347" s="2"/>
      <c r="E5347" s="1"/>
      <c r="F5347" s="1"/>
      <c r="G5347" s="1"/>
      <c r="H5347" s="1"/>
      <c r="I5347" s="29"/>
      <c r="J5347" s="30"/>
    </row>
    <row r="5348" spans="1:10" ht="16" thickTop="1">
      <c r="A5348" s="18" t="s">
        <v>2075</v>
      </c>
      <c r="B5348" s="31"/>
      <c r="C5348" s="812" t="s">
        <v>2076</v>
      </c>
      <c r="D5348" s="813"/>
      <c r="E5348" s="813"/>
      <c r="F5348" s="813"/>
      <c r="G5348" s="58"/>
      <c r="H5348" s="33" t="s">
        <v>1366</v>
      </c>
      <c r="I5348" s="34" t="s">
        <v>1251</v>
      </c>
      <c r="J5348" s="35" t="s">
        <v>4</v>
      </c>
    </row>
    <row r="5349" spans="1:10">
      <c r="A5349" s="18"/>
      <c r="B5349" s="31"/>
      <c r="C5349" s="814"/>
      <c r="D5349" s="815"/>
      <c r="E5349" s="815"/>
      <c r="F5349" s="815"/>
      <c r="G5349" s="59"/>
      <c r="H5349" s="37" t="e">
        <f>"ITEM:   "&amp;#REF!</f>
        <v>#REF!</v>
      </c>
      <c r="I5349" s="64" t="e">
        <f>#REF!</f>
        <v>#REF!</v>
      </c>
      <c r="J5349" s="39"/>
    </row>
    <row r="5350" spans="1:10">
      <c r="A5350" s="40" t="s">
        <v>1253</v>
      </c>
      <c r="B5350" s="31"/>
      <c r="C5350" s="470" t="s">
        <v>1</v>
      </c>
      <c r="D5350" s="438" t="s">
        <v>2</v>
      </c>
      <c r="E5350" s="443" t="s">
        <v>3</v>
      </c>
      <c r="F5350" s="440" t="s">
        <v>1254</v>
      </c>
      <c r="G5350" s="441" t="s">
        <v>1255</v>
      </c>
      <c r="H5350" s="442" t="s">
        <v>1256</v>
      </c>
      <c r="I5350" s="268"/>
      <c r="J5350" s="479" t="s">
        <v>1256</v>
      </c>
    </row>
    <row r="5351" spans="1:10">
      <c r="A5351" s="40"/>
      <c r="B5351" s="31"/>
      <c r="C5351" s="41"/>
      <c r="D5351" s="18"/>
      <c r="E5351" s="42"/>
      <c r="F5351" s="60"/>
      <c r="G5351" s="43"/>
      <c r="H5351" s="44"/>
      <c r="I5351" s="45"/>
      <c r="J5351" s="46"/>
    </row>
    <row r="5352" spans="1:10">
      <c r="A5352" s="40" t="s">
        <v>1257</v>
      </c>
      <c r="B5352" s="31"/>
      <c r="C5352" s="47" t="s">
        <v>1258</v>
      </c>
      <c r="D5352" s="18"/>
      <c r="E5352" s="42"/>
      <c r="F5352" s="60"/>
      <c r="G5352" s="43"/>
      <c r="H5352" s="44"/>
      <c r="I5352" s="45"/>
      <c r="J5352" s="46"/>
    </row>
    <row r="5353" spans="1:10">
      <c r="A5353" s="40">
        <v>101055</v>
      </c>
      <c r="B5353" s="31"/>
      <c r="C5353" s="470" t="s">
        <v>2070</v>
      </c>
      <c r="D5353" s="438" t="s">
        <v>2</v>
      </c>
      <c r="E5353" s="443">
        <v>0.6</v>
      </c>
      <c r="F5353" s="440">
        <v>0</v>
      </c>
      <c r="G5353" s="441">
        <v>525000</v>
      </c>
      <c r="H5353" s="442">
        <f>TRUNC(E5353* (1 + F5353 / 100) * G5353,2)</f>
        <v>315000</v>
      </c>
      <c r="I5353" s="268" t="e">
        <f>I5349 * (E5353 * (1+F5353/100))</f>
        <v>#REF!</v>
      </c>
      <c r="J5353" s="46" t="e">
        <f>H5353 * I5349</f>
        <v>#REF!</v>
      </c>
    </row>
    <row r="5354" spans="1:10">
      <c r="A5354" s="40">
        <v>101116</v>
      </c>
      <c r="B5354" s="31" t="s">
        <v>1263</v>
      </c>
      <c r="C5354" s="470" t="s">
        <v>1816</v>
      </c>
      <c r="D5354" s="438" t="s">
        <v>1817</v>
      </c>
      <c r="E5354" s="443">
        <v>1</v>
      </c>
      <c r="F5354" s="440"/>
      <c r="G5354" s="441">
        <v>1400</v>
      </c>
      <c r="H5354" s="442">
        <f>TRUNC(E5354* (1 + F5354 / 100) * G5354,2)</f>
        <v>1400</v>
      </c>
      <c r="I5354" s="268" t="e">
        <f>I5349 * (E5354 * (1+F5354/100))</f>
        <v>#REF!</v>
      </c>
      <c r="J5354" s="479" t="e">
        <f>H5354 * I5349</f>
        <v>#REF!</v>
      </c>
    </row>
    <row r="5355" spans="1:10">
      <c r="A5355" s="40">
        <v>101651</v>
      </c>
      <c r="B5355" s="31" t="s">
        <v>1329</v>
      </c>
      <c r="C5355" s="470" t="s">
        <v>1641</v>
      </c>
      <c r="D5355" s="438" t="s">
        <v>1304</v>
      </c>
      <c r="E5355" s="443">
        <v>0.08</v>
      </c>
      <c r="F5355" s="440">
        <v>0.39</v>
      </c>
      <c r="G5355" s="441">
        <v>11300</v>
      </c>
      <c r="H5355" s="442">
        <f>TRUNC(E5355* (1 + F5355 / 100) * G5355,2)</f>
        <v>907.52</v>
      </c>
      <c r="I5355" s="268" t="e">
        <f>I5349 * (E5355 * (1+F5355/100))</f>
        <v>#REF!</v>
      </c>
      <c r="J5355" s="479" t="e">
        <f>H5355 * I5349</f>
        <v>#REF!</v>
      </c>
    </row>
    <row r="5356" spans="1:10">
      <c r="A5356" s="40">
        <v>100107</v>
      </c>
      <c r="B5356" s="31" t="s">
        <v>1639</v>
      </c>
      <c r="C5356" s="470" t="s">
        <v>1649</v>
      </c>
      <c r="D5356" s="438" t="s">
        <v>1301</v>
      </c>
      <c r="E5356" s="443">
        <v>0.06</v>
      </c>
      <c r="F5356" s="440"/>
      <c r="G5356" s="441">
        <v>38500</v>
      </c>
      <c r="H5356" s="442">
        <f>TRUNC(E5356* (1 + F5356 / 100) * G5356,2)</f>
        <v>2310</v>
      </c>
      <c r="I5356" s="268" t="e">
        <f>I5349 * (E5356 * (1+F5356/100))</f>
        <v>#REF!</v>
      </c>
      <c r="J5356" s="479" t="e">
        <f>H5356 * I5349</f>
        <v>#REF!</v>
      </c>
    </row>
    <row r="5357" spans="1:10">
      <c r="A5357" s="40">
        <v>101197</v>
      </c>
      <c r="B5357" s="31" t="s">
        <v>1639</v>
      </c>
      <c r="C5357" s="470" t="s">
        <v>2077</v>
      </c>
      <c r="D5357" s="438" t="s">
        <v>2078</v>
      </c>
      <c r="E5357" s="443">
        <v>0.02</v>
      </c>
      <c r="F5357" s="440"/>
      <c r="G5357" s="441">
        <v>23000</v>
      </c>
      <c r="H5357" s="442">
        <f>TRUNC(E5357* (1 + F5357 / 100) * G5357,2)</f>
        <v>460</v>
      </c>
      <c r="I5357" s="268" t="e">
        <f>I5349 * (E5357 * (1+F5357/100))</f>
        <v>#REF!</v>
      </c>
      <c r="J5357" s="479" t="e">
        <f>H5357 * I5349</f>
        <v>#REF!</v>
      </c>
    </row>
    <row r="5358" spans="1:10">
      <c r="A5358" s="54" t="s">
        <v>1265</v>
      </c>
      <c r="B5358" s="31"/>
      <c r="C5358" s="41"/>
      <c r="D5358" s="18"/>
      <c r="E5358" s="42"/>
      <c r="F5358" s="60"/>
      <c r="G5358" s="43" t="s">
        <v>1266</v>
      </c>
      <c r="H5358" s="48">
        <f>SUM(H5352:H5357)</f>
        <v>320077.52</v>
      </c>
      <c r="I5358" s="45"/>
      <c r="J5358" s="48" t="e">
        <f>SUM(J5352:J5357)</f>
        <v>#REF!</v>
      </c>
    </row>
    <row r="5359" spans="1:10">
      <c r="A5359" s="40" t="s">
        <v>1267</v>
      </c>
      <c r="B5359" s="31"/>
      <c r="C5359" s="50" t="s">
        <v>1268</v>
      </c>
      <c r="D5359" s="18" t="s">
        <v>1269</v>
      </c>
      <c r="E5359" s="18" t="s">
        <v>1270</v>
      </c>
      <c r="F5359" s="18" t="s">
        <v>1271</v>
      </c>
      <c r="G5359" s="51" t="s">
        <v>1272</v>
      </c>
      <c r="H5359" s="52" t="s">
        <v>1273</v>
      </c>
      <c r="I5359" s="45"/>
      <c r="J5359" s="46"/>
    </row>
    <row r="5360" spans="1:10">
      <c r="A5360" s="40">
        <v>200023</v>
      </c>
      <c r="B5360" s="31" t="s">
        <v>1268</v>
      </c>
      <c r="C5360" s="470" t="s">
        <v>1656</v>
      </c>
      <c r="D5360" s="292">
        <v>122249</v>
      </c>
      <c r="E5360" s="293">
        <f>$O$1</f>
        <v>1.68</v>
      </c>
      <c r="F5360" s="294">
        <f>IF(D5360&lt;&gt;"",TRUNC(D5360*E5360,0),"")</f>
        <v>205378</v>
      </c>
      <c r="G5360" s="295">
        <v>1</v>
      </c>
      <c r="H5360" s="442">
        <f>TRUNC(F5360/G5360,2)</f>
        <v>205378</v>
      </c>
      <c r="I5360" s="268" t="e">
        <f>I5349 / G5360</f>
        <v>#REF!</v>
      </c>
      <c r="J5360" s="479" t="e">
        <f>H5360 * I5349</f>
        <v>#REF!</v>
      </c>
    </row>
    <row r="5361" spans="1:10">
      <c r="A5361" s="54" t="s">
        <v>1276</v>
      </c>
      <c r="B5361" s="31"/>
      <c r="C5361" s="41"/>
      <c r="D5361" s="18"/>
      <c r="E5361" s="42"/>
      <c r="F5361" s="60"/>
      <c r="G5361" s="43" t="s">
        <v>1277</v>
      </c>
      <c r="H5361" s="48">
        <f>SUM(H5359:H5360)</f>
        <v>205378</v>
      </c>
      <c r="I5361" s="45"/>
      <c r="J5361" s="49" t="e">
        <f>SUM(J5359:J5360)</f>
        <v>#REF!</v>
      </c>
    </row>
    <row r="5362" spans="1:10">
      <c r="A5362" s="40" t="s">
        <v>1278</v>
      </c>
      <c r="B5362" s="31"/>
      <c r="C5362" s="53" t="s">
        <v>1279</v>
      </c>
      <c r="D5362" s="18"/>
      <c r="E5362" s="42"/>
      <c r="F5362" s="60"/>
      <c r="G5362" s="43"/>
      <c r="H5362" s="44"/>
      <c r="I5362" s="45"/>
      <c r="J5362" s="46"/>
    </row>
    <row r="5363" spans="1:10">
      <c r="A5363" s="40">
        <v>300026</v>
      </c>
      <c r="B5363" s="31" t="s">
        <v>1279</v>
      </c>
      <c r="C5363" s="470" t="s">
        <v>1281</v>
      </c>
      <c r="D5363" s="438" t="s">
        <v>1282</v>
      </c>
      <c r="E5363" s="439">
        <f>$O$2</f>
        <v>0.05</v>
      </c>
      <c r="F5363" s="440"/>
      <c r="G5363" s="441">
        <f>H5361</f>
        <v>205378</v>
      </c>
      <c r="H5363" s="442">
        <f>TRUNC(E5363* (1 + F5363 / 100) * G5363,2)</f>
        <v>10268.9</v>
      </c>
      <c r="I5363" s="268" t="e">
        <f>I5349 * H5363</f>
        <v>#REF!</v>
      </c>
      <c r="J5363" s="479" t="e">
        <f>H5363 * I5349</f>
        <v>#REF!</v>
      </c>
    </row>
    <row r="5364" spans="1:10">
      <c r="A5364" s="54" t="s">
        <v>1283</v>
      </c>
      <c r="B5364" s="31"/>
      <c r="C5364" s="41"/>
      <c r="D5364" s="18"/>
      <c r="E5364" s="42"/>
      <c r="F5364" s="60"/>
      <c r="G5364" s="43" t="s">
        <v>1284</v>
      </c>
      <c r="H5364" s="48">
        <f>SUM(H5362:H5363)</f>
        <v>10268.9</v>
      </c>
      <c r="I5364" s="45"/>
      <c r="J5364" s="49" t="e">
        <f>SUM(J5362:J5363)</f>
        <v>#REF!</v>
      </c>
    </row>
    <row r="5365" spans="1:10">
      <c r="A5365" s="18" t="s">
        <v>1285</v>
      </c>
      <c r="B5365" s="61"/>
      <c r="C5365" s="47" t="s">
        <v>1286</v>
      </c>
      <c r="D5365" s="18"/>
      <c r="E5365" s="42"/>
      <c r="F5365" s="60"/>
      <c r="G5365" s="43"/>
      <c r="H5365" s="44"/>
      <c r="I5365" s="45"/>
      <c r="J5365" s="46"/>
    </row>
    <row r="5366" spans="1:10">
      <c r="A5366" s="40"/>
      <c r="B5366" s="31"/>
      <c r="C5366" s="470"/>
      <c r="D5366" s="438"/>
      <c r="E5366" s="443"/>
      <c r="F5366" s="440"/>
      <c r="G5366" s="441"/>
      <c r="H5366" s="442"/>
      <c r="I5366" s="268"/>
      <c r="J5366" s="479"/>
    </row>
    <row r="5367" spans="1:10">
      <c r="A5367" s="54" t="s">
        <v>1287</v>
      </c>
      <c r="B5367" s="61"/>
      <c r="C5367" s="41"/>
      <c r="D5367" s="18"/>
      <c r="E5367" s="42"/>
      <c r="F5367" s="60"/>
      <c r="G5367" s="43" t="s">
        <v>1288</v>
      </c>
      <c r="H5367" s="442">
        <f>SUM(H5365:H5366)</f>
        <v>0</v>
      </c>
      <c r="I5367" s="45"/>
      <c r="J5367" s="479">
        <f>SUM(J5365:J5366)</f>
        <v>0</v>
      </c>
    </row>
    <row r="5368" spans="1:10">
      <c r="A5368" s="18"/>
      <c r="B5368" s="55"/>
      <c r="C5368" s="41"/>
      <c r="D5368" s="18"/>
      <c r="E5368" s="42"/>
      <c r="F5368" s="60"/>
      <c r="G5368" s="43"/>
      <c r="H5368" s="44"/>
      <c r="I5368" s="45"/>
      <c r="J5368" s="46"/>
    </row>
    <row r="5369" spans="1:10" ht="16" thickBot="1">
      <c r="A5369" s="18" t="s">
        <v>1289</v>
      </c>
      <c r="B5369" s="55"/>
      <c r="C5369" s="56"/>
      <c r="D5369" s="405"/>
      <c r="E5369" s="406"/>
      <c r="F5369" s="407" t="s">
        <v>1290</v>
      </c>
      <c r="G5369" s="408">
        <f>SUM(H5350:H5368)/2</f>
        <v>535724.41999999993</v>
      </c>
      <c r="H5369" s="409" t="e">
        <f>IF($A$2="CD",IF($A$3=1,ROUND(SUM(H5350:H5368)/2,0),IF($A$3=3,ROUND(SUM(H5350:H5368)/2,-1),SUM(H5350:H5368)/2)),SUM(H5350:H5368)/2)</f>
        <v>#REF!</v>
      </c>
      <c r="I5369" s="57" t="e">
        <f>SUM(J5350:J5368)/2</f>
        <v>#REF!</v>
      </c>
      <c r="J5369" s="410" t="e">
        <f>IF($A$2="CD",IF($A$3=1,ROUND(SUM(J5350:J5368)/2,0),IF($A$3=3,ROUND(SUM(J5350:J5368)/2,-1),SUM(J5350:J5368)/2)),SUM(J5350:J5368)/2)</f>
        <v>#REF!</v>
      </c>
    </row>
    <row r="5370" spans="1:10" ht="16" thickTop="1">
      <c r="A5370" s="18" t="s">
        <v>1340</v>
      </c>
      <c r="B5370" s="55"/>
      <c r="C5370" s="65" t="s">
        <v>1341</v>
      </c>
      <c r="D5370" s="66"/>
      <c r="E5370" s="67"/>
      <c r="F5370" s="112"/>
      <c r="G5370" s="68"/>
      <c r="H5370" s="69"/>
      <c r="I5370" s="45"/>
      <c r="J5370" s="70"/>
    </row>
    <row r="5371" spans="1:10">
      <c r="A5371" s="40" t="s">
        <v>1342</v>
      </c>
      <c r="B5371" s="55"/>
      <c r="C5371" s="480" t="s">
        <v>1343</v>
      </c>
      <c r="D5371" s="481"/>
      <c r="E5371" s="482"/>
      <c r="F5371" s="444">
        <f>$F$3</f>
        <v>0</v>
      </c>
      <c r="G5371" s="483"/>
      <c r="H5371" s="484" t="e">
        <f>ROUND(H5369*F5371,2)</f>
        <v>#REF!</v>
      </c>
      <c r="I5371" s="45"/>
      <c r="J5371" s="479" t="e">
        <f>ROUND(J5369*F5371,2)</f>
        <v>#REF!</v>
      </c>
    </row>
    <row r="5372" spans="1:10">
      <c r="A5372" s="40" t="s">
        <v>1344</v>
      </c>
      <c r="B5372" s="55"/>
      <c r="C5372" s="480" t="s">
        <v>1345</v>
      </c>
      <c r="D5372" s="481"/>
      <c r="E5372" s="482"/>
      <c r="F5372" s="444">
        <f>$G$3</f>
        <v>0</v>
      </c>
      <c r="G5372" s="483"/>
      <c r="H5372" s="484" t="e">
        <f>ROUND(H5369*F5372,2)</f>
        <v>#REF!</v>
      </c>
      <c r="I5372" s="45"/>
      <c r="J5372" s="479" t="e">
        <f>ROUND(J5369*F5372,2)</f>
        <v>#REF!</v>
      </c>
    </row>
    <row r="5373" spans="1:10">
      <c r="A5373" s="40" t="s">
        <v>1346</v>
      </c>
      <c r="B5373" s="55"/>
      <c r="C5373" s="480" t="s">
        <v>1347</v>
      </c>
      <c r="D5373" s="481"/>
      <c r="E5373" s="482"/>
      <c r="F5373" s="444">
        <f>$H$3</f>
        <v>0</v>
      </c>
      <c r="G5373" s="483"/>
      <c r="H5373" s="484" t="e">
        <f>ROUND(H5369*F5373,2)</f>
        <v>#REF!</v>
      </c>
      <c r="I5373" s="45"/>
      <c r="J5373" s="479" t="e">
        <f>ROUND(J5369*F5373,2)</f>
        <v>#REF!</v>
      </c>
    </row>
    <row r="5374" spans="1:10">
      <c r="A5374" s="40" t="s">
        <v>1348</v>
      </c>
      <c r="B5374" s="55"/>
      <c r="C5374" s="480" t="s">
        <v>1349</v>
      </c>
      <c r="D5374" s="481"/>
      <c r="E5374" s="482"/>
      <c r="F5374" s="444" t="e">
        <f>$I$3</f>
        <v>#REF!</v>
      </c>
      <c r="G5374" s="483"/>
      <c r="H5374" s="484" t="e">
        <f>ROUND(H5373*F5374,2)</f>
        <v>#REF!</v>
      </c>
      <c r="I5374" s="45"/>
      <c r="J5374" s="479" t="e">
        <f>ROUND(J5373*F5374,2)</f>
        <v>#REF!</v>
      </c>
    </row>
    <row r="5375" spans="1:10">
      <c r="A5375" s="18" t="s">
        <v>1350</v>
      </c>
      <c r="B5375" s="55"/>
      <c r="C5375" s="47" t="s">
        <v>1351</v>
      </c>
      <c r="D5375" s="18"/>
      <c r="E5375" s="42"/>
      <c r="F5375" s="60"/>
      <c r="G5375" s="71"/>
      <c r="H5375" s="72" t="e">
        <f>SUM(H5371:H5374)</f>
        <v>#REF!</v>
      </c>
      <c r="I5375" s="62"/>
      <c r="J5375" s="73" t="e">
        <f>SUM(J5371:J5374)</f>
        <v>#REF!</v>
      </c>
    </row>
    <row r="5376" spans="1:10" ht="16" thickBot="1">
      <c r="A5376" s="18" t="s">
        <v>1352</v>
      </c>
      <c r="B5376" s="55"/>
      <c r="C5376" s="411"/>
      <c r="D5376" s="412"/>
      <c r="E5376" s="406"/>
      <c r="F5376" s="407" t="s">
        <v>1353</v>
      </c>
      <c r="G5376" s="413" t="e">
        <f>H5375+H5369</f>
        <v>#REF!</v>
      </c>
      <c r="H5376" s="409" t="e">
        <f>IF($A$3=2,ROUND((H5369+H5375),2),IF($A$3=3,ROUND((H5369+H5375),-1),ROUND((H5369+H5375),0)))</f>
        <v>#REF!</v>
      </c>
      <c r="I5376" s="57"/>
      <c r="J5376" s="410" t="e">
        <f>IF($A$3=2,ROUND((J5369+J5375),2),IF($A$3=3,ROUND((J5369+J5375),-1),ROUND((J5369+J5375),0)))</f>
        <v>#REF!</v>
      </c>
    </row>
    <row r="5377" spans="1:10" ht="16" thickTop="1">
      <c r="C5377" s="1"/>
      <c r="D5377" s="2"/>
      <c r="E5377" s="1"/>
      <c r="F5377" s="1"/>
      <c r="G5377" s="1"/>
      <c r="H5377" s="1"/>
      <c r="I5377" s="29"/>
      <c r="J5377" s="30"/>
    </row>
    <row r="5378" spans="1:10" ht="16" thickBot="1">
      <c r="C5378" s="1"/>
      <c r="D5378" s="2"/>
      <c r="E5378" s="1"/>
      <c r="F5378" s="1"/>
      <c r="G5378" s="1"/>
      <c r="H5378" s="1"/>
      <c r="I5378" s="29"/>
      <c r="J5378" s="30"/>
    </row>
    <row r="5379" spans="1:10" ht="16" thickTop="1">
      <c r="A5379" s="18" t="s">
        <v>2079</v>
      </c>
      <c r="B5379" s="31"/>
      <c r="C5379" s="812" t="s">
        <v>2080</v>
      </c>
      <c r="D5379" s="813"/>
      <c r="E5379" s="813"/>
      <c r="F5379" s="813"/>
      <c r="G5379" s="58"/>
      <c r="H5379" s="33" t="s">
        <v>1328</v>
      </c>
      <c r="I5379" s="34" t="s">
        <v>1251</v>
      </c>
      <c r="J5379" s="35" t="s">
        <v>4</v>
      </c>
    </row>
    <row r="5380" spans="1:10">
      <c r="A5380" s="18"/>
      <c r="B5380" s="31"/>
      <c r="C5380" s="814"/>
      <c r="D5380" s="815"/>
      <c r="E5380" s="815"/>
      <c r="F5380" s="815"/>
      <c r="G5380" s="59"/>
      <c r="H5380" s="37" t="e">
        <f>"ITEM:   "&amp;#REF!</f>
        <v>#REF!</v>
      </c>
      <c r="I5380" s="64" t="e">
        <f>#REF!</f>
        <v>#REF!</v>
      </c>
      <c r="J5380" s="39"/>
    </row>
    <row r="5381" spans="1:10">
      <c r="A5381" s="40" t="s">
        <v>1253</v>
      </c>
      <c r="B5381" s="31"/>
      <c r="C5381" s="470" t="s">
        <v>1</v>
      </c>
      <c r="D5381" s="438" t="s">
        <v>2</v>
      </c>
      <c r="E5381" s="443" t="s">
        <v>3</v>
      </c>
      <c r="F5381" s="440" t="s">
        <v>1254</v>
      </c>
      <c r="G5381" s="441" t="s">
        <v>1255</v>
      </c>
      <c r="H5381" s="442" t="s">
        <v>1256</v>
      </c>
      <c r="I5381" s="268"/>
      <c r="J5381" s="479" t="s">
        <v>1256</v>
      </c>
    </row>
    <row r="5382" spans="1:10">
      <c r="A5382" s="40"/>
      <c r="B5382" s="31"/>
      <c r="C5382" s="41"/>
      <c r="D5382" s="18"/>
      <c r="E5382" s="42"/>
      <c r="F5382" s="60"/>
      <c r="G5382" s="43"/>
      <c r="H5382" s="44"/>
      <c r="I5382" s="45"/>
      <c r="J5382" s="46"/>
    </row>
    <row r="5383" spans="1:10">
      <c r="A5383" s="40" t="s">
        <v>1257</v>
      </c>
      <c r="B5383" s="31"/>
      <c r="C5383" s="47" t="s">
        <v>1258</v>
      </c>
      <c r="D5383" s="18"/>
      <c r="E5383" s="42"/>
      <c r="F5383" s="60"/>
      <c r="G5383" s="43"/>
      <c r="H5383" s="44"/>
      <c r="I5383" s="45"/>
      <c r="J5383" s="46"/>
    </row>
    <row r="5384" spans="1:10">
      <c r="A5384" s="40">
        <v>101254</v>
      </c>
      <c r="B5384" s="31" t="s">
        <v>1428</v>
      </c>
      <c r="C5384" s="470" t="s">
        <v>2081</v>
      </c>
      <c r="D5384" s="438" t="s">
        <v>2</v>
      </c>
      <c r="E5384" s="443">
        <v>2</v>
      </c>
      <c r="F5384" s="440"/>
      <c r="G5384" s="441">
        <v>2900</v>
      </c>
      <c r="H5384" s="442">
        <f>TRUNC(E5384* (1 + F5384 / 100) * G5384,2)</f>
        <v>5800</v>
      </c>
      <c r="I5384" s="268" t="e">
        <f>I5380 * (E5384 * (1+F5384/100))</f>
        <v>#REF!</v>
      </c>
      <c r="J5384" s="479" t="e">
        <f>H5384 * I5380</f>
        <v>#REF!</v>
      </c>
    </row>
    <row r="5385" spans="1:10">
      <c r="A5385" s="40">
        <v>101786</v>
      </c>
      <c r="B5385" s="31" t="s">
        <v>1428</v>
      </c>
      <c r="C5385" s="470" t="s">
        <v>2082</v>
      </c>
      <c r="D5385" s="438" t="s">
        <v>2</v>
      </c>
      <c r="E5385" s="443">
        <v>1</v>
      </c>
      <c r="F5385" s="440"/>
      <c r="G5385" s="441">
        <v>2200</v>
      </c>
      <c r="H5385" s="442">
        <f>TRUNC(E5385* (1 + F5385 / 100) * G5385,2)</f>
        <v>2200</v>
      </c>
      <c r="I5385" s="268" t="e">
        <f>I5380 * (E5385 * (1+F5385/100))</f>
        <v>#REF!</v>
      </c>
      <c r="J5385" s="479" t="e">
        <f>H5385 * I5380</f>
        <v>#REF!</v>
      </c>
    </row>
    <row r="5386" spans="1:10">
      <c r="A5386" s="40">
        <v>103029</v>
      </c>
      <c r="B5386" s="31" t="s">
        <v>2027</v>
      </c>
      <c r="C5386" s="470" t="s">
        <v>2032</v>
      </c>
      <c r="D5386" s="438" t="s">
        <v>2</v>
      </c>
      <c r="E5386" s="443">
        <v>2</v>
      </c>
      <c r="F5386" s="440"/>
      <c r="G5386" s="441">
        <v>3100</v>
      </c>
      <c r="H5386" s="442">
        <f>TRUNC(E5386* (1 + F5386 / 100) * G5386,2)</f>
        <v>6200</v>
      </c>
      <c r="I5386" s="268" t="e">
        <f>I5380 * (E5386 * (1+F5386/100))</f>
        <v>#REF!</v>
      </c>
      <c r="J5386" s="479" t="e">
        <f>H5386 * I5380</f>
        <v>#REF!</v>
      </c>
    </row>
    <row r="5387" spans="1:10">
      <c r="A5387" s="40">
        <v>107060</v>
      </c>
      <c r="B5387" s="31" t="s">
        <v>2027</v>
      </c>
      <c r="C5387" s="470" t="s">
        <v>2083</v>
      </c>
      <c r="D5387" s="438" t="s">
        <v>2</v>
      </c>
      <c r="E5387" s="443">
        <v>1</v>
      </c>
      <c r="F5387" s="440"/>
      <c r="G5387" s="441">
        <v>107900</v>
      </c>
      <c r="H5387" s="442">
        <f>TRUNC(E5387* (1 + F5387 / 100) * G5387,2)</f>
        <v>107900</v>
      </c>
      <c r="I5387" s="268" t="e">
        <f>I5380 * (E5387 * (1+F5387/100))</f>
        <v>#REF!</v>
      </c>
      <c r="J5387" s="479" t="e">
        <f>H5387 * I5380</f>
        <v>#REF!</v>
      </c>
    </row>
    <row r="5388" spans="1:10">
      <c r="A5388" s="40">
        <v>100611</v>
      </c>
      <c r="B5388" s="31" t="s">
        <v>1263</v>
      </c>
      <c r="C5388" s="470" t="s">
        <v>2043</v>
      </c>
      <c r="D5388" s="438" t="s">
        <v>2</v>
      </c>
      <c r="E5388" s="443">
        <v>0.12</v>
      </c>
      <c r="F5388" s="440"/>
      <c r="G5388" s="441">
        <v>7900</v>
      </c>
      <c r="H5388" s="442">
        <f>TRUNC(E5388* (1 + F5388 / 100) * G5388,2)</f>
        <v>948</v>
      </c>
      <c r="I5388" s="268" t="e">
        <f>I5380 * (E5388 * (1+F5388/100))</f>
        <v>#REF!</v>
      </c>
      <c r="J5388" s="479" t="e">
        <f>H5388 * I5380</f>
        <v>#REF!</v>
      </c>
    </row>
    <row r="5389" spans="1:10">
      <c r="A5389" s="54" t="s">
        <v>1265</v>
      </c>
      <c r="B5389" s="31"/>
      <c r="C5389" s="41"/>
      <c r="D5389" s="18"/>
      <c r="E5389" s="42"/>
      <c r="F5389" s="60"/>
      <c r="G5389" s="43" t="s">
        <v>1266</v>
      </c>
      <c r="H5389" s="48">
        <f>SUM(H5383:H5388)</f>
        <v>123048</v>
      </c>
      <c r="I5389" s="45"/>
      <c r="J5389" s="49" t="e">
        <f>SUM(J5383:J5388)</f>
        <v>#REF!</v>
      </c>
    </row>
    <row r="5390" spans="1:10">
      <c r="A5390" s="40" t="s">
        <v>1267</v>
      </c>
      <c r="B5390" s="31"/>
      <c r="C5390" s="50" t="s">
        <v>1268</v>
      </c>
      <c r="D5390" s="18" t="s">
        <v>1269</v>
      </c>
      <c r="E5390" s="18" t="s">
        <v>1270</v>
      </c>
      <c r="F5390" s="18" t="s">
        <v>1271</v>
      </c>
      <c r="G5390" s="51" t="s">
        <v>1272</v>
      </c>
      <c r="H5390" s="52" t="s">
        <v>1273</v>
      </c>
      <c r="I5390" s="45"/>
      <c r="J5390" s="46"/>
    </row>
    <row r="5391" spans="1:10">
      <c r="A5391" s="40">
        <v>200021</v>
      </c>
      <c r="B5391" s="31" t="s">
        <v>1268</v>
      </c>
      <c r="C5391" s="470" t="s">
        <v>1404</v>
      </c>
      <c r="D5391" s="292">
        <v>108249</v>
      </c>
      <c r="E5391" s="293">
        <f>$O$1</f>
        <v>1.68</v>
      </c>
      <c r="F5391" s="294">
        <f>IF(D5391&lt;&gt;"",TRUNC(D5391*E5391,0),"")</f>
        <v>181858</v>
      </c>
      <c r="G5391" s="295">
        <v>5.0567000000000002</v>
      </c>
      <c r="H5391" s="442">
        <f>TRUNC(F5391/G5391,2)</f>
        <v>35963.769999999997</v>
      </c>
      <c r="I5391" s="268" t="e">
        <f>I5380 / G5391</f>
        <v>#REF!</v>
      </c>
      <c r="J5391" s="479" t="e">
        <f>H5391 * I5380</f>
        <v>#REF!</v>
      </c>
    </row>
    <row r="5392" spans="1:10">
      <c r="A5392" s="54" t="s">
        <v>1276</v>
      </c>
      <c r="B5392" s="31"/>
      <c r="C5392" s="41"/>
      <c r="D5392" s="18"/>
      <c r="E5392" s="42"/>
      <c r="F5392" s="60"/>
      <c r="G5392" s="43" t="s">
        <v>1277</v>
      </c>
      <c r="H5392" s="48">
        <f>SUM(H5390:H5391)</f>
        <v>35963.769999999997</v>
      </c>
      <c r="I5392" s="45"/>
      <c r="J5392" s="49" t="e">
        <f>SUM(J5390:J5391)</f>
        <v>#REF!</v>
      </c>
    </row>
    <row r="5393" spans="1:10">
      <c r="A5393" s="40" t="s">
        <v>1278</v>
      </c>
      <c r="B5393" s="31"/>
      <c r="C5393" s="53" t="s">
        <v>1279</v>
      </c>
      <c r="D5393" s="18"/>
      <c r="E5393" s="42"/>
      <c r="F5393" s="60"/>
      <c r="G5393" s="43"/>
      <c r="H5393" s="44"/>
      <c r="I5393" s="45"/>
      <c r="J5393" s="46"/>
    </row>
    <row r="5394" spans="1:10">
      <c r="A5394" s="40">
        <v>300026</v>
      </c>
      <c r="B5394" s="31" t="s">
        <v>1279</v>
      </c>
      <c r="C5394" s="470" t="s">
        <v>1281</v>
      </c>
      <c r="D5394" s="438" t="s">
        <v>1282</v>
      </c>
      <c r="E5394" s="439">
        <f>$O$2</f>
        <v>0.05</v>
      </c>
      <c r="F5394" s="440"/>
      <c r="G5394" s="441">
        <f>H5392</f>
        <v>35963.769999999997</v>
      </c>
      <c r="H5394" s="442">
        <f>TRUNC(E5394* (1 + F5394 / 100) * G5394,2)</f>
        <v>1798.18</v>
      </c>
      <c r="I5394" s="268" t="e">
        <f>I5380 * H5394</f>
        <v>#REF!</v>
      </c>
      <c r="J5394" s="479" t="e">
        <f>H5394 * I5380</f>
        <v>#REF!</v>
      </c>
    </row>
    <row r="5395" spans="1:10">
      <c r="A5395" s="54" t="s">
        <v>1283</v>
      </c>
      <c r="B5395" s="31"/>
      <c r="C5395" s="41"/>
      <c r="D5395" s="18"/>
      <c r="E5395" s="42"/>
      <c r="F5395" s="60"/>
      <c r="G5395" s="43" t="s">
        <v>1284</v>
      </c>
      <c r="H5395" s="48">
        <f>SUM(H5393:H5394)</f>
        <v>1798.18</v>
      </c>
      <c r="I5395" s="45"/>
      <c r="J5395" s="49" t="e">
        <f>SUM(J5393:J5394)</f>
        <v>#REF!</v>
      </c>
    </row>
    <row r="5396" spans="1:10">
      <c r="A5396" s="18" t="s">
        <v>1285</v>
      </c>
      <c r="B5396" s="61"/>
      <c r="C5396" s="47" t="s">
        <v>1286</v>
      </c>
      <c r="D5396" s="18"/>
      <c r="E5396" s="42"/>
      <c r="F5396" s="60"/>
      <c r="G5396" s="43"/>
      <c r="H5396" s="44"/>
      <c r="I5396" s="45"/>
      <c r="J5396" s="46"/>
    </row>
    <row r="5397" spans="1:10">
      <c r="A5397" s="40"/>
      <c r="B5397" s="31"/>
      <c r="C5397" s="470"/>
      <c r="D5397" s="438"/>
      <c r="E5397" s="443"/>
      <c r="F5397" s="440"/>
      <c r="G5397" s="441"/>
      <c r="H5397" s="442"/>
      <c r="I5397" s="268"/>
      <c r="J5397" s="479"/>
    </row>
    <row r="5398" spans="1:10">
      <c r="A5398" s="54" t="s">
        <v>1287</v>
      </c>
      <c r="B5398" s="61"/>
      <c r="C5398" s="41"/>
      <c r="D5398" s="18"/>
      <c r="E5398" s="42"/>
      <c r="F5398" s="60"/>
      <c r="G5398" s="43" t="s">
        <v>1288</v>
      </c>
      <c r="H5398" s="442">
        <f>SUM(H5396:H5397)</f>
        <v>0</v>
      </c>
      <c r="I5398" s="45"/>
      <c r="J5398" s="479">
        <f>SUM(J5396:J5397)</f>
        <v>0</v>
      </c>
    </row>
    <row r="5399" spans="1:10">
      <c r="A5399" s="18"/>
      <c r="B5399" s="55"/>
      <c r="C5399" s="41"/>
      <c r="D5399" s="18"/>
      <c r="E5399" s="42"/>
      <c r="F5399" s="60"/>
      <c r="G5399" s="43"/>
      <c r="H5399" s="44"/>
      <c r="I5399" s="45"/>
      <c r="J5399" s="46"/>
    </row>
    <row r="5400" spans="1:10" ht="16" thickBot="1">
      <c r="A5400" s="18" t="s">
        <v>1289</v>
      </c>
      <c r="B5400" s="55"/>
      <c r="C5400" s="56"/>
      <c r="D5400" s="405"/>
      <c r="E5400" s="406"/>
      <c r="F5400" s="407" t="s">
        <v>1290</v>
      </c>
      <c r="G5400" s="408">
        <f>SUM(H5381:H5399)/2</f>
        <v>160809.95000000001</v>
      </c>
      <c r="H5400" s="409" t="e">
        <f>IF($A$2="CD",IF($A$3=1,ROUND(SUM(H5381:H5399)/2,0),IF($A$3=3,ROUND(SUM(H5381:H5399)/2,-1),SUM(H5381:H5399)/2)),SUM(H5381:H5399)/2)</f>
        <v>#REF!</v>
      </c>
      <c r="I5400" s="57" t="e">
        <f>SUM(J5381:J5399)/2</f>
        <v>#REF!</v>
      </c>
      <c r="J5400" s="410" t="e">
        <f>IF($A$2="CD",IF($A$3=1,ROUND(SUM(J5381:J5399)/2,0),IF($A$3=3,ROUND(SUM(J5381:J5399)/2,-1),SUM(J5381:J5399)/2)),SUM(J5381:J5399)/2)</f>
        <v>#REF!</v>
      </c>
    </row>
    <row r="5401" spans="1:10" ht="16" thickTop="1">
      <c r="A5401" s="18" t="s">
        <v>1340</v>
      </c>
      <c r="B5401" s="55"/>
      <c r="C5401" s="65" t="s">
        <v>1341</v>
      </c>
      <c r="D5401" s="66"/>
      <c r="E5401" s="67"/>
      <c r="F5401" s="112"/>
      <c r="G5401" s="68"/>
      <c r="H5401" s="69"/>
      <c r="I5401" s="45"/>
      <c r="J5401" s="70"/>
    </row>
    <row r="5402" spans="1:10">
      <c r="A5402" s="40" t="s">
        <v>1342</v>
      </c>
      <c r="B5402" s="55"/>
      <c r="C5402" s="480" t="s">
        <v>1343</v>
      </c>
      <c r="D5402" s="481"/>
      <c r="E5402" s="482"/>
      <c r="F5402" s="444">
        <f>$F$3</f>
        <v>0</v>
      </c>
      <c r="G5402" s="483"/>
      <c r="H5402" s="484" t="e">
        <f>ROUND(H5400*F5402,2)</f>
        <v>#REF!</v>
      </c>
      <c r="I5402" s="45"/>
      <c r="J5402" s="479" t="e">
        <f>ROUND(J5400*F5402,2)</f>
        <v>#REF!</v>
      </c>
    </row>
    <row r="5403" spans="1:10">
      <c r="A5403" s="40" t="s">
        <v>1344</v>
      </c>
      <c r="B5403" s="55"/>
      <c r="C5403" s="480" t="s">
        <v>1345</v>
      </c>
      <c r="D5403" s="481"/>
      <c r="E5403" s="482"/>
      <c r="F5403" s="444">
        <f>$G$3</f>
        <v>0</v>
      </c>
      <c r="G5403" s="483"/>
      <c r="H5403" s="484" t="e">
        <f>ROUND(H5400*F5403,2)</f>
        <v>#REF!</v>
      </c>
      <c r="I5403" s="45"/>
      <c r="J5403" s="479" t="e">
        <f>ROUND(J5400*F5403,2)</f>
        <v>#REF!</v>
      </c>
    </row>
    <row r="5404" spans="1:10">
      <c r="A5404" s="40" t="s">
        <v>1346</v>
      </c>
      <c r="B5404" s="55"/>
      <c r="C5404" s="480" t="s">
        <v>1347</v>
      </c>
      <c r="D5404" s="481"/>
      <c r="E5404" s="482"/>
      <c r="F5404" s="444">
        <f>$H$3</f>
        <v>0</v>
      </c>
      <c r="G5404" s="483"/>
      <c r="H5404" s="484" t="e">
        <f>ROUND(H5400*F5404,2)</f>
        <v>#REF!</v>
      </c>
      <c r="I5404" s="45"/>
      <c r="J5404" s="479" t="e">
        <f>ROUND(J5400*F5404,2)</f>
        <v>#REF!</v>
      </c>
    </row>
    <row r="5405" spans="1:10">
      <c r="A5405" s="40" t="s">
        <v>1348</v>
      </c>
      <c r="B5405" s="55"/>
      <c r="C5405" s="480" t="s">
        <v>1349</v>
      </c>
      <c r="D5405" s="481"/>
      <c r="E5405" s="482"/>
      <c r="F5405" s="444" t="e">
        <f>$I$3</f>
        <v>#REF!</v>
      </c>
      <c r="G5405" s="483"/>
      <c r="H5405" s="484" t="e">
        <f>ROUND(H5404*F5405,2)</f>
        <v>#REF!</v>
      </c>
      <c r="I5405" s="45"/>
      <c r="J5405" s="479" t="e">
        <f>ROUND(J5404*F5405,2)</f>
        <v>#REF!</v>
      </c>
    </row>
    <row r="5406" spans="1:10">
      <c r="A5406" s="18" t="s">
        <v>1350</v>
      </c>
      <c r="B5406" s="55"/>
      <c r="C5406" s="47" t="s">
        <v>1351</v>
      </c>
      <c r="D5406" s="18"/>
      <c r="E5406" s="42"/>
      <c r="F5406" s="60"/>
      <c r="G5406" s="71"/>
      <c r="H5406" s="72" t="e">
        <f>SUM(H5402:H5405)</f>
        <v>#REF!</v>
      </c>
      <c r="I5406" s="62"/>
      <c r="J5406" s="73" t="e">
        <f>SUM(J5402:J5405)</f>
        <v>#REF!</v>
      </c>
    </row>
    <row r="5407" spans="1:10" ht="16" thickBot="1">
      <c r="A5407" s="18" t="s">
        <v>1352</v>
      </c>
      <c r="B5407" s="55"/>
      <c r="C5407" s="411"/>
      <c r="D5407" s="412"/>
      <c r="E5407" s="406"/>
      <c r="F5407" s="407" t="s">
        <v>1353</v>
      </c>
      <c r="G5407" s="413" t="e">
        <f>H5406+H5400</f>
        <v>#REF!</v>
      </c>
      <c r="H5407" s="409" t="e">
        <f>IF($A$3=2,ROUND((H5400+H5406),2),IF($A$3=3,ROUND((H5400+H5406),-1),ROUND((H5400+H5406),0)))</f>
        <v>#REF!</v>
      </c>
      <c r="I5407" s="57"/>
      <c r="J5407" s="410" t="e">
        <f>IF($A$3=2,ROUND((J5400+J5406),2),IF($A$3=3,ROUND((J5400+J5406),-1),ROUND((J5400+J5406),0)))</f>
        <v>#REF!</v>
      </c>
    </row>
    <row r="5408" spans="1:10" ht="16" thickTop="1">
      <c r="C5408" s="1"/>
      <c r="D5408" s="2"/>
      <c r="E5408" s="1"/>
      <c r="F5408" s="1"/>
      <c r="G5408" s="1"/>
      <c r="H5408" s="1"/>
      <c r="I5408" s="29"/>
      <c r="J5408" s="30"/>
    </row>
    <row r="5409" spans="1:10" ht="16" thickBot="1">
      <c r="C5409" s="1"/>
      <c r="D5409" s="2"/>
      <c r="E5409" s="1"/>
      <c r="F5409" s="1"/>
      <c r="G5409" s="1"/>
      <c r="H5409" s="1"/>
      <c r="I5409" s="29"/>
      <c r="J5409" s="30"/>
    </row>
    <row r="5410" spans="1:10" ht="16" thickTop="1">
      <c r="A5410" s="18" t="s">
        <v>2084</v>
      </c>
      <c r="B5410" s="31"/>
      <c r="C5410" s="812" t="s">
        <v>2085</v>
      </c>
      <c r="D5410" s="813"/>
      <c r="E5410" s="813"/>
      <c r="F5410" s="813"/>
      <c r="G5410" s="58"/>
      <c r="H5410" s="33" t="s">
        <v>1328</v>
      </c>
      <c r="I5410" s="34" t="s">
        <v>1251</v>
      </c>
      <c r="J5410" s="35" t="s">
        <v>4</v>
      </c>
    </row>
    <row r="5411" spans="1:10">
      <c r="A5411" s="18"/>
      <c r="B5411" s="31"/>
      <c r="C5411" s="814"/>
      <c r="D5411" s="815"/>
      <c r="E5411" s="815"/>
      <c r="F5411" s="815"/>
      <c r="G5411" s="59"/>
      <c r="H5411" s="37" t="e">
        <f>"ITEM:   "&amp;#REF!</f>
        <v>#REF!</v>
      </c>
      <c r="I5411" s="64" t="e">
        <f>#REF!</f>
        <v>#REF!</v>
      </c>
      <c r="J5411" s="39"/>
    </row>
    <row r="5412" spans="1:10">
      <c r="A5412" s="40" t="s">
        <v>1253</v>
      </c>
      <c r="B5412" s="31"/>
      <c r="C5412" s="470" t="s">
        <v>1</v>
      </c>
      <c r="D5412" s="438" t="s">
        <v>2</v>
      </c>
      <c r="E5412" s="443" t="s">
        <v>3</v>
      </c>
      <c r="F5412" s="440" t="s">
        <v>1254</v>
      </c>
      <c r="G5412" s="441" t="s">
        <v>1255</v>
      </c>
      <c r="H5412" s="442" t="s">
        <v>1256</v>
      </c>
      <c r="I5412" s="268"/>
      <c r="J5412" s="479" t="s">
        <v>1256</v>
      </c>
    </row>
    <row r="5413" spans="1:10">
      <c r="A5413" s="40"/>
      <c r="B5413" s="31"/>
      <c r="C5413" s="41"/>
      <c r="D5413" s="18"/>
      <c r="E5413" s="42"/>
      <c r="F5413" s="60"/>
      <c r="G5413" s="43"/>
      <c r="H5413" s="44"/>
      <c r="I5413" s="45"/>
      <c r="J5413" s="46"/>
    </row>
    <row r="5414" spans="1:10">
      <c r="A5414" s="40" t="s">
        <v>1257</v>
      </c>
      <c r="B5414" s="31"/>
      <c r="C5414" s="47" t="s">
        <v>1258</v>
      </c>
      <c r="D5414" s="18"/>
      <c r="E5414" s="42"/>
      <c r="F5414" s="60"/>
      <c r="G5414" s="43"/>
      <c r="H5414" s="44"/>
      <c r="I5414" s="45"/>
      <c r="J5414" s="46"/>
    </row>
    <row r="5415" spans="1:10">
      <c r="A5415" s="40">
        <v>101254</v>
      </c>
      <c r="B5415" s="31" t="s">
        <v>1428</v>
      </c>
      <c r="C5415" s="470" t="s">
        <v>2081</v>
      </c>
      <c r="D5415" s="438" t="s">
        <v>2</v>
      </c>
      <c r="E5415" s="443">
        <v>2</v>
      </c>
      <c r="F5415" s="440"/>
      <c r="G5415" s="441">
        <v>2900</v>
      </c>
      <c r="H5415" s="442">
        <f>TRUNC(E5415* (1 + F5415 / 100) * G5415,2)</f>
        <v>5800</v>
      </c>
      <c r="I5415" s="268" t="e">
        <f>I5411 * (E5415 * (1+F5415/100))</f>
        <v>#REF!</v>
      </c>
      <c r="J5415" s="479" t="e">
        <f>H5415 * I5411</f>
        <v>#REF!</v>
      </c>
    </row>
    <row r="5416" spans="1:10">
      <c r="A5416" s="40">
        <v>101786</v>
      </c>
      <c r="B5416" s="31" t="s">
        <v>1428</v>
      </c>
      <c r="C5416" s="470" t="s">
        <v>2082</v>
      </c>
      <c r="D5416" s="438" t="s">
        <v>2</v>
      </c>
      <c r="E5416" s="443">
        <v>1</v>
      </c>
      <c r="F5416" s="440"/>
      <c r="G5416" s="441">
        <v>2200</v>
      </c>
      <c r="H5416" s="442">
        <f>TRUNC(E5416* (1 + F5416 / 100) * G5416,2)</f>
        <v>2200</v>
      </c>
      <c r="I5416" s="268" t="e">
        <f>I5411 * (E5416 * (1+F5416/100))</f>
        <v>#REF!</v>
      </c>
      <c r="J5416" s="479" t="e">
        <f>H5416 * I5411</f>
        <v>#REF!</v>
      </c>
    </row>
    <row r="5417" spans="1:10">
      <c r="A5417" s="40">
        <v>103029</v>
      </c>
      <c r="B5417" s="31" t="s">
        <v>2027</v>
      </c>
      <c r="C5417" s="470" t="s">
        <v>2032</v>
      </c>
      <c r="D5417" s="438" t="s">
        <v>2</v>
      </c>
      <c r="E5417" s="443">
        <v>2</v>
      </c>
      <c r="F5417" s="440"/>
      <c r="G5417" s="441">
        <v>3100</v>
      </c>
      <c r="H5417" s="442">
        <f>TRUNC(E5417* (1 + F5417 / 100) * G5417,2)</f>
        <v>6200</v>
      </c>
      <c r="I5417" s="268" t="e">
        <f>I5411 * (E5417 * (1+F5417/100))</f>
        <v>#REF!</v>
      </c>
      <c r="J5417" s="479" t="e">
        <f>H5417 * I5411</f>
        <v>#REF!</v>
      </c>
    </row>
    <row r="5418" spans="1:10">
      <c r="A5418" s="40">
        <v>100971</v>
      </c>
      <c r="B5418" s="31" t="s">
        <v>2027</v>
      </c>
      <c r="C5418" s="470" t="s">
        <v>2086</v>
      </c>
      <c r="D5418" s="438" t="s">
        <v>2</v>
      </c>
      <c r="E5418" s="443">
        <v>1</v>
      </c>
      <c r="F5418" s="440"/>
      <c r="G5418" s="441">
        <v>58900</v>
      </c>
      <c r="H5418" s="442">
        <f>TRUNC(E5418* (1 + F5418 / 100) * G5418,2)</f>
        <v>58900</v>
      </c>
      <c r="I5418" s="268" t="e">
        <f>I5411 * (E5418 * (1+F5418/100))</f>
        <v>#REF!</v>
      </c>
      <c r="J5418" s="479" t="e">
        <f>H5418 * I5411</f>
        <v>#REF!</v>
      </c>
    </row>
    <row r="5419" spans="1:10">
      <c r="A5419" s="40">
        <v>100611</v>
      </c>
      <c r="B5419" s="31" t="s">
        <v>1263</v>
      </c>
      <c r="C5419" s="470" t="s">
        <v>2043</v>
      </c>
      <c r="D5419" s="438" t="s">
        <v>2</v>
      </c>
      <c r="E5419" s="443">
        <v>0.12</v>
      </c>
      <c r="F5419" s="440"/>
      <c r="G5419" s="441">
        <v>7900</v>
      </c>
      <c r="H5419" s="442">
        <f>TRUNC(E5419* (1 + F5419 / 100) * G5419,2)</f>
        <v>948</v>
      </c>
      <c r="I5419" s="268" t="e">
        <f>I5411 * (E5419 * (1+F5419/100))</f>
        <v>#REF!</v>
      </c>
      <c r="J5419" s="479" t="e">
        <f>H5419 * I5411</f>
        <v>#REF!</v>
      </c>
    </row>
    <row r="5420" spans="1:10">
      <c r="A5420" s="54" t="s">
        <v>1265</v>
      </c>
      <c r="B5420" s="31"/>
      <c r="C5420" s="41"/>
      <c r="D5420" s="18"/>
      <c r="E5420" s="42"/>
      <c r="F5420" s="60"/>
      <c r="G5420" s="43" t="s">
        <v>1266</v>
      </c>
      <c r="H5420" s="48">
        <f>SUM(H5414:H5419)</f>
        <v>74048</v>
      </c>
      <c r="I5420" s="45"/>
      <c r="J5420" s="49" t="e">
        <f>SUM(J5414:J5419)</f>
        <v>#REF!</v>
      </c>
    </row>
    <row r="5421" spans="1:10">
      <c r="A5421" s="40" t="s">
        <v>1267</v>
      </c>
      <c r="B5421" s="31"/>
      <c r="C5421" s="50" t="s">
        <v>1268</v>
      </c>
      <c r="D5421" s="18" t="s">
        <v>1269</v>
      </c>
      <c r="E5421" s="18" t="s">
        <v>1270</v>
      </c>
      <c r="F5421" s="18" t="s">
        <v>1271</v>
      </c>
      <c r="G5421" s="51" t="s">
        <v>1272</v>
      </c>
      <c r="H5421" s="52" t="s">
        <v>1273</v>
      </c>
      <c r="I5421" s="45"/>
      <c r="J5421" s="46"/>
    </row>
    <row r="5422" spans="1:10">
      <c r="A5422" s="40">
        <v>200021</v>
      </c>
      <c r="B5422" s="31" t="s">
        <v>1268</v>
      </c>
      <c r="C5422" s="470" t="s">
        <v>1404</v>
      </c>
      <c r="D5422" s="292">
        <v>108249</v>
      </c>
      <c r="E5422" s="293">
        <f>$O$1</f>
        <v>1.68</v>
      </c>
      <c r="F5422" s="294">
        <f>IF(D5422&lt;&gt;"",TRUNC(D5422*E5422,0),"")</f>
        <v>181858</v>
      </c>
      <c r="G5422" s="295">
        <v>7.4993999999999996</v>
      </c>
      <c r="H5422" s="442">
        <f>TRUNC(F5422/G5422,2)</f>
        <v>24249.67</v>
      </c>
      <c r="I5422" s="268" t="e">
        <f>I5411 / G5422</f>
        <v>#REF!</v>
      </c>
      <c r="J5422" s="479" t="e">
        <f>H5422 * I5411</f>
        <v>#REF!</v>
      </c>
    </row>
    <row r="5423" spans="1:10">
      <c r="A5423" s="54" t="s">
        <v>1276</v>
      </c>
      <c r="B5423" s="31"/>
      <c r="C5423" s="41"/>
      <c r="D5423" s="18"/>
      <c r="E5423" s="42"/>
      <c r="F5423" s="60"/>
      <c r="G5423" s="43" t="s">
        <v>1277</v>
      </c>
      <c r="H5423" s="48">
        <f>SUM(H5421:H5422)</f>
        <v>24249.67</v>
      </c>
      <c r="I5423" s="45"/>
      <c r="J5423" s="49" t="e">
        <f>SUM(J5421:J5422)</f>
        <v>#REF!</v>
      </c>
    </row>
    <row r="5424" spans="1:10">
      <c r="A5424" s="40" t="s">
        <v>1278</v>
      </c>
      <c r="B5424" s="31"/>
      <c r="C5424" s="53" t="s">
        <v>1279</v>
      </c>
      <c r="D5424" s="18"/>
      <c r="E5424" s="42"/>
      <c r="F5424" s="60"/>
      <c r="G5424" s="43"/>
      <c r="H5424" s="44"/>
      <c r="I5424" s="45"/>
      <c r="J5424" s="46"/>
    </row>
    <row r="5425" spans="1:10">
      <c r="A5425" s="40">
        <v>300026</v>
      </c>
      <c r="B5425" s="31" t="s">
        <v>1279</v>
      </c>
      <c r="C5425" s="470" t="s">
        <v>1281</v>
      </c>
      <c r="D5425" s="438" t="s">
        <v>1282</v>
      </c>
      <c r="E5425" s="439">
        <f>$O$2</f>
        <v>0.05</v>
      </c>
      <c r="F5425" s="440"/>
      <c r="G5425" s="441">
        <f>H5423</f>
        <v>24249.67</v>
      </c>
      <c r="H5425" s="442">
        <f>TRUNC(E5425* (1 + F5425 / 100) * G5425,2)</f>
        <v>1212.48</v>
      </c>
      <c r="I5425" s="268" t="e">
        <f>I5411 * H5425</f>
        <v>#REF!</v>
      </c>
      <c r="J5425" s="479" t="e">
        <f>H5425 * I5411</f>
        <v>#REF!</v>
      </c>
    </row>
    <row r="5426" spans="1:10">
      <c r="A5426" s="54" t="s">
        <v>1283</v>
      </c>
      <c r="B5426" s="31"/>
      <c r="C5426" s="41"/>
      <c r="D5426" s="18"/>
      <c r="E5426" s="42"/>
      <c r="F5426" s="60"/>
      <c r="G5426" s="43" t="s">
        <v>1284</v>
      </c>
      <c r="H5426" s="48">
        <f>SUM(H5424:H5425)</f>
        <v>1212.48</v>
      </c>
      <c r="I5426" s="45"/>
      <c r="J5426" s="49" t="e">
        <f>SUM(J5424:J5425)</f>
        <v>#REF!</v>
      </c>
    </row>
    <row r="5427" spans="1:10">
      <c r="A5427" s="18" t="s">
        <v>1285</v>
      </c>
      <c r="B5427" s="61"/>
      <c r="C5427" s="47" t="s">
        <v>1286</v>
      </c>
      <c r="D5427" s="18"/>
      <c r="E5427" s="42"/>
      <c r="F5427" s="60"/>
      <c r="G5427" s="43"/>
      <c r="H5427" s="44"/>
      <c r="I5427" s="45"/>
      <c r="J5427" s="46"/>
    </row>
    <row r="5428" spans="1:10">
      <c r="A5428" s="40"/>
      <c r="B5428" s="31"/>
      <c r="C5428" s="470"/>
      <c r="D5428" s="438"/>
      <c r="E5428" s="443"/>
      <c r="F5428" s="440"/>
      <c r="G5428" s="441"/>
      <c r="H5428" s="442"/>
      <c r="I5428" s="268"/>
      <c r="J5428" s="479"/>
    </row>
    <row r="5429" spans="1:10">
      <c r="A5429" s="54" t="s">
        <v>1287</v>
      </c>
      <c r="B5429" s="61"/>
      <c r="C5429" s="41"/>
      <c r="D5429" s="18"/>
      <c r="E5429" s="42"/>
      <c r="F5429" s="60"/>
      <c r="G5429" s="43" t="s">
        <v>1288</v>
      </c>
      <c r="H5429" s="442">
        <f>SUM(H5427:H5428)</f>
        <v>0</v>
      </c>
      <c r="I5429" s="45"/>
      <c r="J5429" s="479">
        <f>SUM(J5427:J5428)</f>
        <v>0</v>
      </c>
    </row>
    <row r="5430" spans="1:10">
      <c r="A5430" s="18"/>
      <c r="B5430" s="55"/>
      <c r="C5430" s="41"/>
      <c r="D5430" s="18"/>
      <c r="E5430" s="42"/>
      <c r="F5430" s="60"/>
      <c r="G5430" s="43"/>
      <c r="H5430" s="44"/>
      <c r="I5430" s="45"/>
      <c r="J5430" s="46"/>
    </row>
    <row r="5431" spans="1:10" ht="16" thickBot="1">
      <c r="A5431" s="18" t="s">
        <v>1289</v>
      </c>
      <c r="B5431" s="55"/>
      <c r="C5431" s="56"/>
      <c r="D5431" s="405"/>
      <c r="E5431" s="406"/>
      <c r="F5431" s="407" t="s">
        <v>1290</v>
      </c>
      <c r="G5431" s="408">
        <f>SUM(H5412:H5430)/2</f>
        <v>99510.15</v>
      </c>
      <c r="H5431" s="409" t="e">
        <f>IF($A$2="CD",IF($A$3=1,ROUND(SUM(H5412:H5430)/2,0),IF($A$3=3,ROUND(SUM(H5412:H5430)/2,-1),SUM(H5412:H5430)/2)),SUM(H5412:H5430)/2)</f>
        <v>#REF!</v>
      </c>
      <c r="I5431" s="57" t="e">
        <f>SUM(J5412:J5430)/2</f>
        <v>#REF!</v>
      </c>
      <c r="J5431" s="410" t="e">
        <f>IF($A$2="CD",IF($A$3=1,ROUND(SUM(J5412:J5430)/2,0),IF($A$3=3,ROUND(SUM(J5412:J5430)/2,-1),SUM(J5412:J5430)/2)),SUM(J5412:J5430)/2)</f>
        <v>#REF!</v>
      </c>
    </row>
    <row r="5432" spans="1:10" ht="16" thickTop="1">
      <c r="A5432" s="18" t="s">
        <v>1340</v>
      </c>
      <c r="B5432" s="55"/>
      <c r="C5432" s="65" t="s">
        <v>1341</v>
      </c>
      <c r="D5432" s="66"/>
      <c r="E5432" s="67"/>
      <c r="F5432" s="112"/>
      <c r="G5432" s="68"/>
      <c r="H5432" s="69"/>
      <c r="I5432" s="45"/>
      <c r="J5432" s="70"/>
    </row>
    <row r="5433" spans="1:10">
      <c r="A5433" s="40" t="s">
        <v>1342</v>
      </c>
      <c r="B5433" s="55"/>
      <c r="C5433" s="480" t="s">
        <v>1343</v>
      </c>
      <c r="D5433" s="481"/>
      <c r="E5433" s="482"/>
      <c r="F5433" s="444">
        <f>$F$3</f>
        <v>0</v>
      </c>
      <c r="G5433" s="483"/>
      <c r="H5433" s="484" t="e">
        <f>ROUND(H5431*F5433,2)</f>
        <v>#REF!</v>
      </c>
      <c r="I5433" s="45"/>
      <c r="J5433" s="479" t="e">
        <f>ROUND(J5431*F5433,2)</f>
        <v>#REF!</v>
      </c>
    </row>
    <row r="5434" spans="1:10">
      <c r="A5434" s="40" t="s">
        <v>1344</v>
      </c>
      <c r="B5434" s="55"/>
      <c r="C5434" s="480" t="s">
        <v>1345</v>
      </c>
      <c r="D5434" s="481"/>
      <c r="E5434" s="482"/>
      <c r="F5434" s="444">
        <f>$G$3</f>
        <v>0</v>
      </c>
      <c r="G5434" s="483"/>
      <c r="H5434" s="484" t="e">
        <f>ROUND(H5431*F5434,2)</f>
        <v>#REF!</v>
      </c>
      <c r="I5434" s="45"/>
      <c r="J5434" s="479" t="e">
        <f>ROUND(J5431*F5434,2)</f>
        <v>#REF!</v>
      </c>
    </row>
    <row r="5435" spans="1:10">
      <c r="A5435" s="40" t="s">
        <v>1346</v>
      </c>
      <c r="B5435" s="55"/>
      <c r="C5435" s="480" t="s">
        <v>1347</v>
      </c>
      <c r="D5435" s="481"/>
      <c r="E5435" s="482"/>
      <c r="F5435" s="444">
        <f>$H$3</f>
        <v>0</v>
      </c>
      <c r="G5435" s="483"/>
      <c r="H5435" s="484" t="e">
        <f>ROUND(H5431*F5435,2)</f>
        <v>#REF!</v>
      </c>
      <c r="I5435" s="45"/>
      <c r="J5435" s="479" t="e">
        <f>ROUND(J5431*F5435,2)</f>
        <v>#REF!</v>
      </c>
    </row>
    <row r="5436" spans="1:10">
      <c r="A5436" s="40" t="s">
        <v>1348</v>
      </c>
      <c r="B5436" s="55"/>
      <c r="C5436" s="480" t="s">
        <v>1349</v>
      </c>
      <c r="D5436" s="481"/>
      <c r="E5436" s="482"/>
      <c r="F5436" s="444" t="e">
        <f>$I$3</f>
        <v>#REF!</v>
      </c>
      <c r="G5436" s="483"/>
      <c r="H5436" s="484" t="e">
        <f>ROUND(H5435*F5436,2)</f>
        <v>#REF!</v>
      </c>
      <c r="I5436" s="45"/>
      <c r="J5436" s="479" t="e">
        <f>ROUND(J5435*F5436,2)</f>
        <v>#REF!</v>
      </c>
    </row>
    <row r="5437" spans="1:10">
      <c r="A5437" s="18" t="s">
        <v>1350</v>
      </c>
      <c r="B5437" s="55"/>
      <c r="C5437" s="47" t="s">
        <v>1351</v>
      </c>
      <c r="D5437" s="18"/>
      <c r="E5437" s="42"/>
      <c r="F5437" s="60"/>
      <c r="G5437" s="71"/>
      <c r="H5437" s="72" t="e">
        <f>SUM(H5433:H5436)</f>
        <v>#REF!</v>
      </c>
      <c r="I5437" s="62"/>
      <c r="J5437" s="73" t="e">
        <f>SUM(J5433:J5436)</f>
        <v>#REF!</v>
      </c>
    </row>
    <row r="5438" spans="1:10" ht="16" thickBot="1">
      <c r="A5438" s="18" t="s">
        <v>1352</v>
      </c>
      <c r="B5438" s="55"/>
      <c r="C5438" s="411"/>
      <c r="D5438" s="412"/>
      <c r="E5438" s="406"/>
      <c r="F5438" s="407" t="s">
        <v>1353</v>
      </c>
      <c r="G5438" s="413" t="e">
        <f>H5437+H5431</f>
        <v>#REF!</v>
      </c>
      <c r="H5438" s="409" t="e">
        <f>IF($A$3=2,ROUND((H5431+H5437),2),IF($A$3=3,ROUND((H5431+H5437),-1),ROUND((H5431+H5437),0)))</f>
        <v>#REF!</v>
      </c>
      <c r="I5438" s="57"/>
      <c r="J5438" s="410" t="e">
        <f>IF($A$3=2,ROUND((J5431+J5437),2),IF($A$3=3,ROUND((J5431+J5437),-1),ROUND((J5431+J5437),0)))</f>
        <v>#REF!</v>
      </c>
    </row>
    <row r="5439" spans="1:10" ht="16" thickTop="1">
      <c r="C5439" s="1"/>
      <c r="D5439" s="2"/>
      <c r="E5439" s="1"/>
      <c r="F5439" s="1"/>
      <c r="G5439" s="1"/>
      <c r="H5439" s="1"/>
      <c r="I5439" s="29"/>
      <c r="J5439" s="30"/>
    </row>
    <row r="5440" spans="1:10" ht="16" thickBot="1">
      <c r="C5440" s="1"/>
      <c r="D5440" s="2"/>
      <c r="E5440" s="1"/>
      <c r="F5440" s="1"/>
      <c r="G5440" s="1"/>
      <c r="H5440" s="1"/>
      <c r="I5440" s="29"/>
      <c r="J5440" s="30"/>
    </row>
    <row r="5441" spans="1:10" ht="16" thickTop="1">
      <c r="A5441" s="18" t="s">
        <v>2087</v>
      </c>
      <c r="B5441" s="31"/>
      <c r="C5441" s="812" t="s">
        <v>2088</v>
      </c>
      <c r="D5441" s="813"/>
      <c r="E5441" s="813"/>
      <c r="F5441" s="813"/>
      <c r="G5441" s="58"/>
      <c r="H5441" s="33" t="s">
        <v>1328</v>
      </c>
      <c r="I5441" s="34" t="s">
        <v>1251</v>
      </c>
      <c r="J5441" s="35" t="s">
        <v>4</v>
      </c>
    </row>
    <row r="5442" spans="1:10">
      <c r="A5442" s="18"/>
      <c r="B5442" s="31"/>
      <c r="C5442" s="814"/>
      <c r="D5442" s="815"/>
      <c r="E5442" s="815"/>
      <c r="F5442" s="815"/>
      <c r="G5442" s="59"/>
      <c r="H5442" s="37" t="e">
        <f>"ITEM:   "&amp;#REF!</f>
        <v>#REF!</v>
      </c>
      <c r="I5442" s="64" t="e">
        <f>#REF!</f>
        <v>#REF!</v>
      </c>
      <c r="J5442" s="39"/>
    </row>
    <row r="5443" spans="1:10">
      <c r="A5443" s="40" t="s">
        <v>1253</v>
      </c>
      <c r="B5443" s="31"/>
      <c r="C5443" s="470" t="s">
        <v>1</v>
      </c>
      <c r="D5443" s="438" t="s">
        <v>2</v>
      </c>
      <c r="E5443" s="443" t="s">
        <v>3</v>
      </c>
      <c r="F5443" s="440" t="s">
        <v>1254</v>
      </c>
      <c r="G5443" s="441" t="s">
        <v>1255</v>
      </c>
      <c r="H5443" s="442" t="s">
        <v>1256</v>
      </c>
      <c r="I5443" s="268"/>
      <c r="J5443" s="479" t="s">
        <v>1256</v>
      </c>
    </row>
    <row r="5444" spans="1:10">
      <c r="A5444" s="40"/>
      <c r="B5444" s="31"/>
      <c r="C5444" s="41"/>
      <c r="D5444" s="18"/>
      <c r="E5444" s="42"/>
      <c r="F5444" s="60"/>
      <c r="G5444" s="43"/>
      <c r="H5444" s="44"/>
      <c r="I5444" s="45"/>
      <c r="J5444" s="46"/>
    </row>
    <row r="5445" spans="1:10">
      <c r="A5445" s="40" t="s">
        <v>1257</v>
      </c>
      <c r="B5445" s="31"/>
      <c r="C5445" s="47" t="s">
        <v>1258</v>
      </c>
      <c r="D5445" s="18"/>
      <c r="E5445" s="42"/>
      <c r="F5445" s="60"/>
      <c r="G5445" s="43"/>
      <c r="H5445" s="44"/>
      <c r="I5445" s="45"/>
      <c r="J5445" s="46"/>
    </row>
    <row r="5446" spans="1:10">
      <c r="A5446" s="40">
        <v>101254</v>
      </c>
      <c r="B5446" s="31" t="s">
        <v>1428</v>
      </c>
      <c r="C5446" s="470" t="s">
        <v>2081</v>
      </c>
      <c r="D5446" s="438" t="s">
        <v>2</v>
      </c>
      <c r="E5446" s="443">
        <v>2</v>
      </c>
      <c r="F5446" s="440"/>
      <c r="G5446" s="441">
        <v>2900</v>
      </c>
      <c r="H5446" s="442">
        <f>TRUNC(E5446* (1 + F5446 / 100) * G5446,2)</f>
        <v>5800</v>
      </c>
      <c r="I5446" s="268" t="e">
        <f>I5442 * (E5446 * (1+F5446/100))</f>
        <v>#REF!</v>
      </c>
      <c r="J5446" s="479" t="e">
        <f>H5446 * I5442</f>
        <v>#REF!</v>
      </c>
    </row>
    <row r="5447" spans="1:10">
      <c r="A5447" s="40">
        <v>101786</v>
      </c>
      <c r="B5447" s="31" t="s">
        <v>1428</v>
      </c>
      <c r="C5447" s="470" t="s">
        <v>2082</v>
      </c>
      <c r="D5447" s="438" t="s">
        <v>2</v>
      </c>
      <c r="E5447" s="443">
        <v>1</v>
      </c>
      <c r="F5447" s="440"/>
      <c r="G5447" s="441">
        <v>2200</v>
      </c>
      <c r="H5447" s="442">
        <f>TRUNC(E5447* (1 + F5447 / 100) * G5447,2)</f>
        <v>2200</v>
      </c>
      <c r="I5447" s="268" t="e">
        <f>I5442 * (E5447 * (1+F5447/100))</f>
        <v>#REF!</v>
      </c>
      <c r="J5447" s="479" t="e">
        <f>H5447 * I5442</f>
        <v>#REF!</v>
      </c>
    </row>
    <row r="5448" spans="1:10">
      <c r="A5448" s="40">
        <v>103029</v>
      </c>
      <c r="B5448" s="31" t="s">
        <v>2027</v>
      </c>
      <c r="C5448" s="470" t="s">
        <v>2032</v>
      </c>
      <c r="D5448" s="438" t="s">
        <v>2</v>
      </c>
      <c r="E5448" s="443">
        <v>2</v>
      </c>
      <c r="F5448" s="440"/>
      <c r="G5448" s="441">
        <v>3100</v>
      </c>
      <c r="H5448" s="442">
        <f>TRUNC(E5448* (1 + F5448 / 100) * G5448,2)</f>
        <v>6200</v>
      </c>
      <c r="I5448" s="268" t="e">
        <f>I5442 * (E5448 * (1+F5448/100))</f>
        <v>#REF!</v>
      </c>
      <c r="J5448" s="479" t="e">
        <f>H5448 * I5442</f>
        <v>#REF!</v>
      </c>
    </row>
    <row r="5449" spans="1:10">
      <c r="A5449" s="40">
        <v>100968</v>
      </c>
      <c r="B5449" s="31" t="s">
        <v>2027</v>
      </c>
      <c r="C5449" s="470" t="s">
        <v>2089</v>
      </c>
      <c r="D5449" s="438" t="s">
        <v>2</v>
      </c>
      <c r="E5449" s="443">
        <v>1</v>
      </c>
      <c r="F5449" s="440"/>
      <c r="G5449" s="441">
        <v>38900</v>
      </c>
      <c r="H5449" s="442">
        <f>TRUNC(E5449* (1 + F5449 / 100) * G5449,2)</f>
        <v>38900</v>
      </c>
      <c r="I5449" s="268" t="e">
        <f>I5442 * (E5449 * (1+F5449/100))</f>
        <v>#REF!</v>
      </c>
      <c r="J5449" s="479" t="e">
        <f>H5449 * I5442</f>
        <v>#REF!</v>
      </c>
    </row>
    <row r="5450" spans="1:10">
      <c r="A5450" s="40">
        <v>100611</v>
      </c>
      <c r="B5450" s="31" t="s">
        <v>1263</v>
      </c>
      <c r="C5450" s="470" t="s">
        <v>2043</v>
      </c>
      <c r="D5450" s="438" t="s">
        <v>2</v>
      </c>
      <c r="E5450" s="443">
        <v>0.12</v>
      </c>
      <c r="F5450" s="440"/>
      <c r="G5450" s="441">
        <v>7900</v>
      </c>
      <c r="H5450" s="442">
        <f>TRUNC(E5450* (1 + F5450 / 100) * G5450,2)</f>
        <v>948</v>
      </c>
      <c r="I5450" s="268" t="e">
        <f>I5442 * (E5450 * (1+F5450/100))</f>
        <v>#REF!</v>
      </c>
      <c r="J5450" s="479" t="e">
        <f>H5450 * I5442</f>
        <v>#REF!</v>
      </c>
    </row>
    <row r="5451" spans="1:10">
      <c r="A5451" s="54" t="s">
        <v>1265</v>
      </c>
      <c r="B5451" s="31"/>
      <c r="C5451" s="41"/>
      <c r="D5451" s="18"/>
      <c r="E5451" s="42"/>
      <c r="F5451" s="60"/>
      <c r="G5451" s="43" t="s">
        <v>1266</v>
      </c>
      <c r="H5451" s="48">
        <f>SUM(H5445:H5450)</f>
        <v>54048</v>
      </c>
      <c r="I5451" s="45"/>
      <c r="J5451" s="49" t="e">
        <f>SUM(J5445:J5450)</f>
        <v>#REF!</v>
      </c>
    </row>
    <row r="5452" spans="1:10">
      <c r="A5452" s="40" t="s">
        <v>1267</v>
      </c>
      <c r="B5452" s="31"/>
      <c r="C5452" s="50" t="s">
        <v>1268</v>
      </c>
      <c r="D5452" s="18" t="s">
        <v>1269</v>
      </c>
      <c r="E5452" s="18" t="s">
        <v>1270</v>
      </c>
      <c r="F5452" s="18" t="s">
        <v>1271</v>
      </c>
      <c r="G5452" s="51" t="s">
        <v>1272</v>
      </c>
      <c r="H5452" s="52" t="s">
        <v>1273</v>
      </c>
      <c r="I5452" s="45"/>
      <c r="J5452" s="46"/>
    </row>
    <row r="5453" spans="1:10">
      <c r="A5453" s="40">
        <v>200021</v>
      </c>
      <c r="B5453" s="31" t="s">
        <v>1268</v>
      </c>
      <c r="C5453" s="470" t="s">
        <v>1404</v>
      </c>
      <c r="D5453" s="292">
        <v>108249</v>
      </c>
      <c r="E5453" s="293">
        <f>$O$1</f>
        <v>1.68</v>
      </c>
      <c r="F5453" s="294">
        <f>IF(D5453&lt;&gt;"",TRUNC(D5453*E5453,0),"")</f>
        <v>181858</v>
      </c>
      <c r="G5453" s="295">
        <v>10</v>
      </c>
      <c r="H5453" s="442">
        <f>TRUNC(F5453/G5453,2)</f>
        <v>18185.8</v>
      </c>
      <c r="I5453" s="268" t="e">
        <f>I5442 / G5453</f>
        <v>#REF!</v>
      </c>
      <c r="J5453" s="479" t="e">
        <f>H5453 * I5442</f>
        <v>#REF!</v>
      </c>
    </row>
    <row r="5454" spans="1:10">
      <c r="A5454" s="54" t="s">
        <v>1276</v>
      </c>
      <c r="B5454" s="31"/>
      <c r="C5454" s="41"/>
      <c r="D5454" s="18"/>
      <c r="E5454" s="42"/>
      <c r="F5454" s="60"/>
      <c r="G5454" s="43" t="s">
        <v>1277</v>
      </c>
      <c r="H5454" s="48">
        <f>SUM(H5452:H5453)</f>
        <v>18185.8</v>
      </c>
      <c r="I5454" s="45"/>
      <c r="J5454" s="49" t="e">
        <f>SUM(J5452:J5453)</f>
        <v>#REF!</v>
      </c>
    </row>
    <row r="5455" spans="1:10">
      <c r="A5455" s="40" t="s">
        <v>1278</v>
      </c>
      <c r="B5455" s="31"/>
      <c r="C5455" s="53" t="s">
        <v>1279</v>
      </c>
      <c r="D5455" s="18"/>
      <c r="E5455" s="42"/>
      <c r="F5455" s="60"/>
      <c r="G5455" s="43"/>
      <c r="H5455" s="44"/>
      <c r="I5455" s="45"/>
      <c r="J5455" s="46"/>
    </row>
    <row r="5456" spans="1:10">
      <c r="A5456" s="40">
        <v>300026</v>
      </c>
      <c r="B5456" s="31" t="s">
        <v>1279</v>
      </c>
      <c r="C5456" s="470" t="s">
        <v>1281</v>
      </c>
      <c r="D5456" s="438" t="s">
        <v>1282</v>
      </c>
      <c r="E5456" s="439">
        <f>$O$2</f>
        <v>0.05</v>
      </c>
      <c r="F5456" s="440"/>
      <c r="G5456" s="441">
        <f>H5454</f>
        <v>18185.8</v>
      </c>
      <c r="H5456" s="442">
        <f>TRUNC(E5456* (1 + F5456 / 100) * G5456,2)</f>
        <v>909.29</v>
      </c>
      <c r="I5456" s="268" t="e">
        <f>I5442 * H5456</f>
        <v>#REF!</v>
      </c>
      <c r="J5456" s="479" t="e">
        <f>H5456 * I5442</f>
        <v>#REF!</v>
      </c>
    </row>
    <row r="5457" spans="1:10">
      <c r="A5457" s="54" t="s">
        <v>1283</v>
      </c>
      <c r="B5457" s="31"/>
      <c r="C5457" s="41"/>
      <c r="D5457" s="18"/>
      <c r="E5457" s="42"/>
      <c r="F5457" s="60"/>
      <c r="G5457" s="43" t="s">
        <v>1284</v>
      </c>
      <c r="H5457" s="48">
        <f>SUM(H5455:H5456)</f>
        <v>909.29</v>
      </c>
      <c r="I5457" s="45"/>
      <c r="J5457" s="49" t="e">
        <f>SUM(J5455:J5456)</f>
        <v>#REF!</v>
      </c>
    </row>
    <row r="5458" spans="1:10">
      <c r="A5458" s="18" t="s">
        <v>1285</v>
      </c>
      <c r="B5458" s="61"/>
      <c r="C5458" s="47" t="s">
        <v>1286</v>
      </c>
      <c r="D5458" s="18"/>
      <c r="E5458" s="42"/>
      <c r="F5458" s="60"/>
      <c r="G5458" s="43"/>
      <c r="H5458" s="44"/>
      <c r="I5458" s="45"/>
      <c r="J5458" s="46"/>
    </row>
    <row r="5459" spans="1:10">
      <c r="A5459" s="40"/>
      <c r="B5459" s="31"/>
      <c r="C5459" s="470"/>
      <c r="D5459" s="438"/>
      <c r="E5459" s="443"/>
      <c r="F5459" s="440"/>
      <c r="G5459" s="441"/>
      <c r="H5459" s="442"/>
      <c r="I5459" s="268"/>
      <c r="J5459" s="479"/>
    </row>
    <row r="5460" spans="1:10">
      <c r="A5460" s="54" t="s">
        <v>1287</v>
      </c>
      <c r="B5460" s="61"/>
      <c r="C5460" s="41"/>
      <c r="D5460" s="18"/>
      <c r="E5460" s="42"/>
      <c r="F5460" s="60"/>
      <c r="G5460" s="43" t="s">
        <v>1288</v>
      </c>
      <c r="H5460" s="442">
        <f>SUM(H5458:H5459)</f>
        <v>0</v>
      </c>
      <c r="I5460" s="45"/>
      <c r="J5460" s="479">
        <f>SUM(J5458:J5459)</f>
        <v>0</v>
      </c>
    </row>
    <row r="5461" spans="1:10">
      <c r="A5461" s="18"/>
      <c r="B5461" s="55"/>
      <c r="C5461" s="41"/>
      <c r="D5461" s="18"/>
      <c r="E5461" s="42"/>
      <c r="F5461" s="60"/>
      <c r="G5461" s="43"/>
      <c r="H5461" s="44"/>
      <c r="I5461" s="45"/>
      <c r="J5461" s="46"/>
    </row>
    <row r="5462" spans="1:10" ht="16" thickBot="1">
      <c r="A5462" s="18" t="s">
        <v>1289</v>
      </c>
      <c r="B5462" s="55"/>
      <c r="C5462" s="56"/>
      <c r="D5462" s="405"/>
      <c r="E5462" s="406"/>
      <c r="F5462" s="407" t="s">
        <v>1290</v>
      </c>
      <c r="G5462" s="408">
        <f>SUM(H5443:H5461)/2</f>
        <v>73143.090000000011</v>
      </c>
      <c r="H5462" s="409" t="e">
        <f>IF($A$2="CD",IF($A$3=1,ROUND(SUM(H5443:H5461)/2,0),IF($A$3=3,ROUND(SUM(H5443:H5461)/2,-1),SUM(H5443:H5461)/2)),SUM(H5443:H5461)/2)</f>
        <v>#REF!</v>
      </c>
      <c r="I5462" s="57" t="e">
        <f>SUM(J5443:J5461)/2</f>
        <v>#REF!</v>
      </c>
      <c r="J5462" s="410" t="e">
        <f>IF($A$2="CD",IF($A$3=1,ROUND(SUM(J5443:J5461)/2,0),IF($A$3=3,ROUND(SUM(J5443:J5461)/2,-1),SUM(J5443:J5461)/2)),SUM(J5443:J5461)/2)</f>
        <v>#REF!</v>
      </c>
    </row>
    <row r="5463" spans="1:10" ht="16" thickTop="1">
      <c r="A5463" s="18" t="s">
        <v>1340</v>
      </c>
      <c r="B5463" s="55"/>
      <c r="C5463" s="65" t="s">
        <v>1341</v>
      </c>
      <c r="D5463" s="66"/>
      <c r="E5463" s="67"/>
      <c r="F5463" s="112"/>
      <c r="G5463" s="68"/>
      <c r="H5463" s="69"/>
      <c r="I5463" s="45"/>
      <c r="J5463" s="70"/>
    </row>
    <row r="5464" spans="1:10">
      <c r="A5464" s="40" t="s">
        <v>1342</v>
      </c>
      <c r="B5464" s="55"/>
      <c r="C5464" s="480" t="s">
        <v>1343</v>
      </c>
      <c r="D5464" s="481"/>
      <c r="E5464" s="482"/>
      <c r="F5464" s="444">
        <f>$F$3</f>
        <v>0</v>
      </c>
      <c r="G5464" s="483"/>
      <c r="H5464" s="484" t="e">
        <f>ROUND(H5462*F5464,2)</f>
        <v>#REF!</v>
      </c>
      <c r="I5464" s="45"/>
      <c r="J5464" s="479" t="e">
        <f>ROUND(J5462*F5464,2)</f>
        <v>#REF!</v>
      </c>
    </row>
    <row r="5465" spans="1:10">
      <c r="A5465" s="40" t="s">
        <v>1344</v>
      </c>
      <c r="B5465" s="55"/>
      <c r="C5465" s="480" t="s">
        <v>1345</v>
      </c>
      <c r="D5465" s="481"/>
      <c r="E5465" s="482"/>
      <c r="F5465" s="444">
        <f>$G$3</f>
        <v>0</v>
      </c>
      <c r="G5465" s="483"/>
      <c r="H5465" s="484" t="e">
        <f>ROUND(H5462*F5465,2)</f>
        <v>#REF!</v>
      </c>
      <c r="I5465" s="45"/>
      <c r="J5465" s="479" t="e">
        <f>ROUND(J5462*F5465,2)</f>
        <v>#REF!</v>
      </c>
    </row>
    <row r="5466" spans="1:10">
      <c r="A5466" s="40" t="s">
        <v>1346</v>
      </c>
      <c r="B5466" s="55"/>
      <c r="C5466" s="480" t="s">
        <v>1347</v>
      </c>
      <c r="D5466" s="481"/>
      <c r="E5466" s="482"/>
      <c r="F5466" s="444">
        <f>$H$3</f>
        <v>0</v>
      </c>
      <c r="G5466" s="483"/>
      <c r="H5466" s="484" t="e">
        <f>ROUND(H5462*F5466,2)</f>
        <v>#REF!</v>
      </c>
      <c r="I5466" s="45"/>
      <c r="J5466" s="479" t="e">
        <f>ROUND(J5462*F5466,2)</f>
        <v>#REF!</v>
      </c>
    </row>
    <row r="5467" spans="1:10">
      <c r="A5467" s="40" t="s">
        <v>1348</v>
      </c>
      <c r="B5467" s="55"/>
      <c r="C5467" s="480" t="s">
        <v>1349</v>
      </c>
      <c r="D5467" s="481"/>
      <c r="E5467" s="482"/>
      <c r="F5467" s="444" t="e">
        <f>$I$3</f>
        <v>#REF!</v>
      </c>
      <c r="G5467" s="483"/>
      <c r="H5467" s="484" t="e">
        <f>ROUND(H5466*F5467,2)</f>
        <v>#REF!</v>
      </c>
      <c r="I5467" s="45"/>
      <c r="J5467" s="479" t="e">
        <f>ROUND(J5466*F5467,2)</f>
        <v>#REF!</v>
      </c>
    </row>
    <row r="5468" spans="1:10">
      <c r="A5468" s="18" t="s">
        <v>1350</v>
      </c>
      <c r="B5468" s="55"/>
      <c r="C5468" s="47" t="s">
        <v>1351</v>
      </c>
      <c r="D5468" s="18"/>
      <c r="E5468" s="42"/>
      <c r="F5468" s="60"/>
      <c r="G5468" s="71"/>
      <c r="H5468" s="72" t="e">
        <f>SUM(H5464:H5467)</f>
        <v>#REF!</v>
      </c>
      <c r="I5468" s="62"/>
      <c r="J5468" s="73" t="e">
        <f>SUM(J5464:J5467)</f>
        <v>#REF!</v>
      </c>
    </row>
    <row r="5469" spans="1:10" ht="16" thickBot="1">
      <c r="A5469" s="18" t="s">
        <v>1352</v>
      </c>
      <c r="B5469" s="55"/>
      <c r="C5469" s="411"/>
      <c r="D5469" s="412"/>
      <c r="E5469" s="406"/>
      <c r="F5469" s="407" t="s">
        <v>1353</v>
      </c>
      <c r="G5469" s="413" t="e">
        <f>H5468+H5462</f>
        <v>#REF!</v>
      </c>
      <c r="H5469" s="409" t="e">
        <f>IF($A$3=2,ROUND((H5462+H5468),2),IF($A$3=3,ROUND((H5462+H5468),-1),ROUND((H5462+H5468),0)))</f>
        <v>#REF!</v>
      </c>
      <c r="I5469" s="57"/>
      <c r="J5469" s="410" t="e">
        <f>IF($A$3=2,ROUND((J5462+J5468),2),IF($A$3=3,ROUND((J5462+J5468),-1),ROUND((J5462+J5468),0)))</f>
        <v>#REF!</v>
      </c>
    </row>
    <row r="5470" spans="1:10" ht="16" thickTop="1">
      <c r="C5470" s="1"/>
      <c r="D5470" s="2"/>
      <c r="E5470" s="1"/>
      <c r="F5470" s="1"/>
      <c r="G5470" s="1"/>
      <c r="H5470" s="1"/>
      <c r="I5470" s="29"/>
      <c r="J5470" s="30"/>
    </row>
    <row r="5471" spans="1:10" ht="16" thickBot="1">
      <c r="C5471" s="1"/>
      <c r="D5471" s="2"/>
      <c r="E5471" s="1"/>
      <c r="F5471" s="1"/>
      <c r="G5471" s="1"/>
      <c r="H5471" s="1"/>
      <c r="I5471" s="29"/>
      <c r="J5471" s="30"/>
    </row>
    <row r="5472" spans="1:10" ht="16" thickTop="1">
      <c r="A5472" s="18" t="s">
        <v>2090</v>
      </c>
      <c r="B5472" s="31"/>
      <c r="C5472" s="812" t="s">
        <v>2091</v>
      </c>
      <c r="D5472" s="813"/>
      <c r="E5472" s="813"/>
      <c r="F5472" s="813"/>
      <c r="G5472" s="58"/>
      <c r="H5472" s="33" t="s">
        <v>2025</v>
      </c>
      <c r="I5472" s="34" t="s">
        <v>1251</v>
      </c>
      <c r="J5472" s="35" t="s">
        <v>4</v>
      </c>
    </row>
    <row r="5473" spans="1:10">
      <c r="A5473" s="18"/>
      <c r="B5473" s="31"/>
      <c r="C5473" s="814"/>
      <c r="D5473" s="815"/>
      <c r="E5473" s="815"/>
      <c r="F5473" s="815"/>
      <c r="G5473" s="59"/>
      <c r="H5473" s="37" t="e">
        <f>"ITEM:   "&amp;#REF!</f>
        <v>#REF!</v>
      </c>
      <c r="I5473" s="64" t="e">
        <f>#REF!</f>
        <v>#REF!</v>
      </c>
      <c r="J5473" s="39"/>
    </row>
    <row r="5474" spans="1:10">
      <c r="A5474" s="40" t="s">
        <v>1253</v>
      </c>
      <c r="B5474" s="31"/>
      <c r="C5474" s="470" t="s">
        <v>1</v>
      </c>
      <c r="D5474" s="438" t="s">
        <v>2</v>
      </c>
      <c r="E5474" s="443" t="s">
        <v>3</v>
      </c>
      <c r="F5474" s="440" t="s">
        <v>1254</v>
      </c>
      <c r="G5474" s="441" t="s">
        <v>1255</v>
      </c>
      <c r="H5474" s="442" t="s">
        <v>1256</v>
      </c>
      <c r="I5474" s="268"/>
      <c r="J5474" s="479" t="s">
        <v>1256</v>
      </c>
    </row>
    <row r="5475" spans="1:10">
      <c r="A5475" s="40"/>
      <c r="B5475" s="31"/>
      <c r="C5475" s="41"/>
      <c r="D5475" s="18"/>
      <c r="E5475" s="42"/>
      <c r="F5475" s="60"/>
      <c r="G5475" s="43"/>
      <c r="H5475" s="44"/>
      <c r="I5475" s="45"/>
      <c r="J5475" s="46"/>
    </row>
    <row r="5476" spans="1:10">
      <c r="A5476" s="40" t="s">
        <v>1257</v>
      </c>
      <c r="B5476" s="31"/>
      <c r="C5476" s="47" t="s">
        <v>1258</v>
      </c>
      <c r="D5476" s="18"/>
      <c r="E5476" s="42"/>
      <c r="F5476" s="60"/>
      <c r="G5476" s="43"/>
      <c r="H5476" s="44"/>
      <c r="I5476" s="45"/>
      <c r="J5476" s="46"/>
    </row>
    <row r="5477" spans="1:10">
      <c r="A5477" s="40">
        <v>105029</v>
      </c>
      <c r="B5477" s="31" t="s">
        <v>1690</v>
      </c>
      <c r="C5477" s="470" t="s">
        <v>2092</v>
      </c>
      <c r="D5477" s="438" t="s">
        <v>2</v>
      </c>
      <c r="E5477" s="443">
        <v>1</v>
      </c>
      <c r="F5477" s="440"/>
      <c r="G5477" s="441">
        <v>27750</v>
      </c>
      <c r="H5477" s="442">
        <f>TRUNC(E5477* (1 + F5477 / 100) * G5477,2)</f>
        <v>27750</v>
      </c>
      <c r="I5477" s="268" t="e">
        <f>I5473 * (E5477 * (1+F5477/100))</f>
        <v>#REF!</v>
      </c>
      <c r="J5477" s="479" t="e">
        <f>H5477 * I5473</f>
        <v>#REF!</v>
      </c>
    </row>
    <row r="5478" spans="1:10">
      <c r="A5478" s="40">
        <v>105138</v>
      </c>
      <c r="B5478" s="31" t="s">
        <v>1690</v>
      </c>
      <c r="C5478" s="470" t="s">
        <v>2093</v>
      </c>
      <c r="D5478" s="438" t="s">
        <v>2</v>
      </c>
      <c r="E5478" s="443">
        <v>1</v>
      </c>
      <c r="F5478" s="440"/>
      <c r="G5478" s="441">
        <v>38300</v>
      </c>
      <c r="H5478" s="442">
        <f>TRUNC(E5478* (1 + F5478 / 100) * G5478,2)</f>
        <v>38300</v>
      </c>
      <c r="I5478" s="268" t="e">
        <f>I5473 * (E5478 * (1+F5478/100))</f>
        <v>#REF!</v>
      </c>
      <c r="J5478" s="479" t="e">
        <f>H5478 * I5473</f>
        <v>#REF!</v>
      </c>
    </row>
    <row r="5479" spans="1:10">
      <c r="A5479" s="54" t="s">
        <v>1265</v>
      </c>
      <c r="B5479" s="31"/>
      <c r="C5479" s="41"/>
      <c r="D5479" s="18"/>
      <c r="E5479" s="42"/>
      <c r="F5479" s="60"/>
      <c r="G5479" s="43" t="s">
        <v>1266</v>
      </c>
      <c r="H5479" s="48">
        <f>SUM(H5476:H5478)</f>
        <v>66050</v>
      </c>
      <c r="I5479" s="45"/>
      <c r="J5479" s="49" t="e">
        <f>SUM(J5476:J5478)</f>
        <v>#REF!</v>
      </c>
    </row>
    <row r="5480" spans="1:10">
      <c r="A5480" s="40" t="s">
        <v>1267</v>
      </c>
      <c r="B5480" s="31"/>
      <c r="C5480" s="50" t="s">
        <v>1268</v>
      </c>
      <c r="D5480" s="18" t="s">
        <v>1269</v>
      </c>
      <c r="E5480" s="18" t="s">
        <v>1270</v>
      </c>
      <c r="F5480" s="18" t="s">
        <v>1271</v>
      </c>
      <c r="G5480" s="51" t="s">
        <v>1272</v>
      </c>
      <c r="H5480" s="52" t="s">
        <v>1273</v>
      </c>
      <c r="I5480" s="45"/>
      <c r="J5480" s="46"/>
    </row>
    <row r="5481" spans="1:10">
      <c r="A5481" s="40">
        <v>200004</v>
      </c>
      <c r="B5481" s="31" t="s">
        <v>1268</v>
      </c>
      <c r="C5481" s="470" t="s">
        <v>1395</v>
      </c>
      <c r="D5481" s="292">
        <v>114616</v>
      </c>
      <c r="E5481" s="293">
        <f>$O$1</f>
        <v>1.68</v>
      </c>
      <c r="F5481" s="294">
        <f>IF(D5481&lt;&gt;"",TRUNC(D5481*E5481,0),"")</f>
        <v>192554</v>
      </c>
      <c r="G5481" s="295">
        <v>11.652900000000001</v>
      </c>
      <c r="H5481" s="442">
        <f>TRUNC(F5481/G5481,2)</f>
        <v>16524.12</v>
      </c>
      <c r="I5481" s="268" t="e">
        <f>I5473 / G5481</f>
        <v>#REF!</v>
      </c>
      <c r="J5481" s="479" t="e">
        <f>H5481 * I5473</f>
        <v>#REF!</v>
      </c>
    </row>
    <row r="5482" spans="1:10">
      <c r="A5482" s="54" t="s">
        <v>1276</v>
      </c>
      <c r="B5482" s="31"/>
      <c r="C5482" s="41"/>
      <c r="D5482" s="18"/>
      <c r="E5482" s="42"/>
      <c r="F5482" s="60"/>
      <c r="G5482" s="43" t="s">
        <v>1277</v>
      </c>
      <c r="H5482" s="48">
        <f>SUM(H5480:H5481)</f>
        <v>16524.12</v>
      </c>
      <c r="I5482" s="45"/>
      <c r="J5482" s="49" t="e">
        <f>SUM(J5480:J5481)</f>
        <v>#REF!</v>
      </c>
    </row>
    <row r="5483" spans="1:10">
      <c r="A5483" s="40" t="s">
        <v>1278</v>
      </c>
      <c r="B5483" s="31"/>
      <c r="C5483" s="53" t="s">
        <v>1279</v>
      </c>
      <c r="D5483" s="18"/>
      <c r="E5483" s="42"/>
      <c r="F5483" s="60"/>
      <c r="G5483" s="43"/>
      <c r="H5483" s="44"/>
      <c r="I5483" s="45"/>
      <c r="J5483" s="46"/>
    </row>
    <row r="5484" spans="1:10">
      <c r="A5484" s="40">
        <v>300026</v>
      </c>
      <c r="B5484" s="31" t="s">
        <v>1279</v>
      </c>
      <c r="C5484" s="470" t="s">
        <v>1281</v>
      </c>
      <c r="D5484" s="438" t="s">
        <v>1282</v>
      </c>
      <c r="E5484" s="439">
        <f>$O$2</f>
        <v>0.05</v>
      </c>
      <c r="F5484" s="440"/>
      <c r="G5484" s="441">
        <f>H5482</f>
        <v>16524.12</v>
      </c>
      <c r="H5484" s="442">
        <f>TRUNC(E5484* (1 + F5484 / 100) * G5484,2)</f>
        <v>826.2</v>
      </c>
      <c r="I5484" s="268" t="e">
        <f>I5473 * H5484</f>
        <v>#REF!</v>
      </c>
      <c r="J5484" s="479" t="e">
        <f>H5484 * I5473</f>
        <v>#REF!</v>
      </c>
    </row>
    <row r="5485" spans="1:10">
      <c r="A5485" s="54" t="s">
        <v>1283</v>
      </c>
      <c r="B5485" s="31"/>
      <c r="C5485" s="41"/>
      <c r="D5485" s="18"/>
      <c r="E5485" s="42"/>
      <c r="F5485" s="60"/>
      <c r="G5485" s="43" t="s">
        <v>1284</v>
      </c>
      <c r="H5485" s="48">
        <f>SUM(H5483:H5484)</f>
        <v>826.2</v>
      </c>
      <c r="I5485" s="45"/>
      <c r="J5485" s="49" t="e">
        <f>SUM(J5483:J5484)</f>
        <v>#REF!</v>
      </c>
    </row>
    <row r="5486" spans="1:10">
      <c r="A5486" s="18" t="s">
        <v>1285</v>
      </c>
      <c r="B5486" s="61"/>
      <c r="C5486" s="47" t="s">
        <v>1286</v>
      </c>
      <c r="D5486" s="18"/>
      <c r="E5486" s="42"/>
      <c r="F5486" s="60"/>
      <c r="G5486" s="43"/>
      <c r="H5486" s="44"/>
      <c r="I5486" s="45"/>
      <c r="J5486" s="46"/>
    </row>
    <row r="5487" spans="1:10">
      <c r="A5487" s="40"/>
      <c r="B5487" s="31"/>
      <c r="C5487" s="470"/>
      <c r="D5487" s="438"/>
      <c r="E5487" s="443"/>
      <c r="F5487" s="440"/>
      <c r="G5487" s="441"/>
      <c r="H5487" s="442"/>
      <c r="I5487" s="268"/>
      <c r="J5487" s="479"/>
    </row>
    <row r="5488" spans="1:10">
      <c r="A5488" s="54" t="s">
        <v>1287</v>
      </c>
      <c r="B5488" s="61"/>
      <c r="C5488" s="41"/>
      <c r="D5488" s="18"/>
      <c r="E5488" s="42"/>
      <c r="F5488" s="60"/>
      <c r="G5488" s="43" t="s">
        <v>1288</v>
      </c>
      <c r="H5488" s="442">
        <f>SUM(H5486:H5487)</f>
        <v>0</v>
      </c>
      <c r="I5488" s="45"/>
      <c r="J5488" s="479">
        <f>SUM(J5486:J5487)</f>
        <v>0</v>
      </c>
    </row>
    <row r="5489" spans="1:10">
      <c r="A5489" s="18"/>
      <c r="B5489" s="55"/>
      <c r="C5489" s="41"/>
      <c r="D5489" s="18"/>
      <c r="E5489" s="42"/>
      <c r="F5489" s="60"/>
      <c r="G5489" s="43"/>
      <c r="H5489" s="44"/>
      <c r="I5489" s="45"/>
      <c r="J5489" s="46"/>
    </row>
    <row r="5490" spans="1:10" ht="16" thickBot="1">
      <c r="A5490" s="18" t="s">
        <v>1289</v>
      </c>
      <c r="B5490" s="55"/>
      <c r="C5490" s="56"/>
      <c r="D5490" s="405"/>
      <c r="E5490" s="406"/>
      <c r="F5490" s="407" t="s">
        <v>1290</v>
      </c>
      <c r="G5490" s="408">
        <f>SUM(H5474:H5489)/2</f>
        <v>83400.320000000007</v>
      </c>
      <c r="H5490" s="409" t="e">
        <f>IF($A$2="CD",IF($A$3=1,ROUND(SUM(H5474:H5489)/2,0),IF($A$3=3,ROUND(SUM(H5474:H5489)/2,-1),SUM(H5474:H5489)/2)),SUM(H5474:H5489)/2)</f>
        <v>#REF!</v>
      </c>
      <c r="I5490" s="57" t="e">
        <f>SUM(J5474:J5489)/2</f>
        <v>#REF!</v>
      </c>
      <c r="J5490" s="410" t="e">
        <f>IF($A$2="CD",IF($A$3=1,ROUND(SUM(J5474:J5489)/2,0),IF($A$3=3,ROUND(SUM(J5474:J5489)/2,-1),SUM(J5474:J5489)/2)),SUM(J5474:J5489)/2)</f>
        <v>#REF!</v>
      </c>
    </row>
    <row r="5491" spans="1:10" ht="16" thickTop="1">
      <c r="A5491" s="18" t="s">
        <v>1340</v>
      </c>
      <c r="B5491" s="55"/>
      <c r="C5491" s="65" t="s">
        <v>1341</v>
      </c>
      <c r="D5491" s="66"/>
      <c r="E5491" s="67"/>
      <c r="F5491" s="112"/>
      <c r="G5491" s="68"/>
      <c r="H5491" s="69"/>
      <c r="I5491" s="45"/>
      <c r="J5491" s="70"/>
    </row>
    <row r="5492" spans="1:10">
      <c r="A5492" s="40" t="s">
        <v>1342</v>
      </c>
      <c r="B5492" s="55"/>
      <c r="C5492" s="480" t="s">
        <v>1343</v>
      </c>
      <c r="D5492" s="481"/>
      <c r="E5492" s="482"/>
      <c r="F5492" s="444">
        <f>$F$3</f>
        <v>0</v>
      </c>
      <c r="G5492" s="483"/>
      <c r="H5492" s="484" t="e">
        <f>ROUND(H5490*F5492,2)</f>
        <v>#REF!</v>
      </c>
      <c r="I5492" s="45"/>
      <c r="J5492" s="479" t="e">
        <f>ROUND(J5490*F5492,2)</f>
        <v>#REF!</v>
      </c>
    </row>
    <row r="5493" spans="1:10">
      <c r="A5493" s="40" t="s">
        <v>1344</v>
      </c>
      <c r="B5493" s="55"/>
      <c r="C5493" s="480" t="s">
        <v>1345</v>
      </c>
      <c r="D5493" s="481"/>
      <c r="E5493" s="482"/>
      <c r="F5493" s="444">
        <f>$G$3</f>
        <v>0</v>
      </c>
      <c r="G5493" s="483"/>
      <c r="H5493" s="484" t="e">
        <f>ROUND(H5490*F5493,2)</f>
        <v>#REF!</v>
      </c>
      <c r="I5493" s="45"/>
      <c r="J5493" s="479" t="e">
        <f>ROUND(J5490*F5493,2)</f>
        <v>#REF!</v>
      </c>
    </row>
    <row r="5494" spans="1:10">
      <c r="A5494" s="40" t="s">
        <v>1346</v>
      </c>
      <c r="B5494" s="55"/>
      <c r="C5494" s="480" t="s">
        <v>1347</v>
      </c>
      <c r="D5494" s="481"/>
      <c r="E5494" s="482"/>
      <c r="F5494" s="444">
        <f>$H$3</f>
        <v>0</v>
      </c>
      <c r="G5494" s="483"/>
      <c r="H5494" s="484" t="e">
        <f>ROUND(H5490*F5494,2)</f>
        <v>#REF!</v>
      </c>
      <c r="I5494" s="45"/>
      <c r="J5494" s="479" t="e">
        <f>ROUND(J5490*F5494,2)</f>
        <v>#REF!</v>
      </c>
    </row>
    <row r="5495" spans="1:10">
      <c r="A5495" s="40" t="s">
        <v>1348</v>
      </c>
      <c r="B5495" s="55"/>
      <c r="C5495" s="480" t="s">
        <v>1349</v>
      </c>
      <c r="D5495" s="481"/>
      <c r="E5495" s="482"/>
      <c r="F5495" s="444" t="e">
        <f>$I$3</f>
        <v>#REF!</v>
      </c>
      <c r="G5495" s="483"/>
      <c r="H5495" s="484" t="e">
        <f>ROUND(H5494*F5495,2)</f>
        <v>#REF!</v>
      </c>
      <c r="I5495" s="45"/>
      <c r="J5495" s="479" t="e">
        <f>ROUND(J5494*F5495,2)</f>
        <v>#REF!</v>
      </c>
    </row>
    <row r="5496" spans="1:10">
      <c r="A5496" s="18" t="s">
        <v>1350</v>
      </c>
      <c r="B5496" s="55"/>
      <c r="C5496" s="47" t="s">
        <v>1351</v>
      </c>
      <c r="D5496" s="18"/>
      <c r="E5496" s="42"/>
      <c r="F5496" s="60"/>
      <c r="G5496" s="71"/>
      <c r="H5496" s="72" t="e">
        <f>SUM(H5492:H5495)</f>
        <v>#REF!</v>
      </c>
      <c r="I5496" s="62"/>
      <c r="J5496" s="73" t="e">
        <f>SUM(J5492:J5495)</f>
        <v>#REF!</v>
      </c>
    </row>
    <row r="5497" spans="1:10" ht="16" thickBot="1">
      <c r="A5497" s="18" t="s">
        <v>1352</v>
      </c>
      <c r="B5497" s="55"/>
      <c r="C5497" s="411"/>
      <c r="D5497" s="412"/>
      <c r="E5497" s="406"/>
      <c r="F5497" s="407" t="s">
        <v>1353</v>
      </c>
      <c r="G5497" s="413" t="e">
        <f>H5496+H5490</f>
        <v>#REF!</v>
      </c>
      <c r="H5497" s="409" t="e">
        <f>IF($A$3=2,ROUND((H5490+H5496),2),IF($A$3=3,ROUND((H5490+H5496),-1),ROUND((H5490+H5496),0)))</f>
        <v>#REF!</v>
      </c>
      <c r="I5497" s="57"/>
      <c r="J5497" s="410" t="e">
        <f>IF($A$3=2,ROUND((J5490+J5496),2),IF($A$3=3,ROUND((J5490+J5496),-1),ROUND((J5490+J5496),0)))</f>
        <v>#REF!</v>
      </c>
    </row>
    <row r="5498" spans="1:10" ht="16" thickTop="1">
      <c r="C5498" s="1"/>
      <c r="D5498" s="2"/>
      <c r="E5498" s="1"/>
      <c r="F5498" s="1"/>
      <c r="G5498" s="1"/>
      <c r="H5498" s="1"/>
      <c r="I5498" s="29"/>
      <c r="J5498" s="30"/>
    </row>
    <row r="5499" spans="1:10" ht="16" thickBot="1">
      <c r="C5499" s="1"/>
      <c r="D5499" s="2"/>
      <c r="E5499" s="1"/>
      <c r="F5499" s="1"/>
      <c r="G5499" s="1"/>
      <c r="H5499" s="1"/>
      <c r="I5499" s="29"/>
      <c r="J5499" s="30"/>
    </row>
    <row r="5500" spans="1:10" ht="16" thickTop="1">
      <c r="A5500" s="18" t="s">
        <v>2094</v>
      </c>
      <c r="B5500" s="31"/>
      <c r="C5500" s="812" t="s">
        <v>2095</v>
      </c>
      <c r="D5500" s="813"/>
      <c r="E5500" s="813"/>
      <c r="F5500" s="813"/>
      <c r="G5500" s="58"/>
      <c r="H5500" s="33" t="s">
        <v>1328</v>
      </c>
      <c r="I5500" s="34" t="s">
        <v>1251</v>
      </c>
      <c r="J5500" s="35" t="s">
        <v>4</v>
      </c>
    </row>
    <row r="5501" spans="1:10">
      <c r="A5501" s="18"/>
      <c r="B5501" s="31"/>
      <c r="C5501" s="814"/>
      <c r="D5501" s="815"/>
      <c r="E5501" s="815"/>
      <c r="F5501" s="815"/>
      <c r="G5501" s="59"/>
      <c r="H5501" s="37" t="e">
        <f>"ITEM:   "&amp;#REF!</f>
        <v>#REF!</v>
      </c>
      <c r="I5501" s="64" t="e">
        <f>#REF!</f>
        <v>#REF!</v>
      </c>
      <c r="J5501" s="39"/>
    </row>
    <row r="5502" spans="1:10">
      <c r="A5502" s="40" t="s">
        <v>1253</v>
      </c>
      <c r="B5502" s="31"/>
      <c r="C5502" s="470" t="s">
        <v>1</v>
      </c>
      <c r="D5502" s="438" t="s">
        <v>2</v>
      </c>
      <c r="E5502" s="443" t="s">
        <v>3</v>
      </c>
      <c r="F5502" s="440" t="s">
        <v>1254</v>
      </c>
      <c r="G5502" s="441" t="s">
        <v>1255</v>
      </c>
      <c r="H5502" s="442" t="s">
        <v>1256</v>
      </c>
      <c r="I5502" s="268"/>
      <c r="J5502" s="479" t="s">
        <v>1256</v>
      </c>
    </row>
    <row r="5503" spans="1:10">
      <c r="A5503" s="40"/>
      <c r="B5503" s="31"/>
      <c r="C5503" s="41"/>
      <c r="D5503" s="18"/>
      <c r="E5503" s="42"/>
      <c r="F5503" s="60"/>
      <c r="G5503" s="43"/>
      <c r="H5503" s="44"/>
      <c r="I5503" s="45"/>
      <c r="J5503" s="46"/>
    </row>
    <row r="5504" spans="1:10">
      <c r="A5504" s="40" t="s">
        <v>1257</v>
      </c>
      <c r="B5504" s="31"/>
      <c r="C5504" s="47" t="s">
        <v>1258</v>
      </c>
      <c r="D5504" s="18"/>
      <c r="E5504" s="42"/>
      <c r="F5504" s="60"/>
      <c r="G5504" s="43"/>
      <c r="H5504" s="44"/>
      <c r="I5504" s="45"/>
      <c r="J5504" s="46"/>
    </row>
    <row r="5505" spans="1:10">
      <c r="A5505" s="40">
        <v>101134</v>
      </c>
      <c r="B5505" s="31" t="s">
        <v>1428</v>
      </c>
      <c r="C5505" s="470" t="s">
        <v>2096</v>
      </c>
      <c r="D5505" s="438" t="s">
        <v>2</v>
      </c>
      <c r="E5505" s="443">
        <v>1</v>
      </c>
      <c r="F5505" s="440"/>
      <c r="G5505" s="441">
        <v>26450</v>
      </c>
      <c r="H5505" s="442">
        <f>TRUNC(E5505* (1 + F5505 / 100) * G5505,2)</f>
        <v>26450</v>
      </c>
      <c r="I5505" s="268" t="e">
        <f>I5501 * (E5505 * (1+F5505/100))</f>
        <v>#REF!</v>
      </c>
      <c r="J5505" s="479" t="e">
        <f>H5505 * I5501</f>
        <v>#REF!</v>
      </c>
    </row>
    <row r="5506" spans="1:10">
      <c r="A5506" s="40">
        <v>102204</v>
      </c>
      <c r="B5506" s="31" t="s">
        <v>1428</v>
      </c>
      <c r="C5506" s="470" t="s">
        <v>2097</v>
      </c>
      <c r="D5506" s="438" t="s">
        <v>2</v>
      </c>
      <c r="E5506" s="443">
        <v>1</v>
      </c>
      <c r="F5506" s="440"/>
      <c r="G5506" s="441">
        <v>2500</v>
      </c>
      <c r="H5506" s="499">
        <f>TRUNC(E5506* (1 + F5506 / 100) * G5506,2)</f>
        <v>2500</v>
      </c>
      <c r="I5506" s="268" t="e">
        <f>I5501 * (E5506 * (1+F5506/100))</f>
        <v>#REF!</v>
      </c>
      <c r="J5506" s="479" t="e">
        <f>H5506 * I5501</f>
        <v>#REF!</v>
      </c>
    </row>
    <row r="5507" spans="1:10">
      <c r="A5507" s="40">
        <v>100611</v>
      </c>
      <c r="B5507" s="31" t="s">
        <v>1263</v>
      </c>
      <c r="C5507" s="470" t="s">
        <v>2043</v>
      </c>
      <c r="D5507" s="438" t="s">
        <v>2</v>
      </c>
      <c r="E5507" s="443">
        <v>0.06</v>
      </c>
      <c r="F5507" s="440"/>
      <c r="G5507" s="441">
        <v>7900</v>
      </c>
      <c r="H5507" s="499">
        <f>TRUNC(E5507* (1 + F5507 / 100) * G5507,2)</f>
        <v>474</v>
      </c>
      <c r="I5507" s="268" t="e">
        <f>I5501 * (E5507 * (1+F5507/100))</f>
        <v>#REF!</v>
      </c>
      <c r="J5507" s="479" t="e">
        <f>H5507 * I5501</f>
        <v>#REF!</v>
      </c>
    </row>
    <row r="5508" spans="1:10">
      <c r="A5508" s="54" t="s">
        <v>1265</v>
      </c>
      <c r="B5508" s="31"/>
      <c r="C5508" s="41"/>
      <c r="D5508" s="18"/>
      <c r="E5508" s="42"/>
      <c r="F5508" s="60"/>
      <c r="G5508" s="43" t="s">
        <v>1266</v>
      </c>
      <c r="H5508" s="115">
        <f>SUM(H5504:H5507)</f>
        <v>29424</v>
      </c>
      <c r="I5508" s="45"/>
      <c r="J5508" s="49" t="e">
        <f>SUM(J5504:J5507)</f>
        <v>#REF!</v>
      </c>
    </row>
    <row r="5509" spans="1:10">
      <c r="A5509" s="40" t="s">
        <v>1267</v>
      </c>
      <c r="B5509" s="31"/>
      <c r="C5509" s="50" t="s">
        <v>1268</v>
      </c>
      <c r="D5509" s="18" t="s">
        <v>1269</v>
      </c>
      <c r="E5509" s="18" t="s">
        <v>1270</v>
      </c>
      <c r="F5509" s="18" t="s">
        <v>1271</v>
      </c>
      <c r="G5509" s="51" t="s">
        <v>1272</v>
      </c>
      <c r="H5509" s="116" t="s">
        <v>1273</v>
      </c>
      <c r="I5509" s="45"/>
      <c r="J5509" s="46"/>
    </row>
    <row r="5510" spans="1:10">
      <c r="A5510" s="40">
        <v>200021</v>
      </c>
      <c r="B5510" s="31" t="s">
        <v>1268</v>
      </c>
      <c r="C5510" s="470" t="s">
        <v>1404</v>
      </c>
      <c r="D5510" s="292">
        <v>108249</v>
      </c>
      <c r="E5510" s="293">
        <f>$O$1</f>
        <v>1.68</v>
      </c>
      <c r="F5510" s="294">
        <f>IF(D5510&lt;&gt;"",TRUNC(D5510*E5510,0),"")</f>
        <v>181858</v>
      </c>
      <c r="G5510" s="295">
        <v>13.082000000000001</v>
      </c>
      <c r="H5510" s="499">
        <f>TRUNC(F5510/G5510,2)</f>
        <v>13901.39</v>
      </c>
      <c r="I5510" s="268" t="e">
        <f>I5501 / G5510</f>
        <v>#REF!</v>
      </c>
      <c r="J5510" s="479" t="e">
        <f>H5510 * I5501</f>
        <v>#REF!</v>
      </c>
    </row>
    <row r="5511" spans="1:10">
      <c r="A5511" s="54" t="s">
        <v>1276</v>
      </c>
      <c r="B5511" s="31"/>
      <c r="C5511" s="41"/>
      <c r="D5511" s="18"/>
      <c r="E5511" s="42"/>
      <c r="F5511" s="60"/>
      <c r="G5511" s="43" t="s">
        <v>1277</v>
      </c>
      <c r="H5511" s="115">
        <f>SUM(H5509:H5510)</f>
        <v>13901.39</v>
      </c>
      <c r="I5511" s="45"/>
      <c r="J5511" s="49" t="e">
        <f>SUM(J5509:J5510)</f>
        <v>#REF!</v>
      </c>
    </row>
    <row r="5512" spans="1:10">
      <c r="A5512" s="40" t="s">
        <v>1278</v>
      </c>
      <c r="B5512" s="31"/>
      <c r="C5512" s="53" t="s">
        <v>1279</v>
      </c>
      <c r="D5512" s="18"/>
      <c r="E5512" s="42"/>
      <c r="F5512" s="60"/>
      <c r="G5512" s="43"/>
      <c r="H5512" s="117"/>
      <c r="I5512" s="45"/>
      <c r="J5512" s="46"/>
    </row>
    <row r="5513" spans="1:10">
      <c r="A5513" s="40">
        <v>300026</v>
      </c>
      <c r="B5513" s="31" t="s">
        <v>1279</v>
      </c>
      <c r="C5513" s="470" t="s">
        <v>1281</v>
      </c>
      <c r="D5513" s="438" t="s">
        <v>1282</v>
      </c>
      <c r="E5513" s="439">
        <f>$O$2</f>
        <v>0.05</v>
      </c>
      <c r="F5513" s="440"/>
      <c r="G5513" s="441">
        <f>H5511</f>
        <v>13901.39</v>
      </c>
      <c r="H5513" s="499">
        <f>TRUNC(E5513* (1 + F5513 / 100) * G5513,2)</f>
        <v>695.06</v>
      </c>
      <c r="I5513" s="268" t="e">
        <f>I5501 * H5513</f>
        <v>#REF!</v>
      </c>
      <c r="J5513" s="479" t="e">
        <f>H5513 * I5501</f>
        <v>#REF!</v>
      </c>
    </row>
    <row r="5514" spans="1:10">
      <c r="A5514" s="54" t="s">
        <v>1283</v>
      </c>
      <c r="B5514" s="31"/>
      <c r="C5514" s="41"/>
      <c r="D5514" s="18"/>
      <c r="E5514" s="42"/>
      <c r="F5514" s="60"/>
      <c r="G5514" s="43" t="s">
        <v>1284</v>
      </c>
      <c r="H5514" s="115">
        <f>SUM(H5512:H5513)</f>
        <v>695.06</v>
      </c>
      <c r="I5514" s="45"/>
      <c r="J5514" s="49" t="e">
        <f>SUM(J5512:J5513)</f>
        <v>#REF!</v>
      </c>
    </row>
    <row r="5515" spans="1:10">
      <c r="A5515" s="18" t="s">
        <v>1285</v>
      </c>
      <c r="B5515" s="61"/>
      <c r="C5515" s="47" t="s">
        <v>1286</v>
      </c>
      <c r="D5515" s="18"/>
      <c r="E5515" s="42"/>
      <c r="F5515" s="60"/>
      <c r="G5515" s="43"/>
      <c r="H5515" s="44"/>
      <c r="I5515" s="45"/>
      <c r="J5515" s="46"/>
    </row>
    <row r="5516" spans="1:10">
      <c r="A5516" s="40"/>
      <c r="B5516" s="31"/>
      <c r="C5516" s="470"/>
      <c r="D5516" s="438"/>
      <c r="E5516" s="443"/>
      <c r="F5516" s="440"/>
      <c r="G5516" s="441"/>
      <c r="H5516" s="442"/>
      <c r="I5516" s="268"/>
      <c r="J5516" s="479"/>
    </row>
    <row r="5517" spans="1:10">
      <c r="A5517" s="54" t="s">
        <v>1287</v>
      </c>
      <c r="B5517" s="61"/>
      <c r="C5517" s="41"/>
      <c r="D5517" s="18"/>
      <c r="E5517" s="42"/>
      <c r="F5517" s="60"/>
      <c r="G5517" s="43" t="s">
        <v>1288</v>
      </c>
      <c r="H5517" s="442">
        <f>SUM(H5515:H5516)</f>
        <v>0</v>
      </c>
      <c r="I5517" s="45"/>
      <c r="J5517" s="479">
        <f>SUM(J5515:J5516)</f>
        <v>0</v>
      </c>
    </row>
    <row r="5518" spans="1:10">
      <c r="A5518" s="18"/>
      <c r="B5518" s="55"/>
      <c r="C5518" s="41"/>
      <c r="D5518" s="18"/>
      <c r="E5518" s="42"/>
      <c r="F5518" s="60"/>
      <c r="G5518" s="43"/>
      <c r="H5518" s="44"/>
      <c r="I5518" s="45"/>
      <c r="J5518" s="46"/>
    </row>
    <row r="5519" spans="1:10" ht="16" thickBot="1">
      <c r="A5519" s="18" t="s">
        <v>1289</v>
      </c>
      <c r="B5519" s="55"/>
      <c r="C5519" s="56"/>
      <c r="D5519" s="405"/>
      <c r="E5519" s="406"/>
      <c r="F5519" s="407" t="s">
        <v>1290</v>
      </c>
      <c r="G5519" s="408">
        <f>SUM(H5502:H5518)/2</f>
        <v>44020.45</v>
      </c>
      <c r="H5519" s="409" t="e">
        <f>IF($A$2="CD",IF($A$3=1,ROUND(SUM(H5502:H5518)/2,0),IF($A$3=3,ROUND(SUM(H5502:H5518)/2,-1),SUM(H5502:H5518)/2)),SUM(H5502:H5518)/2)</f>
        <v>#REF!</v>
      </c>
      <c r="I5519" s="57" t="e">
        <f>SUM(J5502:J5518)/2</f>
        <v>#REF!</v>
      </c>
      <c r="J5519" s="410" t="e">
        <f>IF($A$2="CD",IF($A$3=1,ROUND(SUM(J5502:J5518)/2,0),IF($A$3=3,ROUND(SUM(J5502:J5518)/2,-1),SUM(J5502:J5518)/2)),SUM(J5502:J5518)/2)</f>
        <v>#REF!</v>
      </c>
    </row>
    <row r="5520" spans="1:10" ht="16" thickTop="1">
      <c r="A5520" s="18" t="s">
        <v>1340</v>
      </c>
      <c r="B5520" s="55"/>
      <c r="C5520" s="65" t="s">
        <v>1341</v>
      </c>
      <c r="D5520" s="66"/>
      <c r="E5520" s="67"/>
      <c r="F5520" s="112"/>
      <c r="G5520" s="68"/>
      <c r="H5520" s="69"/>
      <c r="I5520" s="45"/>
      <c r="J5520" s="70"/>
    </row>
    <row r="5521" spans="1:10">
      <c r="A5521" s="40" t="s">
        <v>1342</v>
      </c>
      <c r="B5521" s="55"/>
      <c r="C5521" s="480" t="s">
        <v>1343</v>
      </c>
      <c r="D5521" s="481"/>
      <c r="E5521" s="482"/>
      <c r="F5521" s="444">
        <f>$F$3</f>
        <v>0</v>
      </c>
      <c r="G5521" s="483"/>
      <c r="H5521" s="484" t="e">
        <f>ROUND(H5519*F5521,2)</f>
        <v>#REF!</v>
      </c>
      <c r="I5521" s="45"/>
      <c r="J5521" s="479" t="e">
        <f>ROUND(J5519*F5521,2)</f>
        <v>#REF!</v>
      </c>
    </row>
    <row r="5522" spans="1:10">
      <c r="A5522" s="40" t="s">
        <v>1344</v>
      </c>
      <c r="B5522" s="55"/>
      <c r="C5522" s="480" t="s">
        <v>1345</v>
      </c>
      <c r="D5522" s="481"/>
      <c r="E5522" s="482"/>
      <c r="F5522" s="444">
        <f>$G$3</f>
        <v>0</v>
      </c>
      <c r="G5522" s="483"/>
      <c r="H5522" s="484" t="e">
        <f>ROUND(H5519*F5522,2)</f>
        <v>#REF!</v>
      </c>
      <c r="I5522" s="45"/>
      <c r="J5522" s="479" t="e">
        <f>ROUND(J5519*F5522,2)</f>
        <v>#REF!</v>
      </c>
    </row>
    <row r="5523" spans="1:10">
      <c r="A5523" s="40" t="s">
        <v>1346</v>
      </c>
      <c r="B5523" s="55"/>
      <c r="C5523" s="480" t="s">
        <v>1347</v>
      </c>
      <c r="D5523" s="481"/>
      <c r="E5523" s="482"/>
      <c r="F5523" s="444">
        <f>$H$3</f>
        <v>0</v>
      </c>
      <c r="G5523" s="483"/>
      <c r="H5523" s="484" t="e">
        <f>ROUND(H5519*F5523,2)</f>
        <v>#REF!</v>
      </c>
      <c r="I5523" s="45"/>
      <c r="J5523" s="479" t="e">
        <f>ROUND(J5519*F5523,2)</f>
        <v>#REF!</v>
      </c>
    </row>
    <row r="5524" spans="1:10">
      <c r="A5524" s="40" t="s">
        <v>1348</v>
      </c>
      <c r="B5524" s="55"/>
      <c r="C5524" s="480" t="s">
        <v>1349</v>
      </c>
      <c r="D5524" s="481"/>
      <c r="E5524" s="482"/>
      <c r="F5524" s="444" t="e">
        <f>$I$3</f>
        <v>#REF!</v>
      </c>
      <c r="G5524" s="483"/>
      <c r="H5524" s="484" t="e">
        <f>ROUND(H5523*F5524,2)</f>
        <v>#REF!</v>
      </c>
      <c r="I5524" s="45"/>
      <c r="J5524" s="479" t="e">
        <f>ROUND(J5523*F5524,2)</f>
        <v>#REF!</v>
      </c>
    </row>
    <row r="5525" spans="1:10">
      <c r="A5525" s="18" t="s">
        <v>1350</v>
      </c>
      <c r="B5525" s="55"/>
      <c r="C5525" s="47" t="s">
        <v>1351</v>
      </c>
      <c r="D5525" s="18"/>
      <c r="E5525" s="42"/>
      <c r="F5525" s="60"/>
      <c r="G5525" s="71"/>
      <c r="H5525" s="72" t="e">
        <f>SUM(H5521:H5524)</f>
        <v>#REF!</v>
      </c>
      <c r="I5525" s="62"/>
      <c r="J5525" s="73" t="e">
        <f>SUM(J5521:J5524)</f>
        <v>#REF!</v>
      </c>
    </row>
    <row r="5526" spans="1:10" ht="16" thickBot="1">
      <c r="A5526" s="18" t="s">
        <v>1352</v>
      </c>
      <c r="B5526" s="55"/>
      <c r="C5526" s="411"/>
      <c r="D5526" s="412"/>
      <c r="E5526" s="406"/>
      <c r="F5526" s="407" t="s">
        <v>1353</v>
      </c>
      <c r="G5526" s="413" t="e">
        <f>H5525+H5519</f>
        <v>#REF!</v>
      </c>
      <c r="H5526" s="409" t="e">
        <f>IF($A$3=2,ROUND((H5519+H5525),2),IF($A$3=3,ROUND((H5519+H5525),-1),ROUND((H5519+H5525),0)))</f>
        <v>#REF!</v>
      </c>
      <c r="I5526" s="57"/>
      <c r="J5526" s="410" t="e">
        <f>IF($A$3=2,ROUND((J5519+J5525),2),IF($A$3=3,ROUND((J5519+J5525),-1),ROUND((J5519+J5525),0)))</f>
        <v>#REF!</v>
      </c>
    </row>
    <row r="5527" spans="1:10" ht="16" thickTop="1">
      <c r="C5527" s="1"/>
      <c r="D5527" s="2"/>
      <c r="E5527" s="1"/>
      <c r="F5527" s="1"/>
      <c r="G5527" s="1"/>
      <c r="H5527" s="1"/>
      <c r="I5527" s="29"/>
      <c r="J5527" s="30"/>
    </row>
    <row r="5528" spans="1:10" ht="16" thickBot="1">
      <c r="C5528" s="1"/>
      <c r="D5528" s="2"/>
      <c r="E5528" s="1"/>
      <c r="F5528" s="1"/>
      <c r="G5528" s="1"/>
      <c r="H5528" s="1"/>
      <c r="I5528" s="29"/>
      <c r="J5528" s="30"/>
    </row>
    <row r="5529" spans="1:10" ht="16" thickTop="1">
      <c r="A5529" s="18" t="s">
        <v>2098</v>
      </c>
      <c r="B5529" s="31"/>
      <c r="C5529" s="812" t="s">
        <v>2099</v>
      </c>
      <c r="D5529" s="813"/>
      <c r="E5529" s="813"/>
      <c r="F5529" s="813"/>
      <c r="G5529" s="58"/>
      <c r="H5529" s="33" t="s">
        <v>1328</v>
      </c>
      <c r="I5529" s="34" t="s">
        <v>1251</v>
      </c>
      <c r="J5529" s="35" t="s">
        <v>4</v>
      </c>
    </row>
    <row r="5530" spans="1:10">
      <c r="A5530" s="18"/>
      <c r="B5530" s="31"/>
      <c r="C5530" s="814"/>
      <c r="D5530" s="815"/>
      <c r="E5530" s="815"/>
      <c r="F5530" s="815"/>
      <c r="G5530" s="59"/>
      <c r="H5530" s="37" t="e">
        <f>"ITEM:   "&amp;#REF!</f>
        <v>#REF!</v>
      </c>
      <c r="I5530" s="64" t="e">
        <f>#REF!</f>
        <v>#REF!</v>
      </c>
      <c r="J5530" s="39"/>
    </row>
    <row r="5531" spans="1:10">
      <c r="A5531" s="40" t="s">
        <v>1253</v>
      </c>
      <c r="B5531" s="31"/>
      <c r="C5531" s="470" t="s">
        <v>1</v>
      </c>
      <c r="D5531" s="438" t="s">
        <v>2</v>
      </c>
      <c r="E5531" s="443" t="s">
        <v>3</v>
      </c>
      <c r="F5531" s="440" t="s">
        <v>1254</v>
      </c>
      <c r="G5531" s="441" t="s">
        <v>1255</v>
      </c>
      <c r="H5531" s="442" t="s">
        <v>1256</v>
      </c>
      <c r="I5531" s="268"/>
      <c r="J5531" s="479" t="s">
        <v>1256</v>
      </c>
    </row>
    <row r="5532" spans="1:10">
      <c r="A5532" s="40"/>
      <c r="B5532" s="31"/>
      <c r="C5532" s="41"/>
      <c r="D5532" s="18"/>
      <c r="E5532" s="42"/>
      <c r="F5532" s="60"/>
      <c r="G5532" s="43"/>
      <c r="H5532" s="44"/>
      <c r="I5532" s="45"/>
      <c r="J5532" s="46"/>
    </row>
    <row r="5533" spans="1:10">
      <c r="A5533" s="40" t="s">
        <v>1257</v>
      </c>
      <c r="B5533" s="31"/>
      <c r="C5533" s="47" t="s">
        <v>1258</v>
      </c>
      <c r="D5533" s="18"/>
      <c r="E5533" s="42"/>
      <c r="F5533" s="60"/>
      <c r="G5533" s="43"/>
      <c r="H5533" s="44"/>
      <c r="I5533" s="45"/>
      <c r="J5533" s="46"/>
    </row>
    <row r="5534" spans="1:10">
      <c r="A5534" s="40">
        <v>100053</v>
      </c>
      <c r="B5534" s="31" t="s">
        <v>1263</v>
      </c>
      <c r="C5534" s="470" t="s">
        <v>1295</v>
      </c>
      <c r="D5534" s="438" t="s">
        <v>1296</v>
      </c>
      <c r="E5534" s="443">
        <v>0.2</v>
      </c>
      <c r="F5534" s="440"/>
      <c r="G5534" s="441">
        <v>30</v>
      </c>
      <c r="H5534" s="442">
        <f>TRUNC(E5534* (1 + F5534 / 100) * G5534,2)</f>
        <v>6</v>
      </c>
      <c r="I5534" s="268" t="e">
        <f>I5530 * (E5534 * (1+F5534/100))</f>
        <v>#REF!</v>
      </c>
      <c r="J5534" s="479" t="e">
        <f>H5534 * I5530</f>
        <v>#REF!</v>
      </c>
    </row>
    <row r="5535" spans="1:10">
      <c r="A5535" s="40">
        <v>100557</v>
      </c>
      <c r="B5535" s="31" t="s">
        <v>1302</v>
      </c>
      <c r="C5535" s="470" t="s">
        <v>1815</v>
      </c>
      <c r="D5535" s="438" t="s">
        <v>1304</v>
      </c>
      <c r="E5535" s="443">
        <v>0.2</v>
      </c>
      <c r="F5535" s="440"/>
      <c r="G5535" s="441">
        <v>1070</v>
      </c>
      <c r="H5535" s="442">
        <f>TRUNC(E5535* (1 + F5535 / 100) * G5535,2)</f>
        <v>214</v>
      </c>
      <c r="I5535" s="268" t="e">
        <f>I5530 * (E5535 * (1+F5535/100))</f>
        <v>#REF!</v>
      </c>
      <c r="J5535" s="479" t="e">
        <f>H5535 * I5530</f>
        <v>#REF!</v>
      </c>
    </row>
    <row r="5536" spans="1:10">
      <c r="A5536" s="40">
        <v>101761</v>
      </c>
      <c r="B5536" s="31" t="s">
        <v>1690</v>
      </c>
      <c r="C5536" s="470" t="s">
        <v>2100</v>
      </c>
      <c r="D5536" s="438" t="s">
        <v>2</v>
      </c>
      <c r="E5536" s="443">
        <v>1</v>
      </c>
      <c r="F5536" s="440"/>
      <c r="G5536" s="441">
        <v>10900</v>
      </c>
      <c r="H5536" s="442">
        <f>TRUNC(E5536* (1 + F5536 / 100) * G5536,2)</f>
        <v>10900</v>
      </c>
      <c r="I5536" s="268" t="e">
        <f>I5530 * (E5536 * (1+F5536/100))</f>
        <v>#REF!</v>
      </c>
      <c r="J5536" s="479" t="e">
        <f>H5536 * I5530</f>
        <v>#REF!</v>
      </c>
    </row>
    <row r="5537" spans="1:10">
      <c r="A5537" s="54" t="s">
        <v>1265</v>
      </c>
      <c r="B5537" s="31"/>
      <c r="C5537" s="41"/>
      <c r="D5537" s="18"/>
      <c r="E5537" s="42"/>
      <c r="F5537" s="60"/>
      <c r="G5537" s="43" t="s">
        <v>1266</v>
      </c>
      <c r="H5537" s="48">
        <f>SUM(H5533:H5536)</f>
        <v>11120</v>
      </c>
      <c r="I5537" s="45"/>
      <c r="J5537" s="49" t="e">
        <f>SUM(J5533:J5536)</f>
        <v>#REF!</v>
      </c>
    </row>
    <row r="5538" spans="1:10">
      <c r="A5538" s="40" t="s">
        <v>1267</v>
      </c>
      <c r="B5538" s="31"/>
      <c r="C5538" s="50" t="s">
        <v>1268</v>
      </c>
      <c r="D5538" s="18" t="s">
        <v>1269</v>
      </c>
      <c r="E5538" s="18" t="s">
        <v>1270</v>
      </c>
      <c r="F5538" s="18" t="s">
        <v>1271</v>
      </c>
      <c r="G5538" s="51" t="s">
        <v>1272</v>
      </c>
      <c r="H5538" s="52" t="s">
        <v>1273</v>
      </c>
      <c r="I5538" s="45"/>
      <c r="J5538" s="46"/>
    </row>
    <row r="5539" spans="1:10">
      <c r="A5539" s="40">
        <v>200004</v>
      </c>
      <c r="B5539" s="31" t="s">
        <v>1268</v>
      </c>
      <c r="C5539" s="470" t="s">
        <v>1395</v>
      </c>
      <c r="D5539" s="292">
        <v>114616</v>
      </c>
      <c r="E5539" s="293">
        <f>$O$1</f>
        <v>1.68</v>
      </c>
      <c r="F5539" s="294">
        <f>IF(D5539&lt;&gt;"",TRUNC(D5539*E5539,0),"")</f>
        <v>192554</v>
      </c>
      <c r="G5539" s="295">
        <v>25.023</v>
      </c>
      <c r="H5539" s="442">
        <f>TRUNC(F5539/G5539,2)</f>
        <v>7695.08</v>
      </c>
      <c r="I5539" s="268" t="e">
        <f>I5530 / G5539</f>
        <v>#REF!</v>
      </c>
      <c r="J5539" s="479" t="e">
        <f>H5539 * I5530</f>
        <v>#REF!</v>
      </c>
    </row>
    <row r="5540" spans="1:10">
      <c r="A5540" s="54" t="s">
        <v>1276</v>
      </c>
      <c r="B5540" s="31"/>
      <c r="C5540" s="41"/>
      <c r="D5540" s="18"/>
      <c r="E5540" s="42"/>
      <c r="F5540" s="60"/>
      <c r="G5540" s="43" t="s">
        <v>1277</v>
      </c>
      <c r="H5540" s="48">
        <f>SUM(H5538:H5539)</f>
        <v>7695.08</v>
      </c>
      <c r="I5540" s="45"/>
      <c r="J5540" s="49" t="e">
        <f>SUM(J5538:J5539)</f>
        <v>#REF!</v>
      </c>
    </row>
    <row r="5541" spans="1:10">
      <c r="A5541" s="40" t="s">
        <v>1278</v>
      </c>
      <c r="B5541" s="31"/>
      <c r="C5541" s="53" t="s">
        <v>1279</v>
      </c>
      <c r="D5541" s="18"/>
      <c r="E5541" s="42"/>
      <c r="F5541" s="60"/>
      <c r="G5541" s="43"/>
      <c r="H5541" s="44"/>
      <c r="I5541" s="45"/>
      <c r="J5541" s="46"/>
    </row>
    <row r="5542" spans="1:10">
      <c r="A5542" s="40">
        <v>300026</v>
      </c>
      <c r="B5542" s="31" t="s">
        <v>1279</v>
      </c>
      <c r="C5542" s="470" t="s">
        <v>1281</v>
      </c>
      <c r="D5542" s="438" t="s">
        <v>1282</v>
      </c>
      <c r="E5542" s="439">
        <f>$O$2</f>
        <v>0.05</v>
      </c>
      <c r="F5542" s="440"/>
      <c r="G5542" s="441">
        <f>H5540</f>
        <v>7695.08</v>
      </c>
      <c r="H5542" s="442">
        <f>TRUNC(E5542* (1 + F5542 / 100) * G5542,2)</f>
        <v>384.75</v>
      </c>
      <c r="I5542" s="268" t="e">
        <f>I5530 * H5542</f>
        <v>#REF!</v>
      </c>
      <c r="J5542" s="479" t="e">
        <f>H5542 * I5530</f>
        <v>#REF!</v>
      </c>
    </row>
    <row r="5543" spans="1:10">
      <c r="A5543" s="54" t="s">
        <v>1283</v>
      </c>
      <c r="B5543" s="31"/>
      <c r="C5543" s="41"/>
      <c r="D5543" s="18"/>
      <c r="E5543" s="42"/>
      <c r="F5543" s="60"/>
      <c r="G5543" s="43" t="s">
        <v>1284</v>
      </c>
      <c r="H5543" s="48">
        <f>SUM(H5541:H5542)</f>
        <v>384.75</v>
      </c>
      <c r="I5543" s="45"/>
      <c r="J5543" s="49" t="e">
        <f>SUM(J5541:J5542)</f>
        <v>#REF!</v>
      </c>
    </row>
    <row r="5544" spans="1:10">
      <c r="A5544" s="18" t="s">
        <v>1285</v>
      </c>
      <c r="B5544" s="61"/>
      <c r="C5544" s="47" t="s">
        <v>1286</v>
      </c>
      <c r="D5544" s="18"/>
      <c r="E5544" s="42"/>
      <c r="F5544" s="60"/>
      <c r="G5544" s="43"/>
      <c r="H5544" s="44"/>
      <c r="I5544" s="45"/>
      <c r="J5544" s="46"/>
    </row>
    <row r="5545" spans="1:10">
      <c r="A5545" s="40"/>
      <c r="B5545" s="31"/>
      <c r="C5545" s="470"/>
      <c r="D5545" s="438"/>
      <c r="E5545" s="443"/>
      <c r="F5545" s="440"/>
      <c r="G5545" s="441"/>
      <c r="H5545" s="442"/>
      <c r="I5545" s="268"/>
      <c r="J5545" s="479"/>
    </row>
    <row r="5546" spans="1:10">
      <c r="A5546" s="54" t="s">
        <v>1287</v>
      </c>
      <c r="B5546" s="61"/>
      <c r="C5546" s="41"/>
      <c r="D5546" s="18"/>
      <c r="E5546" s="42"/>
      <c r="F5546" s="60"/>
      <c r="G5546" s="43" t="s">
        <v>1288</v>
      </c>
      <c r="H5546" s="442">
        <f>SUM(H5544:H5545)</f>
        <v>0</v>
      </c>
      <c r="I5546" s="45"/>
      <c r="J5546" s="442">
        <f>SUM(J5544:J5545)</f>
        <v>0</v>
      </c>
    </row>
    <row r="5547" spans="1:10">
      <c r="A5547" s="18"/>
      <c r="B5547" s="55"/>
      <c r="C5547" s="41"/>
      <c r="D5547" s="18"/>
      <c r="E5547" s="42"/>
      <c r="F5547" s="60"/>
      <c r="G5547" s="43"/>
      <c r="H5547" s="44"/>
      <c r="I5547" s="45"/>
      <c r="J5547" s="46"/>
    </row>
    <row r="5548" spans="1:10" ht="16" thickBot="1">
      <c r="A5548" s="18" t="s">
        <v>1289</v>
      </c>
      <c r="B5548" s="55"/>
      <c r="C5548" s="56"/>
      <c r="D5548" s="405"/>
      <c r="E5548" s="406"/>
      <c r="F5548" s="407" t="s">
        <v>1290</v>
      </c>
      <c r="G5548" s="408">
        <f>SUM(H5531:H5547)/2</f>
        <v>19199.830000000002</v>
      </c>
      <c r="H5548" s="409" t="e">
        <f>IF($A$2="CD",IF($A$3=1,ROUND(SUM(H5531:H5547)/2,0),IF($A$3=3,ROUND(SUM(H5531:H5547)/2,-1),SUM(H5531:H5547)/2)),SUM(H5531:H5547)/2)</f>
        <v>#REF!</v>
      </c>
      <c r="I5548" s="57" t="e">
        <f>SUM(J5531:J5547)/2</f>
        <v>#REF!</v>
      </c>
      <c r="J5548" s="410" t="e">
        <f>IF($A$2="CD",IF($A$3=1,ROUND(SUM(J5531:J5547)/2,0),IF($A$3=3,ROUND(SUM(J5531:J5547)/2,-1),SUM(J5531:J5547)/2)),SUM(J5531:J5547)/2)</f>
        <v>#REF!</v>
      </c>
    </row>
    <row r="5549" spans="1:10" ht="16" thickTop="1">
      <c r="A5549" s="18" t="s">
        <v>1340</v>
      </c>
      <c r="B5549" s="55"/>
      <c r="C5549" s="65" t="s">
        <v>1341</v>
      </c>
      <c r="D5549" s="66"/>
      <c r="E5549" s="67"/>
      <c r="F5549" s="112"/>
      <c r="G5549" s="68"/>
      <c r="H5549" s="69"/>
      <c r="I5549" s="45"/>
      <c r="J5549" s="70"/>
    </row>
    <row r="5550" spans="1:10">
      <c r="A5550" s="40" t="s">
        <v>1342</v>
      </c>
      <c r="B5550" s="55"/>
      <c r="C5550" s="480" t="s">
        <v>1343</v>
      </c>
      <c r="D5550" s="481"/>
      <c r="E5550" s="482"/>
      <c r="F5550" s="444">
        <f>$F$3</f>
        <v>0</v>
      </c>
      <c r="G5550" s="483"/>
      <c r="H5550" s="484" t="e">
        <f>ROUND(H5548*F5550,2)</f>
        <v>#REF!</v>
      </c>
      <c r="I5550" s="45"/>
      <c r="J5550" s="479" t="e">
        <f>ROUND(J5548*F5550,2)</f>
        <v>#REF!</v>
      </c>
    </row>
    <row r="5551" spans="1:10">
      <c r="A5551" s="40" t="s">
        <v>1344</v>
      </c>
      <c r="B5551" s="55"/>
      <c r="C5551" s="480" t="s">
        <v>1345</v>
      </c>
      <c r="D5551" s="481"/>
      <c r="E5551" s="482"/>
      <c r="F5551" s="444">
        <f>$G$3</f>
        <v>0</v>
      </c>
      <c r="G5551" s="483"/>
      <c r="H5551" s="484" t="e">
        <f>ROUND(H5548*F5551,2)</f>
        <v>#REF!</v>
      </c>
      <c r="I5551" s="45"/>
      <c r="J5551" s="479" t="e">
        <f>ROUND(J5548*F5551,2)</f>
        <v>#REF!</v>
      </c>
    </row>
    <row r="5552" spans="1:10">
      <c r="A5552" s="40" t="s">
        <v>1346</v>
      </c>
      <c r="B5552" s="55"/>
      <c r="C5552" s="480" t="s">
        <v>1347</v>
      </c>
      <c r="D5552" s="481"/>
      <c r="E5552" s="482"/>
      <c r="F5552" s="444">
        <f>$H$3</f>
        <v>0</v>
      </c>
      <c r="G5552" s="483"/>
      <c r="H5552" s="484" t="e">
        <f>ROUND(H5548*F5552,2)</f>
        <v>#REF!</v>
      </c>
      <c r="I5552" s="45"/>
      <c r="J5552" s="479" t="e">
        <f>ROUND(J5548*F5552,2)</f>
        <v>#REF!</v>
      </c>
    </row>
    <row r="5553" spans="1:10">
      <c r="A5553" s="40" t="s">
        <v>1348</v>
      </c>
      <c r="B5553" s="55"/>
      <c r="C5553" s="480" t="s">
        <v>1349</v>
      </c>
      <c r="D5553" s="481"/>
      <c r="E5553" s="482"/>
      <c r="F5553" s="444" t="e">
        <f>$I$3</f>
        <v>#REF!</v>
      </c>
      <c r="G5553" s="483"/>
      <c r="H5553" s="484" t="e">
        <f>ROUND(H5552*F5553,2)</f>
        <v>#REF!</v>
      </c>
      <c r="I5553" s="45"/>
      <c r="J5553" s="479" t="e">
        <f>ROUND(J5552*F5553,2)</f>
        <v>#REF!</v>
      </c>
    </row>
    <row r="5554" spans="1:10">
      <c r="A5554" s="18" t="s">
        <v>1350</v>
      </c>
      <c r="B5554" s="55"/>
      <c r="C5554" s="47" t="s">
        <v>1351</v>
      </c>
      <c r="D5554" s="18"/>
      <c r="E5554" s="42"/>
      <c r="F5554" s="60"/>
      <c r="G5554" s="71"/>
      <c r="H5554" s="72" t="e">
        <f>SUM(H5550:H5553)</f>
        <v>#REF!</v>
      </c>
      <c r="I5554" s="62"/>
      <c r="J5554" s="73" t="e">
        <f>SUM(J5550:J5553)</f>
        <v>#REF!</v>
      </c>
    </row>
    <row r="5555" spans="1:10" ht="16" thickBot="1">
      <c r="A5555" s="18" t="s">
        <v>1352</v>
      </c>
      <c r="B5555" s="55"/>
      <c r="C5555" s="411"/>
      <c r="D5555" s="412"/>
      <c r="E5555" s="406"/>
      <c r="F5555" s="407" t="s">
        <v>1353</v>
      </c>
      <c r="G5555" s="413" t="e">
        <f>H5554+H5548</f>
        <v>#REF!</v>
      </c>
      <c r="H5555" s="409" t="e">
        <f>IF($A$3=2,ROUND((H5548+H5554),2),IF($A$3=3,ROUND((H5548+H5554),-1),ROUND((H5548+H5554),0)))</f>
        <v>#REF!</v>
      </c>
      <c r="I5555" s="57"/>
      <c r="J5555" s="410" t="e">
        <f>IF($A$3=2,ROUND((J5548+J5554),2),IF($A$3=3,ROUND((J5548+J5554),-1),ROUND((J5548+J5554),0)))</f>
        <v>#REF!</v>
      </c>
    </row>
    <row r="5556" spans="1:10" ht="16" thickTop="1">
      <c r="C5556" s="1"/>
      <c r="D5556" s="2"/>
      <c r="E5556" s="1"/>
      <c r="F5556" s="1"/>
      <c r="G5556" s="1"/>
      <c r="H5556" s="1"/>
      <c r="I5556" s="29"/>
      <c r="J5556" s="30"/>
    </row>
    <row r="5557" spans="1:10" ht="16" thickBot="1">
      <c r="C5557" s="1"/>
      <c r="D5557" s="2"/>
      <c r="E5557" s="1"/>
      <c r="F5557" s="1"/>
      <c r="G5557" s="1"/>
      <c r="H5557" s="1"/>
      <c r="I5557" s="29"/>
      <c r="J5557" s="30"/>
    </row>
    <row r="5558" spans="1:10" ht="16" thickTop="1">
      <c r="A5558" s="95" t="s">
        <v>2101</v>
      </c>
      <c r="C5558" s="824" t="s">
        <v>2102</v>
      </c>
      <c r="D5558" s="825"/>
      <c r="E5558" s="825"/>
      <c r="F5558" s="825"/>
      <c r="G5558" s="32"/>
      <c r="H5558" s="33" t="s">
        <v>2103</v>
      </c>
      <c r="I5558" s="75" t="s">
        <v>1411</v>
      </c>
      <c r="J5558" s="30"/>
    </row>
    <row r="5559" spans="1:10">
      <c r="A5559" s="95"/>
      <c r="C5559" s="826"/>
      <c r="D5559" s="827"/>
      <c r="E5559" s="827"/>
      <c r="F5559" s="827"/>
      <c r="G5559" s="36"/>
      <c r="H5559" s="37" t="e">
        <f>"ITEM:   "&amp;#REF!</f>
        <v>#REF!</v>
      </c>
      <c r="I5559" s="64" t="e">
        <f>#REF!</f>
        <v>#REF!</v>
      </c>
      <c r="J5559" s="30"/>
    </row>
    <row r="5560" spans="1:10">
      <c r="A5560" s="40" t="s">
        <v>1253</v>
      </c>
      <c r="C5560" s="470" t="s">
        <v>1</v>
      </c>
      <c r="D5560" s="438" t="s">
        <v>2</v>
      </c>
      <c r="E5560" s="438" t="s">
        <v>3</v>
      </c>
      <c r="F5560" s="438" t="s">
        <v>1254</v>
      </c>
      <c r="G5560" s="445" t="s">
        <v>1255</v>
      </c>
      <c r="H5560" s="446" t="s">
        <v>1256</v>
      </c>
      <c r="I5560" s="485"/>
      <c r="J5560" s="30"/>
    </row>
    <row r="5561" spans="1:10">
      <c r="A5561" s="40"/>
      <c r="C5561" s="41"/>
      <c r="D5561" s="18"/>
      <c r="E5561" s="42"/>
      <c r="F5561" s="42"/>
      <c r="G5561" s="96"/>
      <c r="H5561" s="97"/>
      <c r="I5561" s="425"/>
      <c r="J5561" s="30"/>
    </row>
    <row r="5562" spans="1:10">
      <c r="A5562" s="18" t="s">
        <v>1257</v>
      </c>
      <c r="C5562" s="47" t="s">
        <v>1258</v>
      </c>
      <c r="D5562" s="18"/>
      <c r="E5562" s="42"/>
      <c r="F5562" s="42"/>
      <c r="G5562" s="96"/>
      <c r="H5562" s="97"/>
      <c r="I5562" s="45"/>
      <c r="J5562" s="46"/>
    </row>
    <row r="5563" spans="1:10">
      <c r="A5563" s="18">
        <v>119416</v>
      </c>
      <c r="B5563" t="s">
        <v>1367</v>
      </c>
      <c r="C5563" s="470" t="s">
        <v>2104</v>
      </c>
      <c r="D5563" s="438" t="s">
        <v>1383</v>
      </c>
      <c r="E5563" s="443">
        <v>1</v>
      </c>
      <c r="F5563" s="443">
        <v>0</v>
      </c>
      <c r="G5563" s="448">
        <v>4446314272</v>
      </c>
      <c r="H5563" s="442">
        <f>TRUNC(E5563* (1 + F5563 / 100) * G5563,2)</f>
        <v>4446314272</v>
      </c>
      <c r="I5563" s="268" t="e">
        <f>I5559 * (E5563 * (1+F5563/100))</f>
        <v>#REF!</v>
      </c>
      <c r="J5563" s="46" t="e">
        <f>H5563 * I5559</f>
        <v>#REF!</v>
      </c>
    </row>
    <row r="5564" spans="1:10">
      <c r="A5564" s="40"/>
      <c r="B5564" s="31"/>
      <c r="C5564" s="471"/>
      <c r="D5564" s="449"/>
      <c r="E5564" s="450"/>
      <c r="F5564" s="451"/>
      <c r="G5564" s="441"/>
      <c r="H5564" s="442"/>
      <c r="I5564" s="268"/>
      <c r="J5564" s="479"/>
    </row>
    <row r="5565" spans="1:10">
      <c r="A5565" s="54" t="s">
        <v>1265</v>
      </c>
      <c r="C5565" s="41"/>
      <c r="D5565" s="18"/>
      <c r="E5565" s="42"/>
      <c r="F5565" s="42"/>
      <c r="G5565" s="96" t="s">
        <v>1266</v>
      </c>
      <c r="H5565" s="462">
        <f>SUM(H5562:H5564)</f>
        <v>4446314272</v>
      </c>
      <c r="I5565" s="45"/>
      <c r="J5565" s="462" t="e">
        <f>SUM(J5562:J5564)</f>
        <v>#REF!</v>
      </c>
    </row>
    <row r="5566" spans="1:10">
      <c r="A5566" s="40" t="s">
        <v>1267</v>
      </c>
      <c r="C5566" s="50" t="s">
        <v>1268</v>
      </c>
      <c r="D5566" s="18" t="s">
        <v>1269</v>
      </c>
      <c r="E5566" s="18" t="s">
        <v>1270</v>
      </c>
      <c r="F5566" s="18" t="s">
        <v>1271</v>
      </c>
      <c r="G5566" s="98" t="s">
        <v>1472</v>
      </c>
      <c r="H5566" s="99" t="s">
        <v>1273</v>
      </c>
      <c r="I5566" s="84"/>
      <c r="J5566" s="30"/>
    </row>
    <row r="5567" spans="1:10">
      <c r="A5567" s="40"/>
      <c r="B5567" s="31"/>
      <c r="C5567" s="471"/>
      <c r="D5567" s="449"/>
      <c r="E5567" s="450"/>
      <c r="F5567" s="451"/>
      <c r="G5567" s="441"/>
      <c r="H5567" s="442"/>
      <c r="I5567" s="268"/>
      <c r="J5567" s="30"/>
    </row>
    <row r="5568" spans="1:10">
      <c r="A5568" s="54" t="s">
        <v>1276</v>
      </c>
      <c r="C5568" s="41"/>
      <c r="D5568" s="18"/>
      <c r="E5568" s="42"/>
      <c r="F5568" s="42"/>
      <c r="G5568" s="96" t="s">
        <v>1473</v>
      </c>
      <c r="H5568" s="452">
        <f>SUM(H5566:H5567)</f>
        <v>0</v>
      </c>
      <c r="I5568" s="84"/>
      <c r="J5568" s="30">
        <f>SUM(J5566:J5567)</f>
        <v>0</v>
      </c>
    </row>
    <row r="5569" spans="1:10">
      <c r="A5569" s="40" t="s">
        <v>1278</v>
      </c>
      <c r="C5569" s="47" t="s">
        <v>1279</v>
      </c>
      <c r="D5569" s="18"/>
      <c r="E5569" s="42"/>
      <c r="F5569" s="42"/>
      <c r="G5569" s="96"/>
      <c r="H5569" s="97"/>
      <c r="I5569" s="84"/>
      <c r="J5569" s="30"/>
    </row>
    <row r="5570" spans="1:10">
      <c r="A5570" s="40"/>
      <c r="B5570" s="31"/>
      <c r="C5570" s="471"/>
      <c r="D5570" s="449"/>
      <c r="E5570" s="450"/>
      <c r="F5570" s="451"/>
      <c r="G5570" s="441"/>
      <c r="H5570" s="442"/>
      <c r="I5570" s="268"/>
      <c r="J5570" s="30"/>
    </row>
    <row r="5571" spans="1:10">
      <c r="A5571" s="18" t="s">
        <v>1283</v>
      </c>
      <c r="C5571" s="41"/>
      <c r="D5571" s="18"/>
      <c r="E5571" s="42"/>
      <c r="F5571" s="42"/>
      <c r="G5571" s="96" t="s">
        <v>1476</v>
      </c>
      <c r="H5571" s="452">
        <f>SUM(H5569:H5570)</f>
        <v>0</v>
      </c>
      <c r="I5571" s="84"/>
      <c r="J5571" s="30">
        <f>SUM(J5569:J5570)</f>
        <v>0</v>
      </c>
    </row>
    <row r="5572" spans="1:10">
      <c r="A5572" s="40" t="s">
        <v>1285</v>
      </c>
      <c r="C5572" s="47" t="s">
        <v>1286</v>
      </c>
      <c r="D5572" s="18"/>
      <c r="E5572" s="42"/>
      <c r="F5572" s="42"/>
      <c r="G5572" s="96"/>
      <c r="H5572" s="97"/>
      <c r="I5572" s="84"/>
      <c r="J5572" s="30"/>
    </row>
    <row r="5573" spans="1:10">
      <c r="A5573" s="40"/>
      <c r="C5573" s="470"/>
      <c r="D5573" s="438"/>
      <c r="E5573" s="443"/>
      <c r="F5573" s="443"/>
      <c r="G5573" s="448"/>
      <c r="H5573" s="442"/>
      <c r="I5573" s="485"/>
      <c r="J5573" s="30"/>
    </row>
    <row r="5574" spans="1:10">
      <c r="A5574" s="40"/>
      <c r="C5574" s="470"/>
      <c r="D5574" s="438"/>
      <c r="E5574" s="443"/>
      <c r="F5574" s="443"/>
      <c r="G5574" s="448"/>
      <c r="H5574" s="442"/>
      <c r="I5574" s="485"/>
      <c r="J5574" s="30"/>
    </row>
    <row r="5575" spans="1:10">
      <c r="A5575" s="40"/>
      <c r="C5575" s="470"/>
      <c r="D5575" s="438"/>
      <c r="E5575" s="443"/>
      <c r="F5575" s="443"/>
      <c r="G5575" s="448"/>
      <c r="H5575" s="442"/>
      <c r="I5575" s="485"/>
      <c r="J5575" s="30"/>
    </row>
    <row r="5576" spans="1:10">
      <c r="A5576" s="40"/>
      <c r="C5576" s="470"/>
      <c r="D5576" s="438"/>
      <c r="E5576" s="443"/>
      <c r="F5576" s="443"/>
      <c r="G5576" s="448"/>
      <c r="H5576" s="442"/>
      <c r="I5576" s="485"/>
      <c r="J5576" s="30"/>
    </row>
    <row r="5577" spans="1:10">
      <c r="A5577" s="40"/>
      <c r="C5577" s="470"/>
      <c r="D5577" s="438"/>
      <c r="E5577" s="443"/>
      <c r="F5577" s="443"/>
      <c r="G5577" s="448"/>
      <c r="H5577" s="442"/>
      <c r="I5577" s="485"/>
      <c r="J5577" s="30"/>
    </row>
    <row r="5578" spans="1:10">
      <c r="A5578" s="40"/>
      <c r="B5578" s="31"/>
      <c r="C5578" s="471"/>
      <c r="D5578" s="449"/>
      <c r="E5578" s="450"/>
      <c r="F5578" s="451"/>
      <c r="G5578" s="441"/>
      <c r="H5578" s="442"/>
      <c r="I5578" s="268"/>
      <c r="J5578" s="30"/>
    </row>
    <row r="5579" spans="1:10">
      <c r="A5579" s="18" t="s">
        <v>1287</v>
      </c>
      <c r="C5579" s="41"/>
      <c r="D5579" s="18"/>
      <c r="E5579" s="42"/>
      <c r="F5579" s="42"/>
      <c r="G5579" s="96" t="str">
        <f>"SUBTOTAL " &amp;C5572</f>
        <v>SUBTOTAL OTROS</v>
      </c>
      <c r="H5579" s="452">
        <f>SUM(H5572:H5578)</f>
        <v>0</v>
      </c>
      <c r="I5579" s="84"/>
      <c r="J5579" s="452">
        <f>SUM(J5572:J5578)</f>
        <v>0</v>
      </c>
    </row>
    <row r="5580" spans="1:10">
      <c r="A5580" s="18"/>
      <c r="C5580" s="41"/>
      <c r="D5580" s="18"/>
      <c r="E5580" s="42"/>
      <c r="F5580" s="42"/>
      <c r="G5580" s="96"/>
      <c r="H5580" s="97"/>
      <c r="I5580" s="84"/>
      <c r="J5580" s="30"/>
    </row>
    <row r="5581" spans="1:10" ht="16" thickBot="1">
      <c r="A5581" s="18" t="s">
        <v>1289</v>
      </c>
      <c r="C5581" s="89"/>
      <c r="D5581" s="416"/>
      <c r="E5581" s="417"/>
      <c r="F5581" s="418"/>
      <c r="G5581" s="426">
        <f>SUM(H5560:H5580)/2</f>
        <v>4446314272</v>
      </c>
      <c r="H5581" s="409" t="e">
        <f>IF($A$2="CD",IF($A$3=1,ROUND(SUM(H5560:H5580)/2,0),SUM(H5560:H5580)/2),SUM(H5560:H5580)/2)</f>
        <v>#REF!</v>
      </c>
      <c r="I5581" s="427" t="e">
        <f>SUM(J5560:J5580)/2</f>
        <v>#REF!</v>
      </c>
      <c r="J5581" s="30"/>
    </row>
    <row r="5582" spans="1:10" ht="16" thickTop="1">
      <c r="A5582" s="18" t="s">
        <v>1340</v>
      </c>
      <c r="C5582" s="100" t="s">
        <v>1341</v>
      </c>
      <c r="D5582" s="101"/>
      <c r="E5582" s="102"/>
      <c r="F5582" s="102"/>
      <c r="G5582" s="103"/>
      <c r="H5582" s="104"/>
      <c r="I5582" s="84"/>
      <c r="J5582" s="30"/>
    </row>
    <row r="5583" spans="1:10">
      <c r="A5583" s="40" t="s">
        <v>1342</v>
      </c>
      <c r="C5583" s="480" t="s">
        <v>1343</v>
      </c>
      <c r="D5583" s="481"/>
      <c r="E5583" s="486"/>
      <c r="F5583" s="456">
        <f>$F$3</f>
        <v>0</v>
      </c>
      <c r="G5583" s="457"/>
      <c r="H5583" s="487" t="e">
        <f>ROUND(H5581*F5583,2)</f>
        <v>#REF!</v>
      </c>
      <c r="I5583" s="84"/>
      <c r="J5583" s="30"/>
    </row>
    <row r="5584" spans="1:10">
      <c r="A5584" s="40" t="s">
        <v>1344</v>
      </c>
      <c r="C5584" s="480" t="s">
        <v>1345</v>
      </c>
      <c r="D5584" s="481"/>
      <c r="E5584" s="486"/>
      <c r="F5584" s="456">
        <f>$G$3</f>
        <v>0</v>
      </c>
      <c r="G5584" s="457"/>
      <c r="H5584" s="487" t="e">
        <f>ROUND(H5581*F5584,2)</f>
        <v>#REF!</v>
      </c>
      <c r="I5584" s="84"/>
      <c r="J5584" s="30"/>
    </row>
    <row r="5585" spans="1:10">
      <c r="A5585" s="40" t="s">
        <v>1346</v>
      </c>
      <c r="C5585" s="480" t="s">
        <v>1347</v>
      </c>
      <c r="D5585" s="481"/>
      <c r="E5585" s="486"/>
      <c r="F5585" s="456">
        <f>$H$3</f>
        <v>0</v>
      </c>
      <c r="G5585" s="457"/>
      <c r="H5585" s="487" t="e">
        <f>ROUND(H5581*F5585,2)</f>
        <v>#REF!</v>
      </c>
      <c r="I5585" s="84"/>
      <c r="J5585" s="30"/>
    </row>
    <row r="5586" spans="1:10">
      <c r="A5586" s="40" t="s">
        <v>1348</v>
      </c>
      <c r="C5586" s="480" t="s">
        <v>1349</v>
      </c>
      <c r="D5586" s="481"/>
      <c r="E5586" s="486"/>
      <c r="F5586" s="456" t="e">
        <f>$I$3</f>
        <v>#REF!</v>
      </c>
      <c r="G5586" s="457"/>
      <c r="H5586" s="487" t="e">
        <f>ROUND(H5585*F5586,2)</f>
        <v>#REF!</v>
      </c>
      <c r="I5586" s="84"/>
      <c r="J5586" s="30"/>
    </row>
    <row r="5587" spans="1:10">
      <c r="A5587" s="18" t="s">
        <v>1350</v>
      </c>
      <c r="C5587" s="105" t="s">
        <v>1477</v>
      </c>
      <c r="D5587" s="18"/>
      <c r="E5587" s="42"/>
      <c r="F5587" s="42"/>
      <c r="G5587" s="106"/>
      <c r="H5587" s="107" t="e">
        <f>SUM(H5583:H5586)</f>
        <v>#REF!</v>
      </c>
      <c r="I5587" s="84"/>
      <c r="J5587" s="30"/>
    </row>
    <row r="5588" spans="1:10" ht="16" thickBot="1">
      <c r="A5588" s="18" t="s">
        <v>1352</v>
      </c>
      <c r="C5588" s="422"/>
      <c r="D5588" s="423"/>
      <c r="E5588" s="417"/>
      <c r="F5588" s="418"/>
      <c r="G5588" s="430" t="s">
        <v>1353</v>
      </c>
      <c r="H5588" s="409" t="e">
        <f>IF($A$3=2,ROUND((H5581+H5587),2),IF($A$3=3,ROUND((H5581+H5587),-1),ROUND((H5581+H5587),0)))</f>
        <v>#REF!</v>
      </c>
      <c r="I5588" s="57"/>
      <c r="J5588" s="30"/>
    </row>
    <row r="5589" spans="1:10" ht="16" thickTop="1">
      <c r="C5589" s="1"/>
      <c r="D5589" s="2"/>
      <c r="E5589" s="1"/>
      <c r="F5589" s="1"/>
      <c r="G5589" s="1"/>
      <c r="H5589" s="1"/>
      <c r="I5589" s="29"/>
      <c r="J5589" s="30"/>
    </row>
    <row r="5590" spans="1:10" ht="16" thickBot="1">
      <c r="C5590" s="1"/>
      <c r="D5590" s="2"/>
      <c r="E5590" s="1"/>
      <c r="F5590" s="1"/>
      <c r="G5590" s="1"/>
      <c r="H5590" s="1"/>
      <c r="I5590" s="29"/>
      <c r="J5590" s="30"/>
    </row>
    <row r="5591" spans="1:10" ht="16" thickTop="1">
      <c r="A5591" s="95" t="s">
        <v>2105</v>
      </c>
      <c r="C5591" s="824" t="s">
        <v>2106</v>
      </c>
      <c r="D5591" s="825"/>
      <c r="E5591" s="825"/>
      <c r="F5591" s="825"/>
      <c r="G5591" s="32"/>
      <c r="H5591" s="33" t="s">
        <v>1856</v>
      </c>
      <c r="I5591" s="75" t="s">
        <v>1411</v>
      </c>
      <c r="J5591" s="30"/>
    </row>
    <row r="5592" spans="1:10">
      <c r="A5592" s="95"/>
      <c r="C5592" s="826"/>
      <c r="D5592" s="827"/>
      <c r="E5592" s="827"/>
      <c r="F5592" s="827"/>
      <c r="G5592" s="36"/>
      <c r="H5592" s="37" t="e">
        <f>"ITEM:   "&amp;#REF!</f>
        <v>#REF!</v>
      </c>
      <c r="I5592" s="64" t="e">
        <f>#REF!</f>
        <v>#REF!</v>
      </c>
      <c r="J5592" s="30"/>
    </row>
    <row r="5593" spans="1:10">
      <c r="A5593" s="40" t="s">
        <v>1253</v>
      </c>
      <c r="C5593" s="470" t="s">
        <v>1</v>
      </c>
      <c r="D5593" s="438" t="s">
        <v>2</v>
      </c>
      <c r="E5593" s="438" t="s">
        <v>3</v>
      </c>
      <c r="F5593" s="438" t="s">
        <v>1254</v>
      </c>
      <c r="G5593" s="445" t="s">
        <v>1255</v>
      </c>
      <c r="H5593" s="446" t="s">
        <v>1256</v>
      </c>
      <c r="I5593" s="485"/>
      <c r="J5593" s="30"/>
    </row>
    <row r="5594" spans="1:10">
      <c r="A5594" s="40"/>
      <c r="C5594" s="41"/>
      <c r="D5594" s="18"/>
      <c r="E5594" s="42"/>
      <c r="F5594" s="42"/>
      <c r="G5594" s="96"/>
      <c r="H5594" s="97"/>
      <c r="I5594" s="425"/>
      <c r="J5594" s="30"/>
    </row>
    <row r="5595" spans="1:10">
      <c r="A5595" s="40" t="s">
        <v>1257</v>
      </c>
      <c r="C5595" s="47" t="s">
        <v>1258</v>
      </c>
      <c r="D5595" s="18"/>
      <c r="E5595" s="42"/>
      <c r="F5595" s="42"/>
      <c r="G5595" s="96"/>
      <c r="H5595" s="97"/>
      <c r="I5595" s="84"/>
      <c r="J5595" s="30"/>
    </row>
    <row r="5596" spans="1:10">
      <c r="A5596" s="40">
        <v>119581</v>
      </c>
      <c r="B5596" t="s">
        <v>2107</v>
      </c>
      <c r="C5596" s="470" t="s">
        <v>2108</v>
      </c>
      <c r="D5596" s="438" t="s">
        <v>17</v>
      </c>
      <c r="E5596" s="443">
        <v>1</v>
      </c>
      <c r="F5596" s="443">
        <v>0</v>
      </c>
      <c r="G5596" s="448">
        <v>424657.85</v>
      </c>
      <c r="H5596" s="442">
        <f>TRUNC(E5596* (1 + F5596 / 100) * G5596,2)</f>
        <v>424657.85</v>
      </c>
      <c r="I5596" s="485" t="e">
        <f>I5592 * (E5596 * (1+F5596/100))</f>
        <v>#REF!</v>
      </c>
      <c r="J5596" s="30" t="e">
        <f>H5596 * I5592</f>
        <v>#REF!</v>
      </c>
    </row>
    <row r="5597" spans="1:10">
      <c r="A5597" s="40"/>
      <c r="B5597" s="31"/>
      <c r="C5597" s="471"/>
      <c r="D5597" s="449"/>
      <c r="E5597" s="450"/>
      <c r="F5597" s="451"/>
      <c r="G5597" s="441"/>
      <c r="H5597" s="442"/>
      <c r="I5597" s="268"/>
      <c r="J5597" s="30"/>
    </row>
    <row r="5598" spans="1:10">
      <c r="A5598" s="54" t="s">
        <v>1265</v>
      </c>
      <c r="C5598" s="41"/>
      <c r="D5598" s="18"/>
      <c r="E5598" s="42"/>
      <c r="F5598" s="42"/>
      <c r="G5598" s="96" t="s">
        <v>1266</v>
      </c>
      <c r="H5598" s="452">
        <f>SUM(H5595:H5597)</f>
        <v>424657.85</v>
      </c>
      <c r="I5598" s="84"/>
      <c r="J5598" s="452" t="e">
        <f>SUM(J5595:J5597)</f>
        <v>#REF!</v>
      </c>
    </row>
    <row r="5599" spans="1:10">
      <c r="A5599" s="40" t="s">
        <v>1285</v>
      </c>
      <c r="C5599" s="47" t="s">
        <v>1286</v>
      </c>
      <c r="D5599" s="18"/>
      <c r="E5599" s="42"/>
      <c r="F5599" s="42"/>
      <c r="G5599" s="96"/>
      <c r="H5599" s="97"/>
      <c r="I5599" s="84"/>
      <c r="J5599" s="30"/>
    </row>
    <row r="5600" spans="1:10">
      <c r="A5600" s="40"/>
      <c r="B5600" s="31"/>
      <c r="C5600" s="471"/>
      <c r="D5600" s="449"/>
      <c r="E5600" s="450"/>
      <c r="F5600" s="451"/>
      <c r="G5600" s="441"/>
      <c r="H5600" s="442"/>
      <c r="I5600" s="268"/>
      <c r="J5600" s="30"/>
    </row>
    <row r="5601" spans="1:10">
      <c r="A5601" s="18" t="s">
        <v>1287</v>
      </c>
      <c r="C5601" s="41"/>
      <c r="D5601" s="18"/>
      <c r="E5601" s="42"/>
      <c r="F5601" s="42"/>
      <c r="G5601" s="96" t="str">
        <f>"SUBTOTAL " &amp;C5599</f>
        <v>SUBTOTAL OTROS</v>
      </c>
      <c r="H5601" s="452">
        <f>SUM(H5599:H5600)</f>
        <v>0</v>
      </c>
      <c r="I5601" s="84"/>
      <c r="J5601" s="30">
        <f>SUM(J5599:J5600)</f>
        <v>0</v>
      </c>
    </row>
    <row r="5602" spans="1:10">
      <c r="A5602" s="18"/>
      <c r="C5602" s="41"/>
      <c r="D5602" s="18"/>
      <c r="E5602" s="42"/>
      <c r="F5602" s="42"/>
      <c r="G5602" s="96"/>
      <c r="H5602" s="97"/>
      <c r="I5602" s="84"/>
      <c r="J5602" s="30"/>
    </row>
    <row r="5603" spans="1:10" ht="16" thickBot="1">
      <c r="A5603" s="18" t="s">
        <v>1289</v>
      </c>
      <c r="C5603" s="89"/>
      <c r="D5603" s="416"/>
      <c r="E5603" s="417"/>
      <c r="F5603" s="418"/>
      <c r="G5603" s="426" t="s">
        <v>1290</v>
      </c>
      <c r="H5603" s="409" t="e">
        <f>IF($A$2="CD",IF($A$3=1,ROUND(SUM(H5594:H5602)/2,0),SUM(H5594:H5602)/2),SUM(H5594:H5602)/2)</f>
        <v>#REF!</v>
      </c>
      <c r="I5603" s="427" t="e">
        <f>SUM(J5593:J5602)/2</f>
        <v>#REF!</v>
      </c>
      <c r="J5603" s="30"/>
    </row>
    <row r="5604" spans="1:10" ht="16" thickTop="1">
      <c r="A5604" s="18" t="s">
        <v>1340</v>
      </c>
      <c r="C5604" s="100" t="s">
        <v>1341</v>
      </c>
      <c r="D5604" s="101"/>
      <c r="E5604" s="102"/>
      <c r="F5604" s="102"/>
      <c r="G5604" s="103"/>
      <c r="H5604" s="104"/>
      <c r="I5604" s="84"/>
      <c r="J5604" s="30"/>
    </row>
    <row r="5605" spans="1:10">
      <c r="A5605" s="40" t="s">
        <v>1342</v>
      </c>
      <c r="C5605" s="480" t="s">
        <v>1343</v>
      </c>
      <c r="D5605" s="481"/>
      <c r="E5605" s="486"/>
      <c r="F5605" s="456">
        <f>$F$3</f>
        <v>0</v>
      </c>
      <c r="G5605" s="457"/>
      <c r="H5605" s="487" t="e">
        <f>ROUND(H5603*F5605,2)</f>
        <v>#REF!</v>
      </c>
      <c r="I5605" s="84"/>
      <c r="J5605" s="30"/>
    </row>
    <row r="5606" spans="1:10">
      <c r="A5606" s="40" t="s">
        <v>1344</v>
      </c>
      <c r="C5606" s="480" t="s">
        <v>1345</v>
      </c>
      <c r="D5606" s="481"/>
      <c r="E5606" s="486"/>
      <c r="F5606" s="456">
        <f>$G$3</f>
        <v>0</v>
      </c>
      <c r="G5606" s="457"/>
      <c r="H5606" s="487" t="e">
        <f>ROUND(H5603*F5606,2)</f>
        <v>#REF!</v>
      </c>
      <c r="I5606" s="84"/>
      <c r="J5606" s="30"/>
    </row>
    <row r="5607" spans="1:10">
      <c r="A5607" s="40" t="s">
        <v>1346</v>
      </c>
      <c r="C5607" s="480" t="s">
        <v>1347</v>
      </c>
      <c r="D5607" s="481"/>
      <c r="E5607" s="486"/>
      <c r="F5607" s="456">
        <f>$H$3</f>
        <v>0</v>
      </c>
      <c r="G5607" s="457"/>
      <c r="H5607" s="487" t="e">
        <f>ROUND(H5603*F5607,2)</f>
        <v>#REF!</v>
      </c>
      <c r="I5607" s="84"/>
      <c r="J5607" s="30"/>
    </row>
    <row r="5608" spans="1:10">
      <c r="A5608" s="40" t="s">
        <v>1348</v>
      </c>
      <c r="C5608" s="480" t="s">
        <v>1349</v>
      </c>
      <c r="D5608" s="481"/>
      <c r="E5608" s="486"/>
      <c r="F5608" s="456" t="e">
        <f>$I$3</f>
        <v>#REF!</v>
      </c>
      <c r="G5608" s="457"/>
      <c r="H5608" s="487" t="e">
        <f>ROUND(H5607*F5608,2)</f>
        <v>#REF!</v>
      </c>
      <c r="I5608" s="84"/>
      <c r="J5608" s="30"/>
    </row>
    <row r="5609" spans="1:10">
      <c r="A5609" s="18" t="s">
        <v>1350</v>
      </c>
      <c r="C5609" s="105" t="s">
        <v>1477</v>
      </c>
      <c r="D5609" s="18"/>
      <c r="E5609" s="42"/>
      <c r="F5609" s="42"/>
      <c r="G5609" s="106"/>
      <c r="H5609" s="107" t="e">
        <f>SUM(H5605:H5608)</f>
        <v>#REF!</v>
      </c>
      <c r="I5609" s="84"/>
      <c r="J5609" s="30"/>
    </row>
    <row r="5610" spans="1:10" ht="16" thickBot="1">
      <c r="A5610" s="18" t="s">
        <v>1352</v>
      </c>
      <c r="C5610" s="422"/>
      <c r="D5610" s="423"/>
      <c r="E5610" s="417"/>
      <c r="F5610" s="418"/>
      <c r="G5610" s="430" t="s">
        <v>1353</v>
      </c>
      <c r="H5610" s="409" t="e">
        <f>IF($A$3=2,ROUND((H5603+H5609),2),IF($A$3=3,ROUND((H5603+H5609),-1),ROUND((H5603+H5609),0)))</f>
        <v>#REF!</v>
      </c>
      <c r="I5610" s="57"/>
      <c r="J5610" s="30"/>
    </row>
    <row r="5611" spans="1:10" ht="16" thickTop="1">
      <c r="C5611" s="1"/>
      <c r="D5611" s="2"/>
      <c r="E5611" s="1"/>
      <c r="F5611" s="1"/>
      <c r="G5611" s="1"/>
      <c r="H5611" s="1"/>
      <c r="I5611" s="29"/>
      <c r="J5611" s="30"/>
    </row>
    <row r="5612" spans="1:10">
      <c r="C5612" s="1"/>
      <c r="D5612" s="2"/>
      <c r="E5612" s="1"/>
      <c r="F5612" s="1"/>
      <c r="G5612" s="1"/>
      <c r="H5612" s="1"/>
      <c r="I5612" s="29"/>
      <c r="J5612" s="30"/>
    </row>
    <row r="5613" spans="1:10" ht="16" thickBot="1">
      <c r="C5613" s="1"/>
      <c r="D5613" s="2"/>
      <c r="E5613" s="1"/>
      <c r="F5613" s="1"/>
      <c r="G5613" s="1"/>
      <c r="H5613" s="1"/>
      <c r="I5613" s="29"/>
      <c r="J5613" s="30"/>
    </row>
    <row r="5614" spans="1:10" ht="16" thickTop="1">
      <c r="A5614" s="95" t="s">
        <v>2109</v>
      </c>
      <c r="C5614" s="824" t="s">
        <v>2110</v>
      </c>
      <c r="D5614" s="825"/>
      <c r="E5614" s="825"/>
      <c r="F5614" s="825"/>
      <c r="G5614" s="32"/>
      <c r="H5614" s="33" t="s">
        <v>1328</v>
      </c>
      <c r="I5614" s="75" t="s">
        <v>1411</v>
      </c>
      <c r="J5614" s="30"/>
    </row>
    <row r="5615" spans="1:10">
      <c r="A5615" s="95"/>
      <c r="C5615" s="826"/>
      <c r="D5615" s="827"/>
      <c r="E5615" s="827"/>
      <c r="F5615" s="827"/>
      <c r="G5615" s="36"/>
      <c r="H5615" s="37" t="e">
        <f>"ITEM:   "&amp;#REF!</f>
        <v>#REF!</v>
      </c>
      <c r="I5615" s="64" t="e">
        <f>#REF!</f>
        <v>#REF!</v>
      </c>
      <c r="J5615" s="30"/>
    </row>
    <row r="5616" spans="1:10">
      <c r="A5616" s="40" t="s">
        <v>1253</v>
      </c>
      <c r="C5616" s="470" t="s">
        <v>1</v>
      </c>
      <c r="D5616" s="438" t="s">
        <v>2</v>
      </c>
      <c r="E5616" s="438" t="s">
        <v>3</v>
      </c>
      <c r="F5616" s="438" t="s">
        <v>1254</v>
      </c>
      <c r="G5616" s="445" t="s">
        <v>1255</v>
      </c>
      <c r="H5616" s="446" t="s">
        <v>1256</v>
      </c>
      <c r="I5616" s="485"/>
      <c r="J5616" s="30"/>
    </row>
    <row r="5617" spans="1:10">
      <c r="A5617" s="40"/>
      <c r="C5617" s="41"/>
      <c r="D5617" s="18"/>
      <c r="E5617" s="42"/>
      <c r="F5617" s="42"/>
      <c r="G5617" s="96"/>
      <c r="H5617" s="97"/>
      <c r="I5617" s="425"/>
      <c r="J5617" s="30"/>
    </row>
    <row r="5618" spans="1:10">
      <c r="A5618" s="40" t="s">
        <v>1257</v>
      </c>
      <c r="C5618" s="47" t="s">
        <v>1258</v>
      </c>
      <c r="D5618" s="18"/>
      <c r="E5618" s="42"/>
      <c r="F5618" s="42"/>
      <c r="G5618" s="96"/>
      <c r="H5618" s="97"/>
      <c r="I5618" s="84"/>
      <c r="J5618" s="30"/>
    </row>
    <row r="5619" spans="1:10">
      <c r="A5619" s="40">
        <v>119925</v>
      </c>
      <c r="B5619" t="s">
        <v>1331</v>
      </c>
      <c r="C5619" s="470" t="s">
        <v>2111</v>
      </c>
      <c r="D5619" s="438" t="s">
        <v>1383</v>
      </c>
      <c r="E5619" s="443">
        <v>1</v>
      </c>
      <c r="F5619" s="443">
        <v>0</v>
      </c>
      <c r="G5619" s="448">
        <v>205936200</v>
      </c>
      <c r="H5619" s="442">
        <f>TRUNC(E5619* (1 + F5619 / 100) * G5619,2)</f>
        <v>205936200</v>
      </c>
      <c r="I5619" s="485" t="e">
        <f>I5615 * (E5619 * (1+F5619/100))</f>
        <v>#REF!</v>
      </c>
      <c r="J5619" s="30" t="e">
        <f>H5619 * I5615</f>
        <v>#REF!</v>
      </c>
    </row>
    <row r="5620" spans="1:10">
      <c r="A5620" s="40"/>
      <c r="B5620" s="31"/>
      <c r="C5620" s="471"/>
      <c r="D5620" s="449"/>
      <c r="E5620" s="450"/>
      <c r="F5620" s="451"/>
      <c r="G5620" s="441"/>
      <c r="H5620" s="442"/>
      <c r="I5620" s="268"/>
      <c r="J5620" s="30"/>
    </row>
    <row r="5621" spans="1:10">
      <c r="A5621" s="54" t="s">
        <v>1265</v>
      </c>
      <c r="C5621" s="41"/>
      <c r="D5621" s="18"/>
      <c r="E5621" s="42"/>
      <c r="F5621" s="42"/>
      <c r="G5621" s="96" t="s">
        <v>1266</v>
      </c>
      <c r="H5621" s="452">
        <f>SUM(H5618:H5620)</f>
        <v>205936200</v>
      </c>
      <c r="I5621" s="84"/>
      <c r="J5621" s="452" t="e">
        <f>SUM(J5618:J5620)</f>
        <v>#REF!</v>
      </c>
    </row>
    <row r="5622" spans="1:10">
      <c r="A5622" s="40" t="s">
        <v>1267</v>
      </c>
      <c r="C5622" s="50" t="s">
        <v>1268</v>
      </c>
      <c r="D5622" s="18" t="s">
        <v>1269</v>
      </c>
      <c r="E5622" s="18" t="s">
        <v>1270</v>
      </c>
      <c r="F5622" s="18" t="s">
        <v>1271</v>
      </c>
      <c r="G5622" s="98" t="s">
        <v>1472</v>
      </c>
      <c r="H5622" s="99" t="s">
        <v>1273</v>
      </c>
      <c r="I5622" s="84"/>
      <c r="J5622" s="30"/>
    </row>
    <row r="5623" spans="1:10">
      <c r="A5623" s="40"/>
      <c r="B5623" s="31"/>
      <c r="C5623" s="471"/>
      <c r="D5623" s="449"/>
      <c r="E5623" s="450"/>
      <c r="F5623" s="451"/>
      <c r="G5623" s="441"/>
      <c r="H5623" s="442"/>
      <c r="I5623" s="268"/>
      <c r="J5623" s="30"/>
    </row>
    <row r="5624" spans="1:10">
      <c r="A5624" s="54" t="s">
        <v>1276</v>
      </c>
      <c r="C5624" s="41"/>
      <c r="D5624" s="18"/>
      <c r="E5624" s="42"/>
      <c r="F5624" s="42"/>
      <c r="G5624" s="96" t="s">
        <v>1473</v>
      </c>
      <c r="H5624" s="452">
        <f>SUM(H5622:H5623)</f>
        <v>0</v>
      </c>
      <c r="I5624" s="84"/>
      <c r="J5624" s="30">
        <f>SUM(J5622:J5623)</f>
        <v>0</v>
      </c>
    </row>
    <row r="5625" spans="1:10">
      <c r="A5625" s="40" t="s">
        <v>1278</v>
      </c>
      <c r="C5625" s="47" t="s">
        <v>1279</v>
      </c>
      <c r="D5625" s="18"/>
      <c r="E5625" s="42"/>
      <c r="F5625" s="42"/>
      <c r="G5625" s="96"/>
      <c r="H5625" s="97"/>
      <c r="I5625" s="84"/>
      <c r="J5625" s="30"/>
    </row>
    <row r="5626" spans="1:10">
      <c r="A5626" s="40"/>
      <c r="B5626" s="31"/>
      <c r="C5626" s="471"/>
      <c r="D5626" s="449"/>
      <c r="E5626" s="450"/>
      <c r="F5626" s="451"/>
      <c r="G5626" s="441"/>
      <c r="H5626" s="442"/>
      <c r="I5626" s="268"/>
      <c r="J5626" s="30"/>
    </row>
    <row r="5627" spans="1:10">
      <c r="A5627" s="18" t="s">
        <v>1283</v>
      </c>
      <c r="C5627" s="41"/>
      <c r="D5627" s="18"/>
      <c r="E5627" s="42"/>
      <c r="F5627" s="42"/>
      <c r="G5627" s="96" t="s">
        <v>1476</v>
      </c>
      <c r="H5627" s="452">
        <f>SUM(H5625:H5626)</f>
        <v>0</v>
      </c>
      <c r="I5627" s="84"/>
      <c r="J5627" s="30">
        <f>SUM(J5625:J5626)</f>
        <v>0</v>
      </c>
    </row>
    <row r="5628" spans="1:10">
      <c r="A5628" s="40" t="s">
        <v>1285</v>
      </c>
      <c r="C5628" s="47" t="s">
        <v>1286</v>
      </c>
      <c r="D5628" s="18"/>
      <c r="E5628" s="42"/>
      <c r="F5628" s="42"/>
      <c r="G5628" s="96"/>
      <c r="H5628" s="97"/>
      <c r="I5628" s="84"/>
      <c r="J5628" s="30"/>
    </row>
    <row r="5629" spans="1:10">
      <c r="A5629" s="40"/>
      <c r="B5629" s="31"/>
      <c r="C5629" s="471"/>
      <c r="D5629" s="449"/>
      <c r="E5629" s="450"/>
      <c r="F5629" s="451"/>
      <c r="G5629" s="441"/>
      <c r="H5629" s="442"/>
      <c r="I5629" s="268"/>
      <c r="J5629" s="30"/>
    </row>
    <row r="5630" spans="1:10">
      <c r="A5630" s="18" t="s">
        <v>1287</v>
      </c>
      <c r="C5630" s="41"/>
      <c r="D5630" s="18"/>
      <c r="E5630" s="42"/>
      <c r="F5630" s="42"/>
      <c r="G5630" s="96" t="str">
        <f>"SUBTOTAL " &amp;C5628</f>
        <v>SUBTOTAL OTROS</v>
      </c>
      <c r="H5630" s="452">
        <f>SUM(H5628:H5629)</f>
        <v>0</v>
      </c>
      <c r="I5630" s="84"/>
      <c r="J5630" s="30">
        <f>SUM(J5628:J5629)</f>
        <v>0</v>
      </c>
    </row>
    <row r="5631" spans="1:10">
      <c r="A5631" s="18"/>
      <c r="C5631" s="41"/>
      <c r="D5631" s="18"/>
      <c r="E5631" s="42"/>
      <c r="F5631" s="42"/>
      <c r="G5631" s="96"/>
      <c r="H5631" s="97"/>
      <c r="I5631" s="84"/>
      <c r="J5631" s="30"/>
    </row>
    <row r="5632" spans="1:10" ht="16" thickBot="1">
      <c r="A5632" s="18" t="s">
        <v>1289</v>
      </c>
      <c r="C5632" s="89"/>
      <c r="D5632" s="416"/>
      <c r="E5632" s="417"/>
      <c r="F5632" s="418"/>
      <c r="G5632" s="426" t="s">
        <v>1290</v>
      </c>
      <c r="H5632" s="409" t="e">
        <f>IF($A$2="CD",IF($A$3=1,ROUND(SUM(H5617:H5631)/2,0),SUM(H5617:H5631)/2),SUM(H5617:H5631)/2)</f>
        <v>#REF!</v>
      </c>
      <c r="I5632" s="427" t="e">
        <f>SUM(J5616:J5631)/2</f>
        <v>#REF!</v>
      </c>
      <c r="J5632" s="30"/>
    </row>
    <row r="5633" spans="1:10" ht="16" thickTop="1">
      <c r="A5633" s="18" t="s">
        <v>1340</v>
      </c>
      <c r="C5633" s="100" t="s">
        <v>1341</v>
      </c>
      <c r="D5633" s="101"/>
      <c r="E5633" s="102"/>
      <c r="F5633" s="102"/>
      <c r="G5633" s="103"/>
      <c r="H5633" s="104"/>
      <c r="I5633" s="84"/>
      <c r="J5633" s="30"/>
    </row>
    <row r="5634" spans="1:10">
      <c r="A5634" s="40" t="s">
        <v>1342</v>
      </c>
      <c r="C5634" s="480" t="s">
        <v>1343</v>
      </c>
      <c r="D5634" s="481"/>
      <c r="E5634" s="486"/>
      <c r="F5634" s="456">
        <f>$F$3</f>
        <v>0</v>
      </c>
      <c r="G5634" s="457"/>
      <c r="H5634" s="487" t="e">
        <f>ROUND(H5632*F5634,2)</f>
        <v>#REF!</v>
      </c>
      <c r="I5634" s="84"/>
      <c r="J5634" s="30"/>
    </row>
    <row r="5635" spans="1:10">
      <c r="A5635" s="40" t="s">
        <v>1344</v>
      </c>
      <c r="C5635" s="480" t="s">
        <v>1345</v>
      </c>
      <c r="D5635" s="481"/>
      <c r="E5635" s="486"/>
      <c r="F5635" s="456">
        <f>$G$3</f>
        <v>0</v>
      </c>
      <c r="G5635" s="457"/>
      <c r="H5635" s="487" t="e">
        <f>ROUND(H5632*F5635,2)</f>
        <v>#REF!</v>
      </c>
      <c r="I5635" s="84"/>
      <c r="J5635" s="30"/>
    </row>
    <row r="5636" spans="1:10">
      <c r="A5636" s="40" t="s">
        <v>1346</v>
      </c>
      <c r="C5636" s="480" t="s">
        <v>1347</v>
      </c>
      <c r="D5636" s="481"/>
      <c r="E5636" s="486"/>
      <c r="F5636" s="456">
        <f>$H$3</f>
        <v>0</v>
      </c>
      <c r="G5636" s="457"/>
      <c r="H5636" s="487" t="e">
        <f>ROUND(H5632*F5636,2)</f>
        <v>#REF!</v>
      </c>
      <c r="I5636" s="84"/>
      <c r="J5636" s="30"/>
    </row>
    <row r="5637" spans="1:10">
      <c r="A5637" s="40" t="s">
        <v>1348</v>
      </c>
      <c r="C5637" s="480" t="s">
        <v>1349</v>
      </c>
      <c r="D5637" s="481"/>
      <c r="E5637" s="486"/>
      <c r="F5637" s="456" t="e">
        <f>$I$3</f>
        <v>#REF!</v>
      </c>
      <c r="G5637" s="457"/>
      <c r="H5637" s="487" t="e">
        <f>ROUND(H5636*F5637,2)</f>
        <v>#REF!</v>
      </c>
      <c r="I5637" s="84"/>
      <c r="J5637" s="30"/>
    </row>
    <row r="5638" spans="1:10">
      <c r="A5638" s="18" t="s">
        <v>1350</v>
      </c>
      <c r="C5638" s="105" t="s">
        <v>1477</v>
      </c>
      <c r="D5638" s="18"/>
      <c r="E5638" s="42"/>
      <c r="F5638" s="42"/>
      <c r="G5638" s="106"/>
      <c r="H5638" s="107" t="e">
        <f>SUM(H5634:H5637)</f>
        <v>#REF!</v>
      </c>
      <c r="I5638" s="84"/>
      <c r="J5638" s="30"/>
    </row>
    <row r="5639" spans="1:10" ht="16" thickBot="1">
      <c r="A5639" s="18" t="s">
        <v>1352</v>
      </c>
      <c r="C5639" s="422"/>
      <c r="D5639" s="423"/>
      <c r="E5639" s="417"/>
      <c r="F5639" s="418"/>
      <c r="G5639" s="430" t="s">
        <v>1353</v>
      </c>
      <c r="H5639" s="409" t="e">
        <f>IF($A$3=2,ROUND((H5632+H5638),2),IF($A$3=3,ROUND((H5632+H5638),-1),ROUND((H5632+H5638),0)))</f>
        <v>#REF!</v>
      </c>
      <c r="I5639" s="57"/>
      <c r="J5639" s="30"/>
    </row>
    <row r="5640" spans="1:10" ht="16" thickTop="1">
      <c r="C5640" s="1"/>
      <c r="D5640" s="2"/>
      <c r="E5640" s="1"/>
      <c r="F5640" s="1"/>
      <c r="G5640" s="1"/>
      <c r="H5640" s="1"/>
      <c r="I5640" s="29"/>
      <c r="J5640" s="30"/>
    </row>
    <row r="5641" spans="1:10">
      <c r="C5641" s="1"/>
      <c r="D5641" s="2"/>
      <c r="E5641" s="1"/>
      <c r="F5641" s="1"/>
      <c r="G5641" s="1"/>
      <c r="H5641" s="1"/>
      <c r="I5641" s="29"/>
      <c r="J5641" s="30"/>
    </row>
    <row r="5642" spans="1:10" ht="16" thickBot="1">
      <c r="C5642" s="1"/>
      <c r="D5642" s="2"/>
      <c r="E5642" s="1"/>
      <c r="F5642" s="1"/>
      <c r="G5642" s="1"/>
      <c r="H5642" s="1"/>
      <c r="I5642" s="29"/>
      <c r="J5642" s="30"/>
    </row>
    <row r="5643" spans="1:10" ht="16" thickTop="1">
      <c r="A5643" s="95" t="s">
        <v>2112</v>
      </c>
      <c r="C5643" s="824" t="s">
        <v>2113</v>
      </c>
      <c r="D5643" s="825"/>
      <c r="E5643" s="825"/>
      <c r="F5643" s="825"/>
      <c r="G5643" s="32"/>
      <c r="H5643" s="33" t="s">
        <v>1328</v>
      </c>
      <c r="I5643" s="75" t="s">
        <v>1411</v>
      </c>
      <c r="J5643" s="30"/>
    </row>
    <row r="5644" spans="1:10">
      <c r="A5644" s="95"/>
      <c r="C5644" s="826"/>
      <c r="D5644" s="827"/>
      <c r="E5644" s="827"/>
      <c r="F5644" s="827"/>
      <c r="G5644" s="36"/>
      <c r="H5644" s="37" t="e">
        <f>"ITEM:   "&amp;#REF!</f>
        <v>#REF!</v>
      </c>
      <c r="I5644" s="64" t="e">
        <f>#REF!</f>
        <v>#REF!</v>
      </c>
      <c r="J5644" s="30"/>
    </row>
    <row r="5645" spans="1:10">
      <c r="A5645" s="40" t="s">
        <v>1253</v>
      </c>
      <c r="C5645" s="470" t="s">
        <v>1</v>
      </c>
      <c r="D5645" s="438" t="s">
        <v>2</v>
      </c>
      <c r="E5645" s="438" t="s">
        <v>3</v>
      </c>
      <c r="F5645" s="438" t="s">
        <v>1254</v>
      </c>
      <c r="G5645" s="445" t="s">
        <v>1255</v>
      </c>
      <c r="H5645" s="446" t="s">
        <v>1256</v>
      </c>
      <c r="I5645" s="485"/>
      <c r="J5645" s="30"/>
    </row>
    <row r="5646" spans="1:10">
      <c r="A5646" s="40"/>
      <c r="C5646" s="41"/>
      <c r="D5646" s="18"/>
      <c r="E5646" s="42"/>
      <c r="F5646" s="42"/>
      <c r="G5646" s="96"/>
      <c r="H5646" s="97"/>
      <c r="I5646" s="425"/>
      <c r="J5646" s="30"/>
    </row>
    <row r="5647" spans="1:10">
      <c r="A5647" s="40" t="s">
        <v>1257</v>
      </c>
      <c r="C5647" s="47" t="s">
        <v>1258</v>
      </c>
      <c r="D5647" s="18"/>
      <c r="E5647" s="42"/>
      <c r="F5647" s="42"/>
      <c r="G5647" s="96"/>
      <c r="H5647" s="97"/>
      <c r="I5647" s="84"/>
      <c r="J5647" s="30"/>
    </row>
    <row r="5648" spans="1:10">
      <c r="A5648" s="40">
        <v>119408</v>
      </c>
      <c r="B5648" t="s">
        <v>1331</v>
      </c>
      <c r="C5648" s="470" t="s">
        <v>2114</v>
      </c>
      <c r="D5648" s="438" t="s">
        <v>2</v>
      </c>
      <c r="E5648" s="443">
        <v>1</v>
      </c>
      <c r="F5648" s="443">
        <v>0</v>
      </c>
      <c r="G5648" s="448">
        <v>8400000</v>
      </c>
      <c r="H5648" s="442">
        <f>TRUNC(E5648* (1 + F5648 / 100) * G5648,2)</f>
        <v>8400000</v>
      </c>
      <c r="I5648" s="485" t="e">
        <f>I5644 * (E5648 * (1+F5648/100))</f>
        <v>#REF!</v>
      </c>
      <c r="J5648" s="30" t="e">
        <f>H5648 * I5644</f>
        <v>#REF!</v>
      </c>
    </row>
    <row r="5649" spans="1:10">
      <c r="A5649" s="40"/>
      <c r="B5649" s="31"/>
      <c r="C5649" s="471"/>
      <c r="D5649" s="449"/>
      <c r="E5649" s="450"/>
      <c r="F5649" s="451"/>
      <c r="G5649" s="441"/>
      <c r="H5649" s="442"/>
      <c r="I5649" s="268"/>
      <c r="J5649" s="30"/>
    </row>
    <row r="5650" spans="1:10">
      <c r="A5650" s="54" t="s">
        <v>1265</v>
      </c>
      <c r="C5650" s="41"/>
      <c r="D5650" s="18"/>
      <c r="E5650" s="42"/>
      <c r="F5650" s="42"/>
      <c r="G5650" s="96" t="s">
        <v>1266</v>
      </c>
      <c r="H5650" s="452">
        <f>SUM(H5647:H5649)</f>
        <v>8400000</v>
      </c>
      <c r="I5650" s="84"/>
      <c r="J5650" s="452" t="e">
        <f>SUM(J5647:J5649)</f>
        <v>#REF!</v>
      </c>
    </row>
    <row r="5651" spans="1:10">
      <c r="A5651" s="40" t="s">
        <v>1267</v>
      </c>
      <c r="C5651" s="50" t="s">
        <v>1268</v>
      </c>
      <c r="D5651" s="18" t="s">
        <v>1269</v>
      </c>
      <c r="E5651" s="18" t="s">
        <v>1270</v>
      </c>
      <c r="F5651" s="18" t="s">
        <v>1271</v>
      </c>
      <c r="G5651" s="98" t="s">
        <v>1472</v>
      </c>
      <c r="H5651" s="99" t="s">
        <v>1273</v>
      </c>
      <c r="I5651" s="84"/>
      <c r="J5651" s="30"/>
    </row>
    <row r="5652" spans="1:10">
      <c r="A5652" s="40"/>
      <c r="B5652" s="31"/>
      <c r="C5652" s="471"/>
      <c r="D5652" s="449"/>
      <c r="E5652" s="450"/>
      <c r="F5652" s="451"/>
      <c r="G5652" s="441"/>
      <c r="H5652" s="442"/>
      <c r="I5652" s="268"/>
      <c r="J5652" s="30"/>
    </row>
    <row r="5653" spans="1:10">
      <c r="A5653" s="54" t="s">
        <v>1276</v>
      </c>
      <c r="C5653" s="41"/>
      <c r="D5653" s="18"/>
      <c r="E5653" s="42"/>
      <c r="F5653" s="42"/>
      <c r="G5653" s="96" t="s">
        <v>1473</v>
      </c>
      <c r="H5653" s="452">
        <f>SUM(H5651:H5652)</f>
        <v>0</v>
      </c>
      <c r="I5653" s="84"/>
      <c r="J5653" s="30">
        <f>SUM(J5651:J5652)</f>
        <v>0</v>
      </c>
    </row>
    <row r="5654" spans="1:10">
      <c r="A5654" s="40" t="s">
        <v>1278</v>
      </c>
      <c r="C5654" s="47" t="s">
        <v>1279</v>
      </c>
      <c r="D5654" s="18"/>
      <c r="E5654" s="42"/>
      <c r="F5654" s="42"/>
      <c r="G5654" s="96"/>
      <c r="H5654" s="97"/>
      <c r="I5654" s="84"/>
      <c r="J5654" s="30"/>
    </row>
    <row r="5655" spans="1:10">
      <c r="A5655" s="40"/>
      <c r="B5655" s="31"/>
      <c r="C5655" s="471"/>
      <c r="D5655" s="449"/>
      <c r="E5655" s="450"/>
      <c r="F5655" s="451"/>
      <c r="G5655" s="441"/>
      <c r="H5655" s="442"/>
      <c r="I5655" s="268"/>
      <c r="J5655" s="30"/>
    </row>
    <row r="5656" spans="1:10">
      <c r="A5656" s="18" t="s">
        <v>1283</v>
      </c>
      <c r="C5656" s="41"/>
      <c r="D5656" s="18"/>
      <c r="E5656" s="42"/>
      <c r="F5656" s="42"/>
      <c r="G5656" s="96" t="s">
        <v>1476</v>
      </c>
      <c r="H5656" s="452">
        <f>SUM(H5654:H5655)</f>
        <v>0</v>
      </c>
      <c r="I5656" s="84"/>
      <c r="J5656" s="30">
        <f>SUM(J5654:J5655)</f>
        <v>0</v>
      </c>
    </row>
    <row r="5657" spans="1:10">
      <c r="A5657" s="40" t="s">
        <v>1285</v>
      </c>
      <c r="C5657" s="47" t="s">
        <v>1286</v>
      </c>
      <c r="D5657" s="18"/>
      <c r="E5657" s="42"/>
      <c r="F5657" s="42"/>
      <c r="G5657" s="96"/>
      <c r="H5657" s="97"/>
      <c r="I5657" s="84"/>
      <c r="J5657" s="30"/>
    </row>
    <row r="5658" spans="1:10">
      <c r="A5658" s="40"/>
      <c r="B5658" s="31"/>
      <c r="C5658" s="471"/>
      <c r="D5658" s="449"/>
      <c r="E5658" s="450"/>
      <c r="F5658" s="451"/>
      <c r="G5658" s="441"/>
      <c r="H5658" s="442"/>
      <c r="I5658" s="268"/>
      <c r="J5658" s="30"/>
    </row>
    <row r="5659" spans="1:10">
      <c r="A5659" s="18" t="s">
        <v>1287</v>
      </c>
      <c r="C5659" s="41"/>
      <c r="D5659" s="18"/>
      <c r="E5659" s="42"/>
      <c r="F5659" s="42"/>
      <c r="G5659" s="96" t="str">
        <f>"SUBTOTAL " &amp;C5657</f>
        <v>SUBTOTAL OTROS</v>
      </c>
      <c r="H5659" s="452">
        <f>SUM(H5657:H5658)</f>
        <v>0</v>
      </c>
      <c r="I5659" s="84"/>
      <c r="J5659" s="30">
        <f>SUM(J5657:J5658)</f>
        <v>0</v>
      </c>
    </row>
    <row r="5660" spans="1:10">
      <c r="A5660" s="18"/>
      <c r="C5660" s="41"/>
      <c r="D5660" s="18"/>
      <c r="E5660" s="42"/>
      <c r="F5660" s="42"/>
      <c r="G5660" s="96"/>
      <c r="H5660" s="97"/>
      <c r="I5660" s="84"/>
      <c r="J5660" s="30"/>
    </row>
    <row r="5661" spans="1:10" ht="16" thickBot="1">
      <c r="A5661" s="18" t="s">
        <v>1289</v>
      </c>
      <c r="C5661" s="89"/>
      <c r="D5661" s="416"/>
      <c r="E5661" s="417"/>
      <c r="F5661" s="418"/>
      <c r="G5661" s="426" t="s">
        <v>1290</v>
      </c>
      <c r="H5661" s="409" t="e">
        <f>IF($A$2="CD",IF($A$3=1,ROUND(SUM(H5646:H5660)/2,0),SUM(H5646:H5660)/2),SUM(H5646:H5660)/2)</f>
        <v>#REF!</v>
      </c>
      <c r="I5661" s="427" t="e">
        <f>SUM(J5645:J5660)/2</f>
        <v>#REF!</v>
      </c>
      <c r="J5661" s="30"/>
    </row>
    <row r="5662" spans="1:10" ht="16" thickTop="1">
      <c r="A5662" s="18" t="s">
        <v>1340</v>
      </c>
      <c r="C5662" s="100" t="s">
        <v>1341</v>
      </c>
      <c r="D5662" s="101"/>
      <c r="E5662" s="102"/>
      <c r="F5662" s="102"/>
      <c r="G5662" s="103"/>
      <c r="H5662" s="104"/>
      <c r="I5662" s="84"/>
      <c r="J5662" s="30"/>
    </row>
    <row r="5663" spans="1:10">
      <c r="A5663" s="40" t="s">
        <v>1342</v>
      </c>
      <c r="C5663" s="480" t="s">
        <v>1343</v>
      </c>
      <c r="D5663" s="481"/>
      <c r="E5663" s="486"/>
      <c r="F5663" s="456">
        <f>$F$3</f>
        <v>0</v>
      </c>
      <c r="G5663" s="457"/>
      <c r="H5663" s="487" t="e">
        <f>ROUND(H5661*F5663,2)</f>
        <v>#REF!</v>
      </c>
      <c r="I5663" s="84"/>
      <c r="J5663" s="30"/>
    </row>
    <row r="5664" spans="1:10">
      <c r="A5664" s="40" t="s">
        <v>1344</v>
      </c>
      <c r="C5664" s="480" t="s">
        <v>1345</v>
      </c>
      <c r="D5664" s="481"/>
      <c r="E5664" s="486"/>
      <c r="F5664" s="456">
        <f>$G$3</f>
        <v>0</v>
      </c>
      <c r="G5664" s="457"/>
      <c r="H5664" s="487" t="e">
        <f>ROUND(H5661*F5664,2)</f>
        <v>#REF!</v>
      </c>
      <c r="I5664" s="84"/>
      <c r="J5664" s="30"/>
    </row>
    <row r="5665" spans="1:10">
      <c r="A5665" s="40" t="s">
        <v>1346</v>
      </c>
      <c r="C5665" s="480" t="s">
        <v>1347</v>
      </c>
      <c r="D5665" s="481"/>
      <c r="E5665" s="486"/>
      <c r="F5665" s="456">
        <f>$H$3</f>
        <v>0</v>
      </c>
      <c r="G5665" s="457"/>
      <c r="H5665" s="487" t="e">
        <f>ROUND(H5661*F5665,2)</f>
        <v>#REF!</v>
      </c>
      <c r="I5665" s="84"/>
      <c r="J5665" s="30"/>
    </row>
    <row r="5666" spans="1:10">
      <c r="A5666" s="40" t="s">
        <v>1348</v>
      </c>
      <c r="C5666" s="480" t="s">
        <v>1349</v>
      </c>
      <c r="D5666" s="481"/>
      <c r="E5666" s="486"/>
      <c r="F5666" s="456" t="e">
        <f>$I$3</f>
        <v>#REF!</v>
      </c>
      <c r="G5666" s="457"/>
      <c r="H5666" s="487" t="e">
        <f>ROUND(H5665*F5666,2)</f>
        <v>#REF!</v>
      </c>
      <c r="I5666" s="84"/>
      <c r="J5666" s="30"/>
    </row>
    <row r="5667" spans="1:10">
      <c r="A5667" s="18" t="s">
        <v>1350</v>
      </c>
      <c r="C5667" s="105" t="s">
        <v>1477</v>
      </c>
      <c r="D5667" s="18"/>
      <c r="E5667" s="42"/>
      <c r="F5667" s="42"/>
      <c r="G5667" s="106"/>
      <c r="H5667" s="107" t="e">
        <f>SUM(H5663:H5666)</f>
        <v>#REF!</v>
      </c>
      <c r="I5667" s="84"/>
      <c r="J5667" s="30"/>
    </row>
    <row r="5668" spans="1:10" ht="16" thickBot="1">
      <c r="A5668" s="18" t="s">
        <v>1352</v>
      </c>
      <c r="C5668" s="422"/>
      <c r="D5668" s="423"/>
      <c r="E5668" s="417"/>
      <c r="F5668" s="418"/>
      <c r="G5668" s="430" t="s">
        <v>1353</v>
      </c>
      <c r="H5668" s="409" t="e">
        <f>IF($A$3=2,ROUND((H5661+H5667),2),IF($A$3=3,ROUND((H5661+H5667),-1),ROUND((H5661+H5667),0)))</f>
        <v>#REF!</v>
      </c>
      <c r="I5668" s="57"/>
      <c r="J5668" s="30"/>
    </row>
    <row r="5669" spans="1:10" ht="16" thickTop="1">
      <c r="C5669" s="1"/>
      <c r="D5669" s="2"/>
      <c r="E5669" s="1"/>
      <c r="F5669" s="1"/>
      <c r="G5669" s="1"/>
      <c r="H5669" s="1"/>
      <c r="I5669" s="29"/>
      <c r="J5669" s="30"/>
    </row>
    <row r="5670" spans="1:10">
      <c r="C5670" s="1"/>
      <c r="D5670" s="2"/>
      <c r="E5670" s="1"/>
      <c r="F5670" s="1"/>
      <c r="G5670" s="1"/>
      <c r="H5670" s="1"/>
      <c r="I5670" s="29"/>
      <c r="J5670" s="30"/>
    </row>
    <row r="5671" spans="1:10" ht="16" thickBot="1">
      <c r="C5671" s="1"/>
      <c r="D5671" s="2"/>
      <c r="E5671" s="1"/>
      <c r="F5671" s="1"/>
      <c r="G5671" s="1"/>
      <c r="H5671" s="1"/>
      <c r="I5671" s="29"/>
      <c r="J5671" s="30"/>
    </row>
    <row r="5672" spans="1:10" ht="16" thickTop="1">
      <c r="A5672" s="95" t="s">
        <v>2115</v>
      </c>
      <c r="C5672" s="824" t="s">
        <v>2116</v>
      </c>
      <c r="D5672" s="825"/>
      <c r="E5672" s="825"/>
      <c r="F5672" s="825"/>
      <c r="G5672" s="32"/>
      <c r="H5672" s="33" t="s">
        <v>1328</v>
      </c>
      <c r="I5672" s="75" t="s">
        <v>1411</v>
      </c>
      <c r="J5672" s="30"/>
    </row>
    <row r="5673" spans="1:10">
      <c r="A5673" s="95"/>
      <c r="C5673" s="826"/>
      <c r="D5673" s="827"/>
      <c r="E5673" s="827"/>
      <c r="F5673" s="827"/>
      <c r="G5673" s="36"/>
      <c r="H5673" s="37" t="e">
        <f>"ITEM:   "&amp;#REF!</f>
        <v>#REF!</v>
      </c>
      <c r="I5673" s="64" t="e">
        <f>#REF!</f>
        <v>#REF!</v>
      </c>
      <c r="J5673" s="30"/>
    </row>
    <row r="5674" spans="1:10">
      <c r="A5674" s="40" t="s">
        <v>1253</v>
      </c>
      <c r="C5674" s="470" t="s">
        <v>1</v>
      </c>
      <c r="D5674" s="438" t="s">
        <v>2</v>
      </c>
      <c r="E5674" s="438" t="s">
        <v>3</v>
      </c>
      <c r="F5674" s="438" t="s">
        <v>1254</v>
      </c>
      <c r="G5674" s="445" t="s">
        <v>1255</v>
      </c>
      <c r="H5674" s="446" t="s">
        <v>1256</v>
      </c>
      <c r="I5674" s="485"/>
      <c r="J5674" s="30"/>
    </row>
    <row r="5675" spans="1:10">
      <c r="A5675" s="40"/>
      <c r="C5675" s="41"/>
      <c r="D5675" s="18"/>
      <c r="E5675" s="42"/>
      <c r="F5675" s="42"/>
      <c r="G5675" s="96"/>
      <c r="H5675" s="97"/>
      <c r="I5675" s="425"/>
      <c r="J5675" s="30"/>
    </row>
    <row r="5676" spans="1:10">
      <c r="A5676" s="40" t="s">
        <v>1257</v>
      </c>
      <c r="C5676" s="47" t="s">
        <v>1258</v>
      </c>
      <c r="D5676" s="18"/>
      <c r="E5676" s="42"/>
      <c r="F5676" s="42"/>
      <c r="G5676" s="96"/>
      <c r="H5676" s="97"/>
      <c r="I5676" s="84"/>
      <c r="J5676" s="30"/>
    </row>
    <row r="5677" spans="1:10">
      <c r="A5677" s="40">
        <v>119100</v>
      </c>
      <c r="C5677" s="470" t="s">
        <v>2117</v>
      </c>
      <c r="D5677" s="438" t="s">
        <v>2</v>
      </c>
      <c r="E5677" s="443">
        <v>2</v>
      </c>
      <c r="F5677" s="443">
        <v>0</v>
      </c>
      <c r="G5677" s="448">
        <v>2500</v>
      </c>
      <c r="H5677" s="442">
        <f>TRUNC(E5677* (1 + F5677 / 100) * G5677,2)</f>
        <v>5000</v>
      </c>
      <c r="I5677" s="485" t="e">
        <f>I5673 * (E5677 * (1+F5677/100))</f>
        <v>#REF!</v>
      </c>
      <c r="J5677" s="30" t="e">
        <f>H5677 * I5673</f>
        <v>#REF!</v>
      </c>
    </row>
    <row r="5678" spans="1:10">
      <c r="A5678" s="40">
        <v>119265</v>
      </c>
      <c r="B5678" t="s">
        <v>1331</v>
      </c>
      <c r="C5678" s="470" t="s">
        <v>2118</v>
      </c>
      <c r="D5678" s="438" t="s">
        <v>2</v>
      </c>
      <c r="E5678" s="443">
        <v>1</v>
      </c>
      <c r="F5678" s="443">
        <v>0</v>
      </c>
      <c r="G5678" s="448">
        <v>35650</v>
      </c>
      <c r="H5678" s="442">
        <f>TRUNC(E5678* (1 + F5678 / 100) * G5678,2)</f>
        <v>35650</v>
      </c>
      <c r="I5678" s="485" t="e">
        <f>I5673 * (E5678 * (1+F5678/100))</f>
        <v>#REF!</v>
      </c>
      <c r="J5678" s="30" t="e">
        <f>H5678 * I5673</f>
        <v>#REF!</v>
      </c>
    </row>
    <row r="5679" spans="1:10">
      <c r="A5679" s="40">
        <v>119930</v>
      </c>
      <c r="B5679" t="s">
        <v>1259</v>
      </c>
      <c r="C5679" s="470" t="s">
        <v>2119</v>
      </c>
      <c r="D5679" s="438" t="s">
        <v>2</v>
      </c>
      <c r="E5679" s="443">
        <v>0.15</v>
      </c>
      <c r="F5679" s="443">
        <v>0</v>
      </c>
      <c r="G5679" s="448">
        <v>121900</v>
      </c>
      <c r="H5679" s="442">
        <f>TRUNC(E5679* (1 + F5679 / 100) * G5679,2)</f>
        <v>18285</v>
      </c>
      <c r="I5679" s="485" t="e">
        <f>I5673 * (E5679 * (1+F5679/100))</f>
        <v>#REF!</v>
      </c>
      <c r="J5679" s="30" t="e">
        <f>H5679 * I5673</f>
        <v>#REF!</v>
      </c>
    </row>
    <row r="5680" spans="1:10">
      <c r="A5680" s="40"/>
      <c r="B5680" s="31"/>
      <c r="C5680" s="471"/>
      <c r="D5680" s="449"/>
      <c r="E5680" s="450"/>
      <c r="F5680" s="451"/>
      <c r="G5680" s="441"/>
      <c r="H5680" s="442"/>
      <c r="I5680" s="268"/>
      <c r="J5680" s="30"/>
    </row>
    <row r="5681" spans="1:10">
      <c r="A5681" s="54" t="s">
        <v>1265</v>
      </c>
      <c r="C5681" s="41"/>
      <c r="D5681" s="18"/>
      <c r="E5681" s="42"/>
      <c r="F5681" s="42"/>
      <c r="G5681" s="96" t="s">
        <v>1266</v>
      </c>
      <c r="H5681" s="452">
        <f>SUM(H5676:H5680)</f>
        <v>58935</v>
      </c>
      <c r="I5681" s="84"/>
      <c r="J5681" s="452" t="e">
        <f>SUM(J5676:J5680)</f>
        <v>#REF!</v>
      </c>
    </row>
    <row r="5682" spans="1:10">
      <c r="A5682" s="40" t="s">
        <v>1267</v>
      </c>
      <c r="C5682" s="50" t="s">
        <v>1268</v>
      </c>
      <c r="D5682" s="18" t="s">
        <v>1269</v>
      </c>
      <c r="E5682" s="18" t="s">
        <v>1270</v>
      </c>
      <c r="F5682" s="18" t="s">
        <v>1271</v>
      </c>
      <c r="G5682" s="98" t="s">
        <v>1472</v>
      </c>
      <c r="H5682" s="99" t="s">
        <v>1273</v>
      </c>
      <c r="I5682" s="84"/>
      <c r="J5682" s="30"/>
    </row>
    <row r="5683" spans="1:10">
      <c r="A5683" s="40">
        <v>200007</v>
      </c>
      <c r="B5683" t="s">
        <v>1268</v>
      </c>
      <c r="C5683" s="472" t="s">
        <v>1274</v>
      </c>
      <c r="D5683" s="292">
        <v>109195</v>
      </c>
      <c r="E5683" s="450">
        <f>$O$1</f>
        <v>1.68</v>
      </c>
      <c r="F5683" s="453">
        <f>TRUNC(D5683*E5683,0)</f>
        <v>183447</v>
      </c>
      <c r="G5683" s="295">
        <v>8</v>
      </c>
      <c r="H5683" s="454">
        <f>TRUNC(F5683/G5683,2)</f>
        <v>22930.87</v>
      </c>
      <c r="I5683" s="485" t="e">
        <f>I5673 / G5683</f>
        <v>#REF!</v>
      </c>
      <c r="J5683" s="30" t="e">
        <f>H5683 * I5673</f>
        <v>#REF!</v>
      </c>
    </row>
    <row r="5684" spans="1:10">
      <c r="A5684" s="40"/>
      <c r="B5684" s="31"/>
      <c r="C5684" s="471"/>
      <c r="D5684" s="449"/>
      <c r="E5684" s="450"/>
      <c r="F5684" s="451"/>
      <c r="G5684" s="441"/>
      <c r="H5684" s="442"/>
      <c r="I5684" s="268"/>
      <c r="J5684" s="30"/>
    </row>
    <row r="5685" spans="1:10">
      <c r="A5685" s="54" t="s">
        <v>1276</v>
      </c>
      <c r="C5685" s="41"/>
      <c r="D5685" s="18"/>
      <c r="E5685" s="42"/>
      <c r="F5685" s="42"/>
      <c r="G5685" s="96" t="s">
        <v>1473</v>
      </c>
      <c r="H5685" s="452">
        <f>SUM(H5682:H5684)</f>
        <v>22930.87</v>
      </c>
      <c r="I5685" s="84"/>
      <c r="J5685" s="452" t="e">
        <f>SUM(J5682:J5684)</f>
        <v>#REF!</v>
      </c>
    </row>
    <row r="5686" spans="1:10">
      <c r="A5686" s="40" t="s">
        <v>1278</v>
      </c>
      <c r="C5686" s="47" t="s">
        <v>1279</v>
      </c>
      <c r="D5686" s="18"/>
      <c r="E5686" s="42"/>
      <c r="F5686" s="42"/>
      <c r="G5686" s="96"/>
      <c r="H5686" s="97"/>
      <c r="I5686" s="84"/>
      <c r="J5686" s="30"/>
    </row>
    <row r="5687" spans="1:10">
      <c r="A5687" s="40">
        <v>300026</v>
      </c>
      <c r="B5687" t="s">
        <v>1279</v>
      </c>
      <c r="C5687" s="470" t="s">
        <v>1281</v>
      </c>
      <c r="D5687" s="438" t="s">
        <v>1282</v>
      </c>
      <c r="E5687" s="439">
        <f>$O$2</f>
        <v>0.05</v>
      </c>
      <c r="F5687" s="443"/>
      <c r="G5687" s="448">
        <f>H5685</f>
        <v>22930.87</v>
      </c>
      <c r="H5687" s="452">
        <f>TRUNC(E5687 * (1 + F5687 / 100) * G5687,2)</f>
        <v>1146.54</v>
      </c>
      <c r="I5687" s="485" t="e">
        <f>I5673 * H5687</f>
        <v>#REF!</v>
      </c>
      <c r="J5687" s="30" t="e">
        <f>H5687 * I5673</f>
        <v>#REF!</v>
      </c>
    </row>
    <row r="5688" spans="1:10">
      <c r="A5688" s="40"/>
      <c r="B5688" s="31"/>
      <c r="C5688" s="471"/>
      <c r="D5688" s="449"/>
      <c r="E5688" s="450"/>
      <c r="F5688" s="451"/>
      <c r="G5688" s="441"/>
      <c r="H5688" s="442"/>
      <c r="I5688" s="268"/>
      <c r="J5688" s="30"/>
    </row>
    <row r="5689" spans="1:10">
      <c r="A5689" s="18" t="s">
        <v>1283</v>
      </c>
      <c r="C5689" s="41"/>
      <c r="D5689" s="18"/>
      <c r="E5689" s="42"/>
      <c r="F5689" s="42"/>
      <c r="G5689" s="96" t="s">
        <v>1476</v>
      </c>
      <c r="H5689" s="452">
        <f>SUM(H5686:H5688)</f>
        <v>1146.54</v>
      </c>
      <c r="I5689" s="84"/>
      <c r="J5689" s="452" t="e">
        <f>SUM(J5686:J5688)</f>
        <v>#REF!</v>
      </c>
    </row>
    <row r="5690" spans="1:10">
      <c r="A5690" s="40" t="s">
        <v>1285</v>
      </c>
      <c r="C5690" s="47" t="s">
        <v>1286</v>
      </c>
      <c r="D5690" s="18"/>
      <c r="E5690" s="42"/>
      <c r="F5690" s="42"/>
      <c r="G5690" s="96"/>
      <c r="H5690" s="97"/>
      <c r="I5690" s="84"/>
      <c r="J5690" s="30"/>
    </row>
    <row r="5691" spans="1:10">
      <c r="A5691" s="40"/>
      <c r="B5691" s="31"/>
      <c r="C5691" s="471"/>
      <c r="D5691" s="449"/>
      <c r="E5691" s="450"/>
      <c r="F5691" s="451"/>
      <c r="G5691" s="441"/>
      <c r="H5691" s="442"/>
      <c r="I5691" s="268"/>
      <c r="J5691" s="30"/>
    </row>
    <row r="5692" spans="1:10">
      <c r="A5692" s="18" t="s">
        <v>1287</v>
      </c>
      <c r="C5692" s="41"/>
      <c r="D5692" s="18"/>
      <c r="E5692" s="42"/>
      <c r="F5692" s="42"/>
      <c r="G5692" s="96" t="str">
        <f>"SUBTOTAL " &amp;C5690</f>
        <v>SUBTOTAL OTROS</v>
      </c>
      <c r="H5692" s="452">
        <f>SUM(H5690:H5691)</f>
        <v>0</v>
      </c>
      <c r="I5692" s="84"/>
      <c r="J5692" s="30">
        <f>SUM(J5690:J5691)</f>
        <v>0</v>
      </c>
    </row>
    <row r="5693" spans="1:10">
      <c r="A5693" s="18"/>
      <c r="C5693" s="41"/>
      <c r="D5693" s="18"/>
      <c r="E5693" s="42"/>
      <c r="F5693" s="42"/>
      <c r="G5693" s="96"/>
      <c r="H5693" s="97"/>
      <c r="I5693" s="84"/>
      <c r="J5693" s="30"/>
    </row>
    <row r="5694" spans="1:10" ht="16" thickBot="1">
      <c r="A5694" s="18" t="s">
        <v>1289</v>
      </c>
      <c r="C5694" s="89"/>
      <c r="D5694" s="416"/>
      <c r="E5694" s="417"/>
      <c r="F5694" s="418"/>
      <c r="G5694" s="426" t="s">
        <v>1290</v>
      </c>
      <c r="H5694" s="409" t="e">
        <f>IF($A$2="CD",IF($A$3=1,ROUND(SUM(H5675:H5693)/2,0),SUM(H5675:H5693)/2),SUM(H5675:H5693)/2)</f>
        <v>#REF!</v>
      </c>
      <c r="I5694" s="427" t="e">
        <f>SUM(J5674:J5693)/2</f>
        <v>#REF!</v>
      </c>
      <c r="J5694" s="30"/>
    </row>
    <row r="5695" spans="1:10" ht="16" thickTop="1">
      <c r="A5695" s="18" t="s">
        <v>1340</v>
      </c>
      <c r="C5695" s="100" t="s">
        <v>1341</v>
      </c>
      <c r="D5695" s="101"/>
      <c r="E5695" s="102"/>
      <c r="F5695" s="102"/>
      <c r="G5695" s="103"/>
      <c r="H5695" s="104"/>
      <c r="I5695" s="84"/>
      <c r="J5695" s="30"/>
    </row>
    <row r="5696" spans="1:10">
      <c r="A5696" s="40" t="s">
        <v>1342</v>
      </c>
      <c r="C5696" s="480" t="s">
        <v>1343</v>
      </c>
      <c r="D5696" s="481"/>
      <c r="E5696" s="486"/>
      <c r="F5696" s="456">
        <f>$F$3</f>
        <v>0</v>
      </c>
      <c r="G5696" s="457"/>
      <c r="H5696" s="487" t="e">
        <f>ROUND(H5694*F5696,2)</f>
        <v>#REF!</v>
      </c>
      <c r="I5696" s="84"/>
      <c r="J5696" s="30"/>
    </row>
    <row r="5697" spans="1:10">
      <c r="A5697" s="40" t="s">
        <v>1344</v>
      </c>
      <c r="C5697" s="480" t="s">
        <v>1345</v>
      </c>
      <c r="D5697" s="481"/>
      <c r="E5697" s="486"/>
      <c r="F5697" s="456">
        <f>$G$3</f>
        <v>0</v>
      </c>
      <c r="G5697" s="457"/>
      <c r="H5697" s="487" t="e">
        <f>ROUND(H5694*F5697,2)</f>
        <v>#REF!</v>
      </c>
      <c r="I5697" s="84"/>
      <c r="J5697" s="30"/>
    </row>
    <row r="5698" spans="1:10">
      <c r="A5698" s="40" t="s">
        <v>1346</v>
      </c>
      <c r="C5698" s="480" t="s">
        <v>1347</v>
      </c>
      <c r="D5698" s="481"/>
      <c r="E5698" s="486"/>
      <c r="F5698" s="456">
        <f>$H$3</f>
        <v>0</v>
      </c>
      <c r="G5698" s="457"/>
      <c r="H5698" s="487" t="e">
        <f>ROUND(H5694*F5698,2)</f>
        <v>#REF!</v>
      </c>
      <c r="I5698" s="84"/>
      <c r="J5698" s="30"/>
    </row>
    <row r="5699" spans="1:10">
      <c r="A5699" s="40" t="s">
        <v>1348</v>
      </c>
      <c r="C5699" s="480" t="s">
        <v>1349</v>
      </c>
      <c r="D5699" s="481"/>
      <c r="E5699" s="486"/>
      <c r="F5699" s="456" t="e">
        <f>$I$3</f>
        <v>#REF!</v>
      </c>
      <c r="G5699" s="457"/>
      <c r="H5699" s="487" t="e">
        <f>ROUND(H5698*F5699,2)</f>
        <v>#REF!</v>
      </c>
      <c r="I5699" s="84"/>
      <c r="J5699" s="30"/>
    </row>
    <row r="5700" spans="1:10">
      <c r="A5700" s="18" t="s">
        <v>1350</v>
      </c>
      <c r="C5700" s="105" t="s">
        <v>1477</v>
      </c>
      <c r="D5700" s="18"/>
      <c r="E5700" s="42"/>
      <c r="F5700" s="42"/>
      <c r="G5700" s="106"/>
      <c r="H5700" s="107" t="e">
        <f>SUM(H5696:H5699)</f>
        <v>#REF!</v>
      </c>
      <c r="I5700" s="84"/>
      <c r="J5700" s="30"/>
    </row>
    <row r="5701" spans="1:10" ht="16" thickBot="1">
      <c r="A5701" s="18" t="s">
        <v>1352</v>
      </c>
      <c r="C5701" s="422"/>
      <c r="D5701" s="423"/>
      <c r="E5701" s="417"/>
      <c r="F5701" s="418"/>
      <c r="G5701" s="430" t="s">
        <v>1353</v>
      </c>
      <c r="H5701" s="409" t="e">
        <f>IF($A$3=2,ROUND((H5694+H5700),2),IF($A$3=3,ROUND((H5694+H5700),-1),ROUND((H5694+H5700),0)))</f>
        <v>#REF!</v>
      </c>
      <c r="I5701" s="57"/>
      <c r="J5701" s="30"/>
    </row>
    <row r="5702" spans="1:10" ht="16" thickTop="1">
      <c r="C5702" s="1"/>
      <c r="D5702" s="2"/>
      <c r="E5702" s="1"/>
      <c r="F5702" s="1"/>
      <c r="G5702" s="1"/>
      <c r="H5702" s="1"/>
      <c r="I5702" s="29"/>
      <c r="J5702" s="30"/>
    </row>
    <row r="5703" spans="1:10" ht="16" thickBot="1">
      <c r="C5703" s="1"/>
      <c r="D5703" s="2"/>
      <c r="E5703" s="1"/>
      <c r="F5703" s="1"/>
      <c r="G5703" s="1"/>
      <c r="H5703" s="1"/>
      <c r="I5703" s="29"/>
      <c r="J5703" s="30"/>
    </row>
    <row r="5704" spans="1:10" ht="16" thickTop="1">
      <c r="A5704" s="18" t="s">
        <v>2120</v>
      </c>
      <c r="B5704" s="31"/>
      <c r="C5704" s="812" t="s">
        <v>2121</v>
      </c>
      <c r="D5704" s="813"/>
      <c r="E5704" s="813"/>
      <c r="F5704" s="813"/>
      <c r="G5704" s="58"/>
      <c r="H5704" s="33" t="s">
        <v>1611</v>
      </c>
      <c r="I5704" s="34" t="s">
        <v>1251</v>
      </c>
      <c r="J5704" s="35" t="s">
        <v>4</v>
      </c>
    </row>
    <row r="5705" spans="1:10">
      <c r="A5705" s="18"/>
      <c r="B5705" s="31"/>
      <c r="C5705" s="814"/>
      <c r="D5705" s="815"/>
      <c r="E5705" s="815"/>
      <c r="F5705" s="815"/>
      <c r="G5705" s="59"/>
      <c r="H5705" s="37" t="e">
        <f>"ITEM:   "&amp;#REF!</f>
        <v>#REF!</v>
      </c>
      <c r="I5705" s="64" t="e">
        <f>#REF!</f>
        <v>#REF!</v>
      </c>
      <c r="J5705" s="39"/>
    </row>
    <row r="5706" spans="1:10">
      <c r="A5706" s="40" t="s">
        <v>1253</v>
      </c>
      <c r="B5706" s="31"/>
      <c r="C5706" s="470" t="s">
        <v>1</v>
      </c>
      <c r="D5706" s="438" t="s">
        <v>2</v>
      </c>
      <c r="E5706" s="443" t="s">
        <v>3</v>
      </c>
      <c r="F5706" s="440" t="s">
        <v>1254</v>
      </c>
      <c r="G5706" s="441" t="s">
        <v>1255</v>
      </c>
      <c r="H5706" s="442" t="s">
        <v>1256</v>
      </c>
      <c r="I5706" s="268"/>
      <c r="J5706" s="479" t="s">
        <v>1256</v>
      </c>
    </row>
    <row r="5707" spans="1:10">
      <c r="A5707" s="40"/>
      <c r="B5707" s="31"/>
      <c r="C5707" s="41"/>
      <c r="D5707" s="18"/>
      <c r="E5707" s="42"/>
      <c r="F5707" s="60"/>
      <c r="G5707" s="43"/>
      <c r="H5707" s="44"/>
      <c r="I5707" s="45"/>
      <c r="J5707" s="46"/>
    </row>
    <row r="5708" spans="1:10">
      <c r="A5708" s="18" t="s">
        <v>1257</v>
      </c>
      <c r="B5708" s="61"/>
      <c r="C5708" s="47" t="s">
        <v>1258</v>
      </c>
      <c r="D5708" s="18"/>
      <c r="E5708" s="42"/>
      <c r="F5708" s="60"/>
      <c r="G5708" s="43"/>
      <c r="H5708" s="44"/>
      <c r="I5708" s="45"/>
      <c r="J5708" s="46"/>
    </row>
    <row r="5709" spans="1:10">
      <c r="A5709" s="18">
        <v>100849</v>
      </c>
      <c r="B5709" s="61" t="s">
        <v>1259</v>
      </c>
      <c r="C5709" s="470" t="s">
        <v>2122</v>
      </c>
      <c r="D5709" s="438" t="s">
        <v>1301</v>
      </c>
      <c r="E5709" s="443">
        <v>3.5000000000000003E-2</v>
      </c>
      <c r="F5709" s="440"/>
      <c r="G5709" s="441">
        <v>37900</v>
      </c>
      <c r="H5709" s="442">
        <f>TRUNC(E5709* (1 + F5709 / 100) * G5709,2)</f>
        <v>1326.5</v>
      </c>
      <c r="I5709" s="268" t="e">
        <f>I5705 * (E5709 * (1+F5709/100))</f>
        <v>#REF!</v>
      </c>
      <c r="J5709" s="479" t="e">
        <f>H5709 * I5705</f>
        <v>#REF!</v>
      </c>
    </row>
    <row r="5710" spans="1:10">
      <c r="A5710" s="18">
        <v>115014</v>
      </c>
      <c r="B5710" s="61"/>
      <c r="C5710" s="470" t="s">
        <v>2123</v>
      </c>
      <c r="D5710" s="438" t="s">
        <v>1304</v>
      </c>
      <c r="E5710" s="443">
        <v>0.45</v>
      </c>
      <c r="F5710" s="440">
        <v>0</v>
      </c>
      <c r="G5710" s="441">
        <v>14780</v>
      </c>
      <c r="H5710" s="442">
        <f>TRUNC(E5710* (1 + F5710 / 100) * G5710,2)</f>
        <v>6651</v>
      </c>
      <c r="I5710" s="268" t="e">
        <f>I5705 * (E5710 * (1+F5710/100))</f>
        <v>#REF!</v>
      </c>
      <c r="J5710" s="464" t="e">
        <f>H5710 * I5705</f>
        <v>#REF!</v>
      </c>
    </row>
    <row r="5711" spans="1:10">
      <c r="A5711" s="18">
        <v>101363</v>
      </c>
      <c r="B5711" s="61" t="s">
        <v>1639</v>
      </c>
      <c r="C5711" s="500" t="s">
        <v>2124</v>
      </c>
      <c r="D5711" s="501" t="s">
        <v>1301</v>
      </c>
      <c r="E5711" s="502">
        <v>3.5000000000000003E-2</v>
      </c>
      <c r="F5711" s="503">
        <v>1</v>
      </c>
      <c r="G5711" s="504">
        <v>88000</v>
      </c>
      <c r="H5711" s="505">
        <f>TRUNC(E5711* (1 + F5711 / 100) * G5711,2)</f>
        <v>3110.8</v>
      </c>
      <c r="I5711" s="268" t="e">
        <f>I5705 * (E5711 * (1+F5711/100))</f>
        <v>#REF!</v>
      </c>
      <c r="J5711" s="478" t="e">
        <f>H5711 * I5705</f>
        <v>#REF!</v>
      </c>
    </row>
    <row r="5712" spans="1:10">
      <c r="A5712" s="54" t="s">
        <v>1265</v>
      </c>
      <c r="B5712" s="61"/>
      <c r="C5712" s="41"/>
      <c r="D5712" s="18"/>
      <c r="E5712" s="42"/>
      <c r="F5712" s="60"/>
      <c r="G5712" s="43" t="s">
        <v>1266</v>
      </c>
      <c r="H5712" s="109">
        <f>SUM(H5708:H5711)</f>
        <v>11088.3</v>
      </c>
      <c r="I5712" s="45"/>
      <c r="J5712" s="108" t="e">
        <f>SUM(J5708:J5711)</f>
        <v>#REF!</v>
      </c>
    </row>
    <row r="5713" spans="1:10">
      <c r="A5713" s="18" t="s">
        <v>1267</v>
      </c>
      <c r="B5713" s="61"/>
      <c r="C5713" s="50" t="s">
        <v>1268</v>
      </c>
      <c r="D5713" s="18" t="s">
        <v>1269</v>
      </c>
      <c r="E5713" s="18" t="s">
        <v>1270</v>
      </c>
      <c r="F5713" s="18" t="s">
        <v>1271</v>
      </c>
      <c r="G5713" s="51" t="s">
        <v>1272</v>
      </c>
      <c r="H5713" s="52" t="s">
        <v>1273</v>
      </c>
      <c r="I5713" s="45"/>
      <c r="J5713" s="46"/>
    </row>
    <row r="5714" spans="1:10">
      <c r="A5714" s="18">
        <v>200026</v>
      </c>
      <c r="B5714" s="61" t="s">
        <v>1268</v>
      </c>
      <c r="C5714" s="500" t="s">
        <v>1644</v>
      </c>
      <c r="D5714" s="506">
        <v>108249</v>
      </c>
      <c r="E5714" s="507">
        <f>$O$1</f>
        <v>1.68</v>
      </c>
      <c r="F5714" s="508">
        <f>IF(D5714&lt;&gt;"",TRUNC(D5714*E5714,0),"")</f>
        <v>181858</v>
      </c>
      <c r="G5714" s="509">
        <v>30.1126</v>
      </c>
      <c r="H5714" s="505">
        <f>TRUNC(F5714/G5714,2)</f>
        <v>6039.26</v>
      </c>
      <c r="I5714" s="268" t="e">
        <f>I5705 / G5714</f>
        <v>#REF!</v>
      </c>
      <c r="J5714" s="478" t="e">
        <f>H5714 * I5705</f>
        <v>#REF!</v>
      </c>
    </row>
    <row r="5715" spans="1:10">
      <c r="A5715" s="54" t="s">
        <v>1276</v>
      </c>
      <c r="B5715" s="61"/>
      <c r="C5715" s="41"/>
      <c r="D5715" s="18"/>
      <c r="E5715" s="42"/>
      <c r="F5715" s="60"/>
      <c r="G5715" s="43" t="s">
        <v>1277</v>
      </c>
      <c r="H5715" s="109">
        <f>SUM(H5713:H5714)</f>
        <v>6039.26</v>
      </c>
      <c r="I5715" s="45"/>
      <c r="J5715" s="108" t="e">
        <f>SUM(J5713:J5714)</f>
        <v>#REF!</v>
      </c>
    </row>
    <row r="5716" spans="1:10">
      <c r="A5716" s="18" t="s">
        <v>1278</v>
      </c>
      <c r="B5716" s="61"/>
      <c r="C5716" s="47" t="s">
        <v>1279</v>
      </c>
      <c r="D5716" s="18"/>
      <c r="E5716" s="42"/>
      <c r="F5716" s="60"/>
      <c r="G5716" s="43"/>
      <c r="H5716" s="44"/>
      <c r="I5716" s="45"/>
      <c r="J5716" s="46"/>
    </row>
    <row r="5717" spans="1:10">
      <c r="A5717" s="18">
        <v>300028</v>
      </c>
      <c r="B5717" s="61" t="s">
        <v>1279</v>
      </c>
      <c r="C5717" s="510" t="s">
        <v>2125</v>
      </c>
      <c r="D5717" s="511" t="s">
        <v>629</v>
      </c>
      <c r="E5717" s="512">
        <v>0.02</v>
      </c>
      <c r="F5717" s="513"/>
      <c r="G5717" s="514">
        <v>75000</v>
      </c>
      <c r="H5717" s="515">
        <f>TRUNC(E5717* (1 + F5717 / 100) * G5717,2)</f>
        <v>1500</v>
      </c>
      <c r="I5717" s="268" t="e">
        <f>I5705 * (E5717 * (1+F5717/100))</f>
        <v>#REF!</v>
      </c>
      <c r="J5717" s="235" t="e">
        <f>H5717 * I5705</f>
        <v>#REF!</v>
      </c>
    </row>
    <row r="5718" spans="1:10">
      <c r="A5718" s="18">
        <v>300026</v>
      </c>
      <c r="B5718" s="61" t="s">
        <v>1279</v>
      </c>
      <c r="C5718" s="516" t="s">
        <v>1281</v>
      </c>
      <c r="D5718" s="517" t="s">
        <v>1282</v>
      </c>
      <c r="E5718" s="518">
        <f>$O$2</f>
        <v>0.05</v>
      </c>
      <c r="F5718" s="519"/>
      <c r="G5718" s="520">
        <f>H5715</f>
        <v>6039.26</v>
      </c>
      <c r="H5718" s="521">
        <f>TRUNC(E5718* (1 + F5718 / 100) * G5718,2)</f>
        <v>301.95999999999998</v>
      </c>
      <c r="I5718" s="522" t="e">
        <f>I5705 * H5718</f>
        <v>#REF!</v>
      </c>
      <c r="J5718" s="229" t="e">
        <f>H5718 * I5705</f>
        <v>#REF!</v>
      </c>
    </row>
    <row r="5719" spans="1:10">
      <c r="A5719" s="54" t="s">
        <v>1283</v>
      </c>
      <c r="B5719" s="61"/>
      <c r="C5719" s="41"/>
      <c r="D5719" s="18"/>
      <c r="E5719" s="42"/>
      <c r="F5719" s="60"/>
      <c r="G5719" s="43" t="s">
        <v>1284</v>
      </c>
      <c r="H5719" s="109">
        <f>SUM(H5716:H5718)</f>
        <v>1801.96</v>
      </c>
      <c r="I5719" s="45"/>
      <c r="J5719" s="108" t="e">
        <f>SUM(J5716:J5718)</f>
        <v>#REF!</v>
      </c>
    </row>
    <row r="5720" spans="1:10">
      <c r="A5720" s="18" t="s">
        <v>1285</v>
      </c>
      <c r="B5720" s="61"/>
      <c r="C5720" s="47" t="s">
        <v>1286</v>
      </c>
      <c r="D5720" s="18"/>
      <c r="E5720" s="42"/>
      <c r="F5720" s="60"/>
      <c r="G5720" s="43"/>
      <c r="H5720" s="44"/>
      <c r="I5720" s="45"/>
      <c r="J5720" s="46"/>
    </row>
    <row r="5721" spans="1:10">
      <c r="A5721" s="40"/>
      <c r="B5721" s="31"/>
      <c r="C5721" s="523"/>
      <c r="D5721" s="524"/>
      <c r="E5721" s="525"/>
      <c r="F5721" s="526"/>
      <c r="G5721" s="527"/>
      <c r="H5721" s="528"/>
      <c r="I5721" s="522"/>
      <c r="J5721" s="529"/>
    </row>
    <row r="5722" spans="1:10">
      <c r="A5722" s="54" t="s">
        <v>1287</v>
      </c>
      <c r="B5722" s="61"/>
      <c r="C5722" s="41"/>
      <c r="D5722" s="18"/>
      <c r="E5722" s="42"/>
      <c r="F5722" s="60"/>
      <c r="G5722" s="43" t="s">
        <v>1288</v>
      </c>
      <c r="H5722" s="528">
        <f>SUM(H5720:H5721)</f>
        <v>0</v>
      </c>
      <c r="I5722" s="45"/>
      <c r="J5722" s="529">
        <f>SUM(J5720:J5721)</f>
        <v>0</v>
      </c>
    </row>
    <row r="5723" spans="1:10">
      <c r="A5723" s="18"/>
      <c r="B5723" s="55"/>
      <c r="C5723" s="41"/>
      <c r="D5723" s="18"/>
      <c r="E5723" s="42"/>
      <c r="F5723" s="60"/>
      <c r="G5723" s="43"/>
      <c r="H5723" s="44"/>
      <c r="I5723" s="45"/>
      <c r="J5723" s="46"/>
    </row>
    <row r="5724" spans="1:10" ht="16" thickBot="1">
      <c r="A5724" s="18" t="s">
        <v>1289</v>
      </c>
      <c r="B5724" s="55"/>
      <c r="C5724" s="56"/>
      <c r="D5724" s="405"/>
      <c r="E5724" s="406"/>
      <c r="F5724" s="407" t="s">
        <v>1290</v>
      </c>
      <c r="G5724" s="408">
        <f>SUM(H5706:H5723)/2</f>
        <v>18929.52</v>
      </c>
      <c r="H5724" s="409" t="e">
        <f>IF($A$2="CD",IF($A$3=1,ROUND(SUM(H5706:H5723)/2,0),IF($A$3=3,ROUND(SUM(H5706:H5723)/2,-1),SUM(H5706:H5723)/2)),SUM(H5706:H5723)/2)</f>
        <v>#REF!</v>
      </c>
      <c r="I5724" s="57" t="e">
        <f>SUM(J5706:J5723)/2</f>
        <v>#REF!</v>
      </c>
      <c r="J5724" s="410" t="e">
        <f>IF($A$2="CD",IF($A$3=1,ROUND(SUM(J5706:J5723)/2,0),IF($A$3=3,ROUND(SUM(J5706:J5723)/2,-1),SUM(J5706:J5723)/2)),SUM(J5706:J5723)/2)</f>
        <v>#REF!</v>
      </c>
    </row>
    <row r="5725" spans="1:10" ht="16" thickTop="1">
      <c r="A5725" s="18" t="s">
        <v>1340</v>
      </c>
      <c r="B5725" s="55"/>
      <c r="C5725" s="65" t="s">
        <v>1341</v>
      </c>
      <c r="D5725" s="66"/>
      <c r="E5725" s="67"/>
      <c r="F5725" s="112"/>
      <c r="G5725" s="68"/>
      <c r="H5725" s="69"/>
      <c r="I5725" s="45"/>
      <c r="J5725" s="70"/>
    </row>
    <row r="5726" spans="1:10">
      <c r="A5726" s="40" t="s">
        <v>1342</v>
      </c>
      <c r="B5726" s="55"/>
      <c r="C5726" s="530" t="s">
        <v>1343</v>
      </c>
      <c r="D5726" s="531"/>
      <c r="E5726" s="532"/>
      <c r="F5726" s="533">
        <f>$F$3</f>
        <v>0</v>
      </c>
      <c r="G5726" s="534"/>
      <c r="H5726" s="535" t="e">
        <f>ROUND(H5724*F5726,2)</f>
        <v>#REF!</v>
      </c>
      <c r="I5726" s="45"/>
      <c r="J5726" s="529" t="e">
        <f>ROUND(J5724*F5726,2)</f>
        <v>#REF!</v>
      </c>
    </row>
    <row r="5727" spans="1:10">
      <c r="A5727" s="40" t="s">
        <v>1344</v>
      </c>
      <c r="B5727" s="55"/>
      <c r="C5727" s="530" t="s">
        <v>1345</v>
      </c>
      <c r="D5727" s="531"/>
      <c r="E5727" s="532"/>
      <c r="F5727" s="533">
        <f>$G$3</f>
        <v>0</v>
      </c>
      <c r="G5727" s="534"/>
      <c r="H5727" s="535" t="e">
        <f>ROUND(H5724*F5727,2)</f>
        <v>#REF!</v>
      </c>
      <c r="I5727" s="45"/>
      <c r="J5727" s="529" t="e">
        <f>ROUND(J5724*F5727,2)</f>
        <v>#REF!</v>
      </c>
    </row>
    <row r="5728" spans="1:10">
      <c r="A5728" s="40" t="s">
        <v>1346</v>
      </c>
      <c r="B5728" s="55"/>
      <c r="C5728" s="530" t="s">
        <v>1347</v>
      </c>
      <c r="D5728" s="531"/>
      <c r="E5728" s="532"/>
      <c r="F5728" s="533">
        <f>$H$3</f>
        <v>0</v>
      </c>
      <c r="G5728" s="534"/>
      <c r="H5728" s="535" t="e">
        <f>ROUND(H5724*F5728,2)</f>
        <v>#REF!</v>
      </c>
      <c r="I5728" s="45"/>
      <c r="J5728" s="529" t="e">
        <f>ROUND(J5724*F5728,2)</f>
        <v>#REF!</v>
      </c>
    </row>
    <row r="5729" spans="1:10">
      <c r="A5729" s="40" t="s">
        <v>1348</v>
      </c>
      <c r="B5729" s="55"/>
      <c r="C5729" s="530" t="s">
        <v>1349</v>
      </c>
      <c r="D5729" s="531"/>
      <c r="E5729" s="532"/>
      <c r="F5729" s="533" t="e">
        <f>$I$3</f>
        <v>#REF!</v>
      </c>
      <c r="G5729" s="534"/>
      <c r="H5729" s="535" t="e">
        <f>ROUND(H5728*F5729,2)</f>
        <v>#REF!</v>
      </c>
      <c r="I5729" s="45"/>
      <c r="J5729" s="529" t="e">
        <f>ROUND(J5728*F5729,2)</f>
        <v>#REF!</v>
      </c>
    </row>
    <row r="5730" spans="1:10">
      <c r="A5730" s="18" t="s">
        <v>1350</v>
      </c>
      <c r="B5730" s="55"/>
      <c r="C5730" s="47" t="s">
        <v>1351</v>
      </c>
      <c r="D5730" s="18"/>
      <c r="E5730" s="42"/>
      <c r="F5730" s="60"/>
      <c r="G5730" s="71"/>
      <c r="H5730" s="72" t="e">
        <f>SUM(H5726:H5729)</f>
        <v>#REF!</v>
      </c>
      <c r="I5730" s="62"/>
      <c r="J5730" s="73" t="e">
        <f>SUM(J5726:J5729)</f>
        <v>#REF!</v>
      </c>
    </row>
    <row r="5731" spans="1:10" ht="16" thickBot="1">
      <c r="A5731" s="18" t="s">
        <v>1352</v>
      </c>
      <c r="B5731" s="55"/>
      <c r="C5731" s="411"/>
      <c r="D5731" s="412"/>
      <c r="E5731" s="406"/>
      <c r="F5731" s="407" t="s">
        <v>1353</v>
      </c>
      <c r="G5731" s="413" t="e">
        <f>H5730+H5724</f>
        <v>#REF!</v>
      </c>
      <c r="H5731" s="409" t="e">
        <f>IF($A$3=2,ROUND((H5724+H5730),2),IF($A$3=3,ROUND((H5724+H5730),-1),ROUND((H5724+H5730),0)))</f>
        <v>#REF!</v>
      </c>
      <c r="I5731" s="57"/>
      <c r="J5731" s="410" t="e">
        <f>IF($A$3=2,ROUND((J5724+J5730),2),IF($A$3=3,ROUND((J5724+J5730),-1),ROUND((J5724+J5730),0)))</f>
        <v>#REF!</v>
      </c>
    </row>
    <row r="5732" spans="1:10" ht="16" thickTop="1">
      <c r="C5732" s="1"/>
      <c r="D5732" s="2"/>
      <c r="E5732" s="1"/>
      <c r="F5732" s="1"/>
      <c r="G5732" s="1"/>
      <c r="H5732" s="1"/>
      <c r="I5732" s="29"/>
      <c r="J5732" s="30"/>
    </row>
    <row r="5733" spans="1:10" ht="16" thickBot="1">
      <c r="C5733" s="1"/>
      <c r="D5733" s="2"/>
      <c r="E5733" s="1"/>
      <c r="F5733" s="1"/>
      <c r="G5733" s="1"/>
      <c r="H5733" s="1"/>
      <c r="I5733" s="29"/>
      <c r="J5733" s="30"/>
    </row>
    <row r="5734" spans="1:10" ht="16" thickTop="1">
      <c r="A5734" s="18" t="s">
        <v>2126</v>
      </c>
      <c r="B5734" s="31"/>
      <c r="C5734" s="812" t="s">
        <v>2127</v>
      </c>
      <c r="D5734" s="813"/>
      <c r="E5734" s="813"/>
      <c r="F5734" s="813"/>
      <c r="G5734" s="32"/>
      <c r="H5734" s="33" t="s">
        <v>1611</v>
      </c>
      <c r="I5734" s="34" t="s">
        <v>1251</v>
      </c>
      <c r="J5734" s="35" t="s">
        <v>4</v>
      </c>
    </row>
    <row r="5735" spans="1:10">
      <c r="A5735" s="18"/>
      <c r="B5735" s="31"/>
      <c r="C5735" s="814"/>
      <c r="D5735" s="815"/>
      <c r="E5735" s="815"/>
      <c r="F5735" s="815"/>
      <c r="G5735" s="36"/>
      <c r="H5735" s="37" t="e">
        <f>"ITEM:   "&amp;#REF!</f>
        <v>#REF!</v>
      </c>
      <c r="I5735" s="64" t="e">
        <f>#REF!</f>
        <v>#REF!</v>
      </c>
      <c r="J5735" s="39"/>
    </row>
    <row r="5736" spans="1:10">
      <c r="A5736" s="40" t="s">
        <v>1253</v>
      </c>
      <c r="B5736" s="31"/>
      <c r="C5736" s="523" t="s">
        <v>1</v>
      </c>
      <c r="D5736" s="524" t="s">
        <v>2</v>
      </c>
      <c r="E5736" s="525" t="s">
        <v>3</v>
      </c>
      <c r="F5736" s="525" t="s">
        <v>1254</v>
      </c>
      <c r="G5736" s="527" t="s">
        <v>1255</v>
      </c>
      <c r="H5736" s="528" t="s">
        <v>1256</v>
      </c>
      <c r="I5736" s="522"/>
      <c r="J5736" s="529" t="s">
        <v>1256</v>
      </c>
    </row>
    <row r="5737" spans="1:10">
      <c r="A5737" s="40"/>
      <c r="B5737" s="31"/>
      <c r="C5737" s="41"/>
      <c r="D5737" s="18"/>
      <c r="E5737" s="42"/>
      <c r="F5737" s="42"/>
      <c r="G5737" s="43"/>
      <c r="H5737" s="44"/>
      <c r="I5737" s="45"/>
      <c r="J5737" s="46"/>
    </row>
    <row r="5738" spans="1:10">
      <c r="A5738" s="40" t="s">
        <v>1257</v>
      </c>
      <c r="B5738" s="31"/>
      <c r="C5738" s="47" t="s">
        <v>1258</v>
      </c>
      <c r="D5738" s="18"/>
      <c r="E5738" s="42"/>
      <c r="F5738" s="42"/>
      <c r="G5738" s="43"/>
      <c r="H5738" s="44"/>
      <c r="I5738" s="45"/>
      <c r="J5738" s="46"/>
    </row>
    <row r="5739" spans="1:10">
      <c r="A5739" s="40">
        <v>100849</v>
      </c>
      <c r="B5739" s="31" t="s">
        <v>1259</v>
      </c>
      <c r="C5739" s="523" t="s">
        <v>2122</v>
      </c>
      <c r="D5739" s="524" t="s">
        <v>1301</v>
      </c>
      <c r="E5739" s="525">
        <v>1E-3</v>
      </c>
      <c r="F5739" s="525"/>
      <c r="G5739" s="527">
        <v>37900</v>
      </c>
      <c r="H5739" s="528">
        <f>TRUNC(E5739* (1 + F5739 / 100) * G5739,2)</f>
        <v>37.9</v>
      </c>
      <c r="I5739" s="522" t="e">
        <f>I5735 * (E5739 * (1+F5739/100))</f>
        <v>#REF!</v>
      </c>
      <c r="J5739" s="529" t="e">
        <f>H5739 * I5735</f>
        <v>#REF!</v>
      </c>
    </row>
    <row r="5740" spans="1:10">
      <c r="A5740" s="40">
        <v>101363</v>
      </c>
      <c r="B5740" s="31" t="s">
        <v>1639</v>
      </c>
      <c r="C5740" s="523" t="s">
        <v>2124</v>
      </c>
      <c r="D5740" s="524" t="s">
        <v>1301</v>
      </c>
      <c r="E5740" s="525">
        <v>1.4999999999999999E-2</v>
      </c>
      <c r="F5740" s="525"/>
      <c r="G5740" s="527">
        <v>88000</v>
      </c>
      <c r="H5740" s="528">
        <f>TRUNC(E5740* (1 + F5740 / 100) * G5740,2)</f>
        <v>1320</v>
      </c>
      <c r="I5740" s="522" t="e">
        <f>I5735 * (E5740 * (1+F5740/100))</f>
        <v>#REF!</v>
      </c>
      <c r="J5740" s="529" t="e">
        <f>H5740 * I5735</f>
        <v>#REF!</v>
      </c>
    </row>
    <row r="5741" spans="1:10">
      <c r="A5741" s="18" t="s">
        <v>1265</v>
      </c>
      <c r="B5741" s="31"/>
      <c r="C5741" s="41"/>
      <c r="D5741" s="18"/>
      <c r="E5741" s="42"/>
      <c r="F5741" s="42"/>
      <c r="G5741" s="43" t="s">
        <v>1266</v>
      </c>
      <c r="H5741" s="48">
        <f>SUM(H5738:H5740)</f>
        <v>1357.9</v>
      </c>
      <c r="I5741" s="62"/>
      <c r="J5741" s="49" t="e">
        <f>SUM(J5738:J5740)</f>
        <v>#REF!</v>
      </c>
    </row>
    <row r="5742" spans="1:10">
      <c r="A5742" s="18" t="s">
        <v>1267</v>
      </c>
      <c r="B5742" s="1"/>
      <c r="C5742" s="50" t="s">
        <v>1268</v>
      </c>
      <c r="D5742" s="18" t="s">
        <v>1269</v>
      </c>
      <c r="E5742" s="18" t="s">
        <v>1270</v>
      </c>
      <c r="F5742" s="18" t="s">
        <v>1271</v>
      </c>
      <c r="G5742" s="51" t="s">
        <v>1272</v>
      </c>
      <c r="H5742" s="52" t="s">
        <v>1273</v>
      </c>
      <c r="I5742" s="45"/>
      <c r="J5742" s="46"/>
    </row>
    <row r="5743" spans="1:10">
      <c r="A5743" s="18">
        <v>200006</v>
      </c>
      <c r="B5743" s="1" t="s">
        <v>1268</v>
      </c>
      <c r="C5743" s="523" t="s">
        <v>1339</v>
      </c>
      <c r="D5743" s="536">
        <v>41751</v>
      </c>
      <c r="E5743" s="537">
        <f>$O$1</f>
        <v>1.68</v>
      </c>
      <c r="F5743" s="538">
        <f>IF(D5743&lt;&gt;"",TRUNC(D5743*E5743,0),"")</f>
        <v>70141</v>
      </c>
      <c r="G5743" s="539">
        <v>125.986</v>
      </c>
      <c r="H5743" s="528">
        <f>TRUNC(F5743/G5743,2)</f>
        <v>556.73</v>
      </c>
      <c r="I5743" s="522" t="e">
        <f>I5735 / G5743</f>
        <v>#REF!</v>
      </c>
      <c r="J5743" s="529" t="e">
        <f>H5743 * I5735</f>
        <v>#REF!</v>
      </c>
    </row>
    <row r="5744" spans="1:10">
      <c r="A5744" s="54" t="s">
        <v>1276</v>
      </c>
      <c r="B5744" s="1"/>
      <c r="C5744" s="41"/>
      <c r="D5744" s="18"/>
      <c r="E5744" s="42"/>
      <c r="F5744" s="42"/>
      <c r="G5744" s="43" t="s">
        <v>1277</v>
      </c>
      <c r="H5744" s="109">
        <f>SUM(H5742:H5743)</f>
        <v>556.73</v>
      </c>
      <c r="I5744" s="45"/>
      <c r="J5744" s="108" t="e">
        <f>SUM(J5742:J5743)</f>
        <v>#REF!</v>
      </c>
    </row>
    <row r="5745" spans="1:10">
      <c r="A5745" s="40" t="s">
        <v>1278</v>
      </c>
      <c r="B5745" s="31"/>
      <c r="C5745" s="53" t="s">
        <v>1279</v>
      </c>
      <c r="D5745" s="18"/>
      <c r="E5745" s="42"/>
      <c r="F5745" s="42"/>
      <c r="G5745" s="43"/>
      <c r="H5745" s="44"/>
      <c r="I5745" s="45"/>
      <c r="J5745" s="46"/>
    </row>
    <row r="5746" spans="1:10">
      <c r="A5746" s="40">
        <v>300028</v>
      </c>
      <c r="B5746" s="31" t="s">
        <v>1279</v>
      </c>
      <c r="C5746" s="523" t="s">
        <v>2125</v>
      </c>
      <c r="D5746" s="524" t="s">
        <v>629</v>
      </c>
      <c r="E5746" s="525">
        <v>2E-3</v>
      </c>
      <c r="F5746" s="525"/>
      <c r="G5746" s="527">
        <v>75000</v>
      </c>
      <c r="H5746" s="528">
        <f>TRUNC(E5746* (1 + F5746 / 100) * G5746,2)</f>
        <v>150</v>
      </c>
      <c r="I5746" s="522" t="e">
        <f>I5735 * (E5746 * (1+F5746/100))</f>
        <v>#REF!</v>
      </c>
      <c r="J5746" s="529" t="e">
        <f>H5746 * I5735</f>
        <v>#REF!</v>
      </c>
    </row>
    <row r="5747" spans="1:10">
      <c r="A5747" s="18" t="s">
        <v>1283</v>
      </c>
      <c r="B5747" s="31"/>
      <c r="C5747" s="41"/>
      <c r="D5747" s="18"/>
      <c r="E5747" s="42"/>
      <c r="F5747" s="42"/>
      <c r="G5747" s="43" t="s">
        <v>1284</v>
      </c>
      <c r="H5747" s="48">
        <f>SUM(H5745:H5746)</f>
        <v>150</v>
      </c>
      <c r="I5747" s="45"/>
      <c r="J5747" s="49" t="e">
        <f>SUM(J5745:J5746)</f>
        <v>#REF!</v>
      </c>
    </row>
    <row r="5748" spans="1:10">
      <c r="A5748" s="18" t="s">
        <v>1285</v>
      </c>
      <c r="B5748" s="1"/>
      <c r="C5748" s="47" t="s">
        <v>1286</v>
      </c>
      <c r="D5748" s="18"/>
      <c r="E5748" s="42"/>
      <c r="F5748" s="42"/>
      <c r="G5748" s="43"/>
      <c r="H5748" s="44"/>
      <c r="I5748" s="45"/>
      <c r="J5748" s="46"/>
    </row>
    <row r="5749" spans="1:10">
      <c r="A5749" s="40"/>
      <c r="B5749" s="31"/>
      <c r="C5749" s="523"/>
      <c r="D5749" s="524"/>
      <c r="E5749" s="525"/>
      <c r="F5749" s="525"/>
      <c r="G5749" s="527"/>
      <c r="H5749" s="528"/>
      <c r="I5749" s="522"/>
      <c r="J5749" s="529"/>
    </row>
    <row r="5750" spans="1:10">
      <c r="A5750" s="54" t="s">
        <v>1287</v>
      </c>
      <c r="B5750" s="1"/>
      <c r="C5750" s="41"/>
      <c r="D5750" s="18"/>
      <c r="E5750" s="42"/>
      <c r="F5750" s="42"/>
      <c r="G5750" s="43" t="s">
        <v>1288</v>
      </c>
      <c r="H5750" s="528">
        <f>SUM(H5748:H5749)</f>
        <v>0</v>
      </c>
      <c r="I5750" s="45"/>
      <c r="J5750" s="529">
        <f>SUM(J5748:J5749)</f>
        <v>0</v>
      </c>
    </row>
    <row r="5751" spans="1:10">
      <c r="A5751" s="18"/>
      <c r="B5751" s="55"/>
      <c r="C5751" s="41"/>
      <c r="D5751" s="18"/>
      <c r="E5751" s="42"/>
      <c r="F5751" s="42"/>
      <c r="G5751" s="43"/>
      <c r="H5751" s="44"/>
      <c r="I5751" s="45"/>
      <c r="J5751" s="46"/>
    </row>
    <row r="5752" spans="1:10" ht="16" thickBot="1">
      <c r="A5752" s="18" t="s">
        <v>1289</v>
      </c>
      <c r="B5752" s="55"/>
      <c r="C5752" s="56"/>
      <c r="D5752" s="405"/>
      <c r="E5752" s="406"/>
      <c r="F5752" s="407" t="s">
        <v>1290</v>
      </c>
      <c r="G5752" s="408">
        <f>SUM(H5736:H5751)/2</f>
        <v>2064.63</v>
      </c>
      <c r="H5752" s="409" t="e">
        <f>IF($A$2="CD",IF($A$3=1,ROUND(SUM(H5736:H5751)/2,0),IF($A$3=3,ROUND(SUM(H5736:H5751)/2,-1),SUM(H5736:H5751)/2)),SUM(H5736:H5751)/2)</f>
        <v>#REF!</v>
      </c>
      <c r="I5752" s="57" t="e">
        <f>SUM(J5736:J5751)/2</f>
        <v>#REF!</v>
      </c>
      <c r="J5752" s="410" t="e">
        <f>IF($A$2="CD",IF($A$3=1,ROUND(SUM(J5736:J5751)/2,0),IF($A$3=3,ROUND(SUM(J5736:J5751)/2,-1),SUM(J5736:J5751)/2)),SUM(J5736:J5751)/2)</f>
        <v>#REF!</v>
      </c>
    </row>
    <row r="5753" spans="1:10" ht="16" thickTop="1">
      <c r="A5753" s="18" t="s">
        <v>1340</v>
      </c>
      <c r="B5753" s="55"/>
      <c r="C5753" s="65" t="s">
        <v>1341</v>
      </c>
      <c r="D5753" s="66"/>
      <c r="E5753" s="67"/>
      <c r="F5753" s="67"/>
      <c r="G5753" s="68"/>
      <c r="H5753" s="69"/>
      <c r="I5753" s="45"/>
      <c r="J5753" s="70"/>
    </row>
    <row r="5754" spans="1:10">
      <c r="A5754" s="40" t="s">
        <v>1342</v>
      </c>
      <c r="B5754" s="55"/>
      <c r="C5754" s="530" t="s">
        <v>1343</v>
      </c>
      <c r="D5754" s="531"/>
      <c r="E5754" s="532"/>
      <c r="F5754" s="540">
        <f>$F$3</f>
        <v>0</v>
      </c>
      <c r="G5754" s="534"/>
      <c r="H5754" s="535" t="e">
        <f>ROUND(H5752*F5754,2)</f>
        <v>#REF!</v>
      </c>
      <c r="I5754" s="45"/>
      <c r="J5754" s="529" t="e">
        <f>ROUND(J5752*F5754,2)</f>
        <v>#REF!</v>
      </c>
    </row>
    <row r="5755" spans="1:10">
      <c r="A5755" s="40" t="s">
        <v>1344</v>
      </c>
      <c r="B5755" s="55"/>
      <c r="C5755" s="530" t="s">
        <v>1345</v>
      </c>
      <c r="D5755" s="531"/>
      <c r="E5755" s="532"/>
      <c r="F5755" s="540">
        <f>$G$3</f>
        <v>0</v>
      </c>
      <c r="G5755" s="534"/>
      <c r="H5755" s="535" t="e">
        <f>ROUND(H5752*F5755,2)</f>
        <v>#REF!</v>
      </c>
      <c r="I5755" s="45"/>
      <c r="J5755" s="529" t="e">
        <f>ROUND(J5752*F5755,2)</f>
        <v>#REF!</v>
      </c>
    </row>
    <row r="5756" spans="1:10">
      <c r="A5756" s="40" t="s">
        <v>1346</v>
      </c>
      <c r="B5756" s="55"/>
      <c r="C5756" s="530" t="s">
        <v>1347</v>
      </c>
      <c r="D5756" s="531"/>
      <c r="E5756" s="532"/>
      <c r="F5756" s="540">
        <f>$H$3</f>
        <v>0</v>
      </c>
      <c r="G5756" s="534"/>
      <c r="H5756" s="535" t="e">
        <f>ROUND(H5752*F5756,2)</f>
        <v>#REF!</v>
      </c>
      <c r="I5756" s="45"/>
      <c r="J5756" s="529" t="e">
        <f>ROUND(J5752*F5756,2)</f>
        <v>#REF!</v>
      </c>
    </row>
    <row r="5757" spans="1:10">
      <c r="A5757" s="40" t="s">
        <v>1348</v>
      </c>
      <c r="B5757" s="55"/>
      <c r="C5757" s="530" t="s">
        <v>1349</v>
      </c>
      <c r="D5757" s="531"/>
      <c r="E5757" s="532"/>
      <c r="F5757" s="540" t="e">
        <f>$I$3</f>
        <v>#REF!</v>
      </c>
      <c r="G5757" s="534"/>
      <c r="H5757" s="535" t="e">
        <f>ROUND(H5756*F5757,2)</f>
        <v>#REF!</v>
      </c>
      <c r="I5757" s="45"/>
      <c r="J5757" s="529" t="e">
        <f>ROUND(J5756*F5757,2)</f>
        <v>#REF!</v>
      </c>
    </row>
    <row r="5758" spans="1:10">
      <c r="A5758" s="18" t="s">
        <v>1350</v>
      </c>
      <c r="B5758" s="55"/>
      <c r="C5758" s="47" t="s">
        <v>1351</v>
      </c>
      <c r="D5758" s="18"/>
      <c r="E5758" s="42"/>
      <c r="F5758" s="42"/>
      <c r="G5758" s="71"/>
      <c r="H5758" s="72" t="e">
        <f>SUM(H5754:H5757)</f>
        <v>#REF!</v>
      </c>
      <c r="I5758" s="62"/>
      <c r="J5758" s="73" t="e">
        <f>SUM(J5754:J5757)</f>
        <v>#REF!</v>
      </c>
    </row>
    <row r="5759" spans="1:10" ht="16" thickBot="1">
      <c r="A5759" s="18" t="s">
        <v>1352</v>
      </c>
      <c r="B5759" s="55"/>
      <c r="C5759" s="411"/>
      <c r="D5759" s="412"/>
      <c r="E5759" s="406"/>
      <c r="F5759" s="407" t="s">
        <v>1353</v>
      </c>
      <c r="G5759" s="413" t="e">
        <f>H5758+H5752</f>
        <v>#REF!</v>
      </c>
      <c r="H5759" s="409" t="e">
        <f>IF($A$3=2,ROUND((H5752+H5758),2),IF($A$3=3,ROUND((H5752+H5758),-1),ROUND((H5752+H5758),0)))</f>
        <v>#REF!</v>
      </c>
      <c r="I5759" s="57"/>
      <c r="J5759" s="410" t="e">
        <f>IF($A$3=2,ROUND((J5752+J5758),2),IF($A$3=3,ROUND((J5752+J5758),-1),ROUND((J5752+J5758),0)))</f>
        <v>#REF!</v>
      </c>
    </row>
    <row r="5760" spans="1:10" ht="16" thickTop="1">
      <c r="C5760" s="1"/>
      <c r="D5760" s="2"/>
      <c r="E5760" s="1"/>
      <c r="F5760" s="1"/>
      <c r="G5760" s="1"/>
      <c r="H5760" s="1"/>
      <c r="I5760" s="29"/>
      <c r="J5760" s="30"/>
    </row>
    <row r="5761" spans="1:10" ht="16" thickBot="1">
      <c r="C5761" s="1"/>
      <c r="D5761" s="2"/>
      <c r="E5761" s="1"/>
      <c r="F5761" s="1"/>
      <c r="G5761" s="1"/>
      <c r="H5761" s="1"/>
      <c r="I5761" s="29"/>
      <c r="J5761" s="30"/>
    </row>
    <row r="5762" spans="1:10" ht="16" thickTop="1">
      <c r="A5762" s="18" t="s">
        <v>2128</v>
      </c>
      <c r="B5762" s="31"/>
      <c r="C5762" s="812" t="s">
        <v>2129</v>
      </c>
      <c r="D5762" s="813"/>
      <c r="E5762" s="813"/>
      <c r="F5762" s="813"/>
      <c r="G5762" s="32"/>
      <c r="H5762" s="33" t="s">
        <v>1359</v>
      </c>
      <c r="I5762" s="34" t="s">
        <v>1251</v>
      </c>
      <c r="J5762" s="35" t="s">
        <v>4</v>
      </c>
    </row>
    <row r="5763" spans="1:10">
      <c r="A5763" s="18"/>
      <c r="B5763" s="31"/>
      <c r="C5763" s="814"/>
      <c r="D5763" s="815"/>
      <c r="E5763" s="815"/>
      <c r="F5763" s="815"/>
      <c r="G5763" s="36"/>
      <c r="H5763" s="37" t="e">
        <f>"ITEM:   "&amp;#REF!</f>
        <v>#REF!</v>
      </c>
      <c r="I5763" s="64" t="e">
        <f>#REF!</f>
        <v>#REF!</v>
      </c>
      <c r="J5763" s="39"/>
    </row>
    <row r="5764" spans="1:10">
      <c r="A5764" s="40" t="s">
        <v>1253</v>
      </c>
      <c r="B5764" s="31"/>
      <c r="C5764" s="523" t="s">
        <v>1</v>
      </c>
      <c r="D5764" s="524" t="s">
        <v>2</v>
      </c>
      <c r="E5764" s="525" t="s">
        <v>3</v>
      </c>
      <c r="F5764" s="525" t="s">
        <v>1254</v>
      </c>
      <c r="G5764" s="527" t="s">
        <v>1255</v>
      </c>
      <c r="H5764" s="528" t="s">
        <v>1256</v>
      </c>
      <c r="I5764" s="522"/>
      <c r="J5764" s="529" t="s">
        <v>1256</v>
      </c>
    </row>
    <row r="5765" spans="1:10">
      <c r="A5765" s="40"/>
      <c r="B5765" s="31"/>
      <c r="C5765" s="41"/>
      <c r="D5765" s="18"/>
      <c r="E5765" s="42"/>
      <c r="F5765" s="42"/>
      <c r="G5765" s="43"/>
      <c r="H5765" s="44"/>
      <c r="I5765" s="45"/>
      <c r="J5765" s="46"/>
    </row>
    <row r="5766" spans="1:10">
      <c r="A5766" s="40" t="s">
        <v>1257</v>
      </c>
      <c r="B5766" s="31"/>
      <c r="C5766" s="47" t="s">
        <v>1258</v>
      </c>
      <c r="D5766" s="18"/>
      <c r="E5766" s="42"/>
      <c r="F5766" s="42"/>
      <c r="G5766" s="43"/>
      <c r="H5766" s="44"/>
      <c r="I5766" s="45"/>
      <c r="J5766" s="46"/>
    </row>
    <row r="5767" spans="1:10">
      <c r="A5767" s="40">
        <v>109069</v>
      </c>
      <c r="B5767" s="31"/>
      <c r="C5767" s="523" t="s">
        <v>1374</v>
      </c>
      <c r="D5767" s="524" t="s">
        <v>2</v>
      </c>
      <c r="E5767" s="525">
        <v>0.03</v>
      </c>
      <c r="F5767" s="525"/>
      <c r="G5767" s="527">
        <v>5300</v>
      </c>
      <c r="H5767" s="528">
        <f>TRUNC(E5767* (1 + F5767 / 100) * G5767,2)</f>
        <v>159</v>
      </c>
      <c r="I5767" s="522" t="e">
        <f>I5763 * (E5767 * (1+F5767/100))</f>
        <v>#REF!</v>
      </c>
      <c r="J5767" s="529" t="e">
        <f>H5767 * I5763</f>
        <v>#REF!</v>
      </c>
    </row>
    <row r="5768" spans="1:10">
      <c r="A5768" s="40">
        <v>101509</v>
      </c>
      <c r="B5768" s="31" t="s">
        <v>1261</v>
      </c>
      <c r="C5768" s="523" t="s">
        <v>1334</v>
      </c>
      <c r="D5768" s="524" t="s">
        <v>1335</v>
      </c>
      <c r="E5768" s="525">
        <v>0.01</v>
      </c>
      <c r="F5768" s="525"/>
      <c r="G5768" s="527">
        <v>3900</v>
      </c>
      <c r="H5768" s="528">
        <f>TRUNC(E5768* (1 + F5768 / 100) * G5768,2)</f>
        <v>39</v>
      </c>
      <c r="I5768" s="522" t="e">
        <f>I5763 * (E5768 * (1+F5768/100))</f>
        <v>#REF!</v>
      </c>
      <c r="J5768" s="529" t="e">
        <f>H5768 * I5763</f>
        <v>#REF!</v>
      </c>
    </row>
    <row r="5769" spans="1:10">
      <c r="A5769" s="40">
        <v>101365</v>
      </c>
      <c r="B5769" s="31" t="s">
        <v>1263</v>
      </c>
      <c r="C5769" s="523" t="s">
        <v>1375</v>
      </c>
      <c r="D5769" s="524" t="s">
        <v>1376</v>
      </c>
      <c r="E5769" s="525">
        <v>0.01</v>
      </c>
      <c r="F5769" s="525"/>
      <c r="G5769" s="527">
        <v>2700</v>
      </c>
      <c r="H5769" s="528">
        <f>TRUNC(E5769* (1 + F5769 / 100) * G5769,2)</f>
        <v>27</v>
      </c>
      <c r="I5769" s="522" t="e">
        <f>I5763 * (E5769 * (1+F5769/100))</f>
        <v>#REF!</v>
      </c>
      <c r="J5769" s="529" t="e">
        <f>H5769 * I5763</f>
        <v>#REF!</v>
      </c>
    </row>
    <row r="5770" spans="1:10">
      <c r="A5770" s="18" t="s">
        <v>1265</v>
      </c>
      <c r="B5770" s="31"/>
      <c r="C5770" s="41"/>
      <c r="D5770" s="18"/>
      <c r="E5770" s="42"/>
      <c r="F5770" s="42"/>
      <c r="G5770" s="43" t="s">
        <v>1266</v>
      </c>
      <c r="H5770" s="48">
        <f>SUM(H5766:H5769)</f>
        <v>225</v>
      </c>
      <c r="I5770" s="45"/>
      <c r="J5770" s="49" t="e">
        <f>SUM(J5766:J5769)</f>
        <v>#REF!</v>
      </c>
    </row>
    <row r="5771" spans="1:10">
      <c r="A5771" s="40" t="s">
        <v>1267</v>
      </c>
      <c r="B5771" s="31"/>
      <c r="C5771" s="50" t="s">
        <v>1268</v>
      </c>
      <c r="D5771" s="18" t="s">
        <v>1269</v>
      </c>
      <c r="E5771" s="18" t="s">
        <v>1270</v>
      </c>
      <c r="F5771" s="18" t="s">
        <v>1271</v>
      </c>
      <c r="G5771" s="51" t="s">
        <v>1272</v>
      </c>
      <c r="H5771" s="52" t="s">
        <v>1273</v>
      </c>
      <c r="I5771" s="45"/>
      <c r="J5771" s="46"/>
    </row>
    <row r="5772" spans="1:10">
      <c r="A5772" s="40">
        <v>200009</v>
      </c>
      <c r="B5772" s="31" t="s">
        <v>1268</v>
      </c>
      <c r="C5772" s="523" t="s">
        <v>1378</v>
      </c>
      <c r="D5772" s="536">
        <v>156871</v>
      </c>
      <c r="E5772" s="537">
        <f>$O$1</f>
        <v>1.68</v>
      </c>
      <c r="F5772" s="538">
        <f>IF(D5772&lt;&gt;"",TRUNC(D5772*E5772,0),"")</f>
        <v>263543</v>
      </c>
      <c r="G5772" s="539">
        <v>392.28489999999999</v>
      </c>
      <c r="H5772" s="528">
        <f>TRUNC(F5772/G5772,2)</f>
        <v>671.81</v>
      </c>
      <c r="I5772" s="522" t="e">
        <f>I5763 / G5772</f>
        <v>#REF!</v>
      </c>
      <c r="J5772" s="529" t="e">
        <f>H5772 * I5763</f>
        <v>#REF!</v>
      </c>
    </row>
    <row r="5773" spans="1:10">
      <c r="A5773" s="18" t="s">
        <v>1276</v>
      </c>
      <c r="B5773" s="31"/>
      <c r="C5773" s="41"/>
      <c r="D5773" s="18"/>
      <c r="E5773" s="42"/>
      <c r="F5773" s="42"/>
      <c r="G5773" s="43" t="s">
        <v>1277</v>
      </c>
      <c r="H5773" s="48">
        <f>SUM(H5771:H5772)</f>
        <v>671.81</v>
      </c>
      <c r="I5773" s="45"/>
      <c r="J5773" s="49" t="e">
        <f>SUM(J5771:J5772)</f>
        <v>#REF!</v>
      </c>
    </row>
    <row r="5774" spans="1:10">
      <c r="A5774" s="40" t="s">
        <v>1278</v>
      </c>
      <c r="B5774" s="31"/>
      <c r="C5774" s="53" t="s">
        <v>1279</v>
      </c>
      <c r="D5774" s="18"/>
      <c r="E5774" s="42"/>
      <c r="F5774" s="42"/>
      <c r="G5774" s="43"/>
      <c r="H5774" s="44"/>
      <c r="I5774" s="45"/>
      <c r="J5774" s="46"/>
    </row>
    <row r="5775" spans="1:10">
      <c r="A5775" s="40">
        <v>300026</v>
      </c>
      <c r="B5775" s="31" t="s">
        <v>1279</v>
      </c>
      <c r="C5775" s="523" t="s">
        <v>1281</v>
      </c>
      <c r="D5775" s="524" t="s">
        <v>1282</v>
      </c>
      <c r="E5775" s="541">
        <f>$O$2</f>
        <v>0.05</v>
      </c>
      <c r="F5775" s="525"/>
      <c r="G5775" s="527">
        <f>H5773</f>
        <v>671.81</v>
      </c>
      <c r="H5775" s="528">
        <f>TRUNC(E5775* (1 + F5775 / 100) * G5775,2)</f>
        <v>33.590000000000003</v>
      </c>
      <c r="I5775" s="522" t="e">
        <f>I5763 * H5775</f>
        <v>#REF!</v>
      </c>
      <c r="J5775" s="529" t="e">
        <f>H5775 * I5763</f>
        <v>#REF!</v>
      </c>
    </row>
    <row r="5776" spans="1:10">
      <c r="A5776" s="18" t="s">
        <v>1283</v>
      </c>
      <c r="B5776" s="31"/>
      <c r="C5776" s="41"/>
      <c r="D5776" s="18"/>
      <c r="E5776" s="42"/>
      <c r="F5776" s="42"/>
      <c r="G5776" s="43" t="s">
        <v>1284</v>
      </c>
      <c r="H5776" s="48">
        <f>SUM(H5774:H5775)</f>
        <v>33.590000000000003</v>
      </c>
      <c r="I5776" s="45"/>
      <c r="J5776" s="49" t="e">
        <f>SUM(J5774:J5775)</f>
        <v>#REF!</v>
      </c>
    </row>
    <row r="5777" spans="1:10">
      <c r="A5777" s="18" t="s">
        <v>1285</v>
      </c>
      <c r="B5777" s="1"/>
      <c r="C5777" s="47" t="s">
        <v>1286</v>
      </c>
      <c r="D5777" s="18"/>
      <c r="E5777" s="42"/>
      <c r="F5777" s="42"/>
      <c r="G5777" s="43"/>
      <c r="H5777" s="44"/>
      <c r="I5777" s="45"/>
      <c r="J5777" s="46"/>
    </row>
    <row r="5778" spans="1:10">
      <c r="A5778" s="40"/>
      <c r="B5778" s="31"/>
      <c r="C5778" s="523"/>
      <c r="D5778" s="524"/>
      <c r="E5778" s="525"/>
      <c r="F5778" s="525"/>
      <c r="G5778" s="527"/>
      <c r="H5778" s="528"/>
      <c r="I5778" s="522"/>
      <c r="J5778" s="529"/>
    </row>
    <row r="5779" spans="1:10">
      <c r="A5779" s="54" t="s">
        <v>1287</v>
      </c>
      <c r="B5779" s="1"/>
      <c r="C5779" s="41"/>
      <c r="D5779" s="18"/>
      <c r="E5779" s="42"/>
      <c r="F5779" s="42"/>
      <c r="G5779" s="43" t="s">
        <v>1288</v>
      </c>
      <c r="H5779" s="528">
        <f>SUM(H5777:H5778)</f>
        <v>0</v>
      </c>
      <c r="I5779" s="45"/>
      <c r="J5779" s="529">
        <f>SUM(J5777:J5778)</f>
        <v>0</v>
      </c>
    </row>
    <row r="5780" spans="1:10">
      <c r="A5780" s="18"/>
      <c r="B5780" s="55"/>
      <c r="C5780" s="41"/>
      <c r="D5780" s="18"/>
      <c r="E5780" s="42"/>
      <c r="F5780" s="42"/>
      <c r="G5780" s="43"/>
      <c r="H5780" s="44"/>
      <c r="I5780" s="45"/>
      <c r="J5780" s="46"/>
    </row>
    <row r="5781" spans="1:10" ht="16" thickBot="1">
      <c r="A5781" s="18" t="s">
        <v>1289</v>
      </c>
      <c r="B5781" s="55"/>
      <c r="C5781" s="56"/>
      <c r="D5781" s="405"/>
      <c r="E5781" s="406"/>
      <c r="F5781" s="407" t="s">
        <v>1290</v>
      </c>
      <c r="G5781" s="408">
        <f>SUM(H5764:H5780)/2</f>
        <v>930.39999999999986</v>
      </c>
      <c r="H5781" s="409" t="e">
        <f>IF($A$2="CD",IF($A$3=1,ROUND(SUM(H5764:H5780)/2,0),IF($A$3=3,ROUND(SUM(H5764:H5780)/2,-1),SUM(H5764:H5780)/2)),SUM(H5764:H5780)/2)</f>
        <v>#REF!</v>
      </c>
      <c r="I5781" s="57" t="e">
        <f>SUM(J5764:J5780)/2</f>
        <v>#REF!</v>
      </c>
      <c r="J5781" s="410" t="e">
        <f>IF($A$2="CD",IF($A$3=1,ROUND(SUM(J5764:J5780)/2,0),IF($A$3=3,ROUND(SUM(J5764:J5780)/2,-1),SUM(J5764:J5780)/2)),SUM(J5764:J5780)/2)</f>
        <v>#REF!</v>
      </c>
    </row>
    <row r="5782" spans="1:10" ht="16" thickTop="1">
      <c r="A5782" s="18" t="s">
        <v>1340</v>
      </c>
      <c r="B5782" s="55"/>
      <c r="C5782" s="65" t="s">
        <v>1341</v>
      </c>
      <c r="D5782" s="66"/>
      <c r="E5782" s="67"/>
      <c r="F5782" s="67"/>
      <c r="G5782" s="68"/>
      <c r="H5782" s="69"/>
      <c r="I5782" s="45"/>
      <c r="J5782" s="70"/>
    </row>
    <row r="5783" spans="1:10">
      <c r="A5783" s="40" t="s">
        <v>1342</v>
      </c>
      <c r="B5783" s="55"/>
      <c r="C5783" s="530" t="s">
        <v>1343</v>
      </c>
      <c r="D5783" s="531"/>
      <c r="E5783" s="532"/>
      <c r="F5783" s="540">
        <f>$F$3</f>
        <v>0</v>
      </c>
      <c r="G5783" s="534"/>
      <c r="H5783" s="535" t="e">
        <f>ROUND(H5781*F5783,2)</f>
        <v>#REF!</v>
      </c>
      <c r="I5783" s="45"/>
      <c r="J5783" s="529" t="e">
        <f>ROUND(J5781*F5783,2)</f>
        <v>#REF!</v>
      </c>
    </row>
    <row r="5784" spans="1:10">
      <c r="A5784" s="40" t="s">
        <v>1344</v>
      </c>
      <c r="B5784" s="55"/>
      <c r="C5784" s="530" t="s">
        <v>1345</v>
      </c>
      <c r="D5784" s="531"/>
      <c r="E5784" s="532"/>
      <c r="F5784" s="540">
        <f>$G$3</f>
        <v>0</v>
      </c>
      <c r="G5784" s="534"/>
      <c r="H5784" s="535" t="e">
        <f>ROUND(H5781*F5784,2)</f>
        <v>#REF!</v>
      </c>
      <c r="I5784" s="45"/>
      <c r="J5784" s="529" t="e">
        <f>ROUND(J5781*F5784,2)</f>
        <v>#REF!</v>
      </c>
    </row>
    <row r="5785" spans="1:10">
      <c r="A5785" s="40" t="s">
        <v>1346</v>
      </c>
      <c r="B5785" s="55"/>
      <c r="C5785" s="530" t="s">
        <v>1347</v>
      </c>
      <c r="D5785" s="531"/>
      <c r="E5785" s="532"/>
      <c r="F5785" s="540">
        <f>$H$3</f>
        <v>0</v>
      </c>
      <c r="G5785" s="534"/>
      <c r="H5785" s="535" t="e">
        <f>ROUND(H5781*F5785,2)</f>
        <v>#REF!</v>
      </c>
      <c r="I5785" s="45"/>
      <c r="J5785" s="529" t="e">
        <f>ROUND(J5781*F5785,2)</f>
        <v>#REF!</v>
      </c>
    </row>
    <row r="5786" spans="1:10">
      <c r="A5786" s="40" t="s">
        <v>1348</v>
      </c>
      <c r="B5786" s="55"/>
      <c r="C5786" s="530" t="s">
        <v>1349</v>
      </c>
      <c r="D5786" s="531"/>
      <c r="E5786" s="532"/>
      <c r="F5786" s="540" t="e">
        <f>$I$3</f>
        <v>#REF!</v>
      </c>
      <c r="G5786" s="534"/>
      <c r="H5786" s="535" t="e">
        <f>ROUND(H5785*F5786,2)</f>
        <v>#REF!</v>
      </c>
      <c r="I5786" s="45"/>
      <c r="J5786" s="529" t="e">
        <f>ROUND(J5785*F5786,2)</f>
        <v>#REF!</v>
      </c>
    </row>
    <row r="5787" spans="1:10">
      <c r="A5787" s="18" t="s">
        <v>1350</v>
      </c>
      <c r="B5787" s="55"/>
      <c r="C5787" s="47" t="s">
        <v>1351</v>
      </c>
      <c r="D5787" s="18"/>
      <c r="E5787" s="42"/>
      <c r="F5787" s="42"/>
      <c r="G5787" s="71"/>
      <c r="H5787" s="72" t="e">
        <f>SUM(H5783:H5786)</f>
        <v>#REF!</v>
      </c>
      <c r="I5787" s="62"/>
      <c r="J5787" s="73" t="e">
        <f>SUM(J5783:J5786)</f>
        <v>#REF!</v>
      </c>
    </row>
    <row r="5788" spans="1:10" ht="16" thickBot="1">
      <c r="A5788" s="18" t="s">
        <v>1352</v>
      </c>
      <c r="B5788" s="55"/>
      <c r="C5788" s="411"/>
      <c r="D5788" s="412"/>
      <c r="E5788" s="406"/>
      <c r="F5788" s="407" t="s">
        <v>1353</v>
      </c>
      <c r="G5788" s="413" t="e">
        <f>H5787+H5781</f>
        <v>#REF!</v>
      </c>
      <c r="H5788" s="409" t="e">
        <f>IF($A$3=2,ROUND((H5781+H5787),2),IF($A$3=3,ROUND((H5781+H5787),-1),ROUND((H5781+H5787),0)))</f>
        <v>#REF!</v>
      </c>
      <c r="I5788" s="57"/>
      <c r="J5788" s="410" t="e">
        <f>IF($A$3=2,ROUND((J5781+J5787),2),IF($A$3=3,ROUND((J5781+J5787),-1),ROUND((J5781+J5787),0)))</f>
        <v>#REF!</v>
      </c>
    </row>
    <row r="5789" spans="1:10" ht="16" thickTop="1">
      <c r="C5789" s="1"/>
      <c r="D5789" s="2"/>
      <c r="E5789" s="1"/>
      <c r="F5789" s="1"/>
      <c r="G5789" s="1"/>
      <c r="H5789" s="1"/>
      <c r="I5789" s="29"/>
      <c r="J5789" s="30"/>
    </row>
    <row r="5790" spans="1:10">
      <c r="C5790" s="1"/>
      <c r="D5790" s="2"/>
      <c r="E5790" s="1"/>
      <c r="F5790" s="1"/>
      <c r="G5790" s="1"/>
      <c r="H5790" s="1"/>
      <c r="I5790" s="29"/>
      <c r="J5790" s="30"/>
    </row>
    <row r="5791" spans="1:10" ht="16" thickBot="1">
      <c r="C5791" s="1"/>
      <c r="D5791" s="2"/>
      <c r="E5791" s="1"/>
      <c r="F5791" s="1"/>
      <c r="G5791" s="1"/>
      <c r="H5791" s="1"/>
      <c r="I5791" s="29"/>
      <c r="J5791" s="30"/>
    </row>
    <row r="5792" spans="1:10" ht="16" thickTop="1">
      <c r="A5792" s="18" t="s">
        <v>2130</v>
      </c>
      <c r="B5792" s="31"/>
      <c r="C5792" s="812" t="s">
        <v>2131</v>
      </c>
      <c r="D5792" s="813"/>
      <c r="E5792" s="813"/>
      <c r="F5792" s="813"/>
      <c r="G5792" s="32"/>
      <c r="H5792" s="33" t="s">
        <v>1373</v>
      </c>
      <c r="I5792" s="34" t="s">
        <v>1251</v>
      </c>
      <c r="J5792" s="35" t="s">
        <v>4</v>
      </c>
    </row>
    <row r="5793" spans="1:10">
      <c r="A5793" s="18"/>
      <c r="B5793" s="31"/>
      <c r="C5793" s="814"/>
      <c r="D5793" s="815"/>
      <c r="E5793" s="815"/>
      <c r="F5793" s="815"/>
      <c r="G5793" s="36"/>
      <c r="H5793" s="37" t="e">
        <f>"ITEM:   "&amp;#REF!</f>
        <v>#REF!</v>
      </c>
      <c r="I5793" s="64" t="e">
        <f>#REF!</f>
        <v>#REF!</v>
      </c>
      <c r="J5793" s="39"/>
    </row>
    <row r="5794" spans="1:10">
      <c r="A5794" s="40" t="s">
        <v>1253</v>
      </c>
      <c r="B5794" s="31"/>
      <c r="C5794" s="523" t="s">
        <v>1</v>
      </c>
      <c r="D5794" s="524" t="s">
        <v>2</v>
      </c>
      <c r="E5794" s="525" t="s">
        <v>3</v>
      </c>
      <c r="F5794" s="525" t="s">
        <v>1254</v>
      </c>
      <c r="G5794" s="527" t="s">
        <v>1255</v>
      </c>
      <c r="H5794" s="528" t="s">
        <v>1256</v>
      </c>
      <c r="I5794" s="522"/>
      <c r="J5794" s="529" t="s">
        <v>1256</v>
      </c>
    </row>
    <row r="5795" spans="1:10">
      <c r="A5795" s="40"/>
      <c r="B5795" s="31"/>
      <c r="C5795" s="41"/>
      <c r="D5795" s="18"/>
      <c r="E5795" s="42"/>
      <c r="F5795" s="42"/>
      <c r="G5795" s="43"/>
      <c r="H5795" s="44"/>
      <c r="I5795" s="45"/>
      <c r="J5795" s="46"/>
    </row>
    <row r="5796" spans="1:10">
      <c r="A5796" s="40" t="s">
        <v>1267</v>
      </c>
      <c r="B5796" s="31"/>
      <c r="C5796" s="50" t="s">
        <v>1268</v>
      </c>
      <c r="D5796" s="18" t="s">
        <v>1269</v>
      </c>
      <c r="E5796" s="18" t="s">
        <v>1270</v>
      </c>
      <c r="F5796" s="18" t="s">
        <v>1271</v>
      </c>
      <c r="G5796" s="51" t="s">
        <v>1272</v>
      </c>
      <c r="H5796" s="52" t="s">
        <v>1273</v>
      </c>
      <c r="I5796" s="45"/>
      <c r="J5796" s="46"/>
    </row>
    <row r="5797" spans="1:10">
      <c r="A5797" s="40">
        <v>200006</v>
      </c>
      <c r="B5797" s="31" t="s">
        <v>1268</v>
      </c>
      <c r="C5797" s="523" t="s">
        <v>1339</v>
      </c>
      <c r="D5797" s="536">
        <v>41751</v>
      </c>
      <c r="E5797" s="537">
        <f>$O$1</f>
        <v>1.68</v>
      </c>
      <c r="F5797" s="538">
        <f>IF(D5797&lt;&gt;"",TRUNC(D5797*E5797,0),"")</f>
        <v>70141</v>
      </c>
      <c r="G5797" s="539">
        <v>17.493300000000001</v>
      </c>
      <c r="H5797" s="528">
        <f>TRUNC(F5797/G5797,2)</f>
        <v>4009.59</v>
      </c>
      <c r="I5797" s="522" t="e">
        <f>I5793 / G5797</f>
        <v>#REF!</v>
      </c>
      <c r="J5797" s="529" t="e">
        <f>H5797 * I5793</f>
        <v>#REF!</v>
      </c>
    </row>
    <row r="5798" spans="1:10">
      <c r="A5798" s="18" t="s">
        <v>1276</v>
      </c>
      <c r="B5798" s="31"/>
      <c r="C5798" s="41"/>
      <c r="D5798" s="18"/>
      <c r="E5798" s="42"/>
      <c r="F5798" s="42"/>
      <c r="G5798" s="43" t="s">
        <v>1277</v>
      </c>
      <c r="H5798" s="48">
        <f>SUM(H5796:H5797)</f>
        <v>4009.59</v>
      </c>
      <c r="I5798" s="45"/>
      <c r="J5798" s="49" t="e">
        <f>SUM(J5796:J5797)</f>
        <v>#REF!</v>
      </c>
    </row>
    <row r="5799" spans="1:10">
      <c r="A5799" s="40" t="s">
        <v>1278</v>
      </c>
      <c r="B5799" s="31"/>
      <c r="C5799" s="53" t="s">
        <v>1279</v>
      </c>
      <c r="D5799" s="18"/>
      <c r="E5799" s="42"/>
      <c r="F5799" s="42"/>
      <c r="G5799" s="43"/>
      <c r="H5799" s="44"/>
      <c r="I5799" s="45"/>
      <c r="J5799" s="46"/>
    </row>
    <row r="5800" spans="1:10">
      <c r="A5800" s="40">
        <v>300026</v>
      </c>
      <c r="B5800" s="31" t="s">
        <v>1279</v>
      </c>
      <c r="C5800" s="523" t="s">
        <v>1281</v>
      </c>
      <c r="D5800" s="524" t="s">
        <v>1282</v>
      </c>
      <c r="E5800" s="541">
        <f>$O$2</f>
        <v>0.05</v>
      </c>
      <c r="F5800" s="525"/>
      <c r="G5800" s="527">
        <f>H5798</f>
        <v>4009.59</v>
      </c>
      <c r="H5800" s="528">
        <f>TRUNC(E5800* (1 + F5800 / 100) * G5800,2)</f>
        <v>200.47</v>
      </c>
      <c r="I5800" s="522" t="e">
        <f>I5793 * H5800</f>
        <v>#REF!</v>
      </c>
      <c r="J5800" s="529" t="e">
        <f>H5800 * I5793</f>
        <v>#REF!</v>
      </c>
    </row>
    <row r="5801" spans="1:10">
      <c r="A5801" s="18" t="s">
        <v>1283</v>
      </c>
      <c r="B5801" s="31"/>
      <c r="C5801" s="41"/>
      <c r="D5801" s="18"/>
      <c r="E5801" s="42"/>
      <c r="F5801" s="42"/>
      <c r="G5801" s="43" t="s">
        <v>1284</v>
      </c>
      <c r="H5801" s="48">
        <f>SUM(H5799:H5800)</f>
        <v>200.47</v>
      </c>
      <c r="I5801" s="45"/>
      <c r="J5801" s="49" t="e">
        <f>SUM(J5799:J5800)</f>
        <v>#REF!</v>
      </c>
    </row>
    <row r="5802" spans="1:10">
      <c r="A5802" s="18" t="s">
        <v>1285</v>
      </c>
      <c r="B5802" s="1"/>
      <c r="C5802" s="47" t="s">
        <v>1286</v>
      </c>
      <c r="D5802" s="18"/>
      <c r="E5802" s="42"/>
      <c r="F5802" s="42"/>
      <c r="G5802" s="43"/>
      <c r="H5802" s="44"/>
      <c r="I5802" s="45"/>
      <c r="J5802" s="46"/>
    </row>
    <row r="5803" spans="1:10">
      <c r="A5803" s="40"/>
      <c r="B5803" s="31"/>
      <c r="C5803" s="523"/>
      <c r="D5803" s="524"/>
      <c r="E5803" s="525"/>
      <c r="F5803" s="525"/>
      <c r="G5803" s="527"/>
      <c r="H5803" s="528"/>
      <c r="I5803" s="522"/>
      <c r="J5803" s="529"/>
    </row>
    <row r="5804" spans="1:10">
      <c r="A5804" s="54" t="s">
        <v>1287</v>
      </c>
      <c r="B5804" s="1"/>
      <c r="C5804" s="41"/>
      <c r="D5804" s="18"/>
      <c r="E5804" s="42"/>
      <c r="F5804" s="42"/>
      <c r="G5804" s="43" t="s">
        <v>1288</v>
      </c>
      <c r="H5804" s="528">
        <f>SUM(H5802:H5803)</f>
        <v>0</v>
      </c>
      <c r="I5804" s="45"/>
      <c r="J5804" s="529">
        <f>SUM(J5802:J5803)</f>
        <v>0</v>
      </c>
    </row>
    <row r="5805" spans="1:10">
      <c r="A5805" s="18"/>
      <c r="B5805" s="55"/>
      <c r="C5805" s="41"/>
      <c r="D5805" s="18"/>
      <c r="E5805" s="42"/>
      <c r="F5805" s="42"/>
      <c r="G5805" s="43"/>
      <c r="H5805" s="44"/>
      <c r="I5805" s="45"/>
      <c r="J5805" s="46"/>
    </row>
    <row r="5806" spans="1:10" ht="16" thickBot="1">
      <c r="A5806" s="18" t="s">
        <v>1289</v>
      </c>
      <c r="B5806" s="55"/>
      <c r="C5806" s="56"/>
      <c r="D5806" s="405"/>
      <c r="E5806" s="406"/>
      <c r="F5806" s="407" t="s">
        <v>1290</v>
      </c>
      <c r="G5806" s="408">
        <f>SUM(H5794:H5805)/2</f>
        <v>4210.0599999999995</v>
      </c>
      <c r="H5806" s="409" t="e">
        <f>IF($A$2="CD",IF($A$3=1,ROUND(SUM(H5794:H5805)/2,0),IF($A$3=3,ROUND(SUM(H5794:H5805)/2,-1),SUM(H5794:H5805)/2)),SUM(H5794:H5805)/2)</f>
        <v>#REF!</v>
      </c>
      <c r="I5806" s="57" t="e">
        <f>SUM(J5794:J5805)/2</f>
        <v>#REF!</v>
      </c>
      <c r="J5806" s="410" t="e">
        <f>IF($A$2="CD",IF($A$3=1,ROUND(SUM(J5794:J5805)/2,0),IF($A$3=3,ROUND(SUM(J5794:J5805)/2,-1),SUM(J5794:J5805)/2)),SUM(J5794:J5805)/2)</f>
        <v>#REF!</v>
      </c>
    </row>
    <row r="5807" spans="1:10" ht="16" thickTop="1">
      <c r="A5807" s="18" t="s">
        <v>1340</v>
      </c>
      <c r="B5807" s="55"/>
      <c r="C5807" s="65" t="s">
        <v>1341</v>
      </c>
      <c r="D5807" s="66"/>
      <c r="E5807" s="67"/>
      <c r="F5807" s="67"/>
      <c r="G5807" s="68"/>
      <c r="H5807" s="69"/>
      <c r="I5807" s="45"/>
      <c r="J5807" s="70"/>
    </row>
    <row r="5808" spans="1:10">
      <c r="A5808" s="40" t="s">
        <v>1342</v>
      </c>
      <c r="B5808" s="55"/>
      <c r="C5808" s="530" t="s">
        <v>1343</v>
      </c>
      <c r="D5808" s="531"/>
      <c r="E5808" s="532"/>
      <c r="F5808" s="540">
        <f>$F$3</f>
        <v>0</v>
      </c>
      <c r="G5808" s="534"/>
      <c r="H5808" s="535" t="e">
        <f>ROUND(H5806*F5808,2)</f>
        <v>#REF!</v>
      </c>
      <c r="I5808" s="45"/>
      <c r="J5808" s="529" t="e">
        <f>ROUND(J5806*F5808,2)</f>
        <v>#REF!</v>
      </c>
    </row>
    <row r="5809" spans="1:10">
      <c r="A5809" s="40" t="s">
        <v>1344</v>
      </c>
      <c r="B5809" s="55"/>
      <c r="C5809" s="530" t="s">
        <v>1345</v>
      </c>
      <c r="D5809" s="531"/>
      <c r="E5809" s="532"/>
      <c r="F5809" s="540">
        <f>$G$3</f>
        <v>0</v>
      </c>
      <c r="G5809" s="534"/>
      <c r="H5809" s="535" t="e">
        <f>ROUND(H5806*F5809,2)</f>
        <v>#REF!</v>
      </c>
      <c r="I5809" s="45"/>
      <c r="J5809" s="529" t="e">
        <f>ROUND(J5806*F5809,2)</f>
        <v>#REF!</v>
      </c>
    </row>
    <row r="5810" spans="1:10">
      <c r="A5810" s="40" t="s">
        <v>1346</v>
      </c>
      <c r="B5810" s="55"/>
      <c r="C5810" s="530" t="s">
        <v>1347</v>
      </c>
      <c r="D5810" s="531"/>
      <c r="E5810" s="532"/>
      <c r="F5810" s="540">
        <f>$H$3</f>
        <v>0</v>
      </c>
      <c r="G5810" s="534"/>
      <c r="H5810" s="535" t="e">
        <f>ROUND(H5806*F5810,2)</f>
        <v>#REF!</v>
      </c>
      <c r="I5810" s="45"/>
      <c r="J5810" s="529" t="e">
        <f>ROUND(J5806*F5810,2)</f>
        <v>#REF!</v>
      </c>
    </row>
    <row r="5811" spans="1:10">
      <c r="A5811" s="40" t="s">
        <v>1348</v>
      </c>
      <c r="B5811" s="55"/>
      <c r="C5811" s="530" t="s">
        <v>1349</v>
      </c>
      <c r="D5811" s="531"/>
      <c r="E5811" s="532"/>
      <c r="F5811" s="540" t="e">
        <f>$I$3</f>
        <v>#REF!</v>
      </c>
      <c r="G5811" s="534"/>
      <c r="H5811" s="535" t="e">
        <f>ROUND(H5810*F5811,2)</f>
        <v>#REF!</v>
      </c>
      <c r="I5811" s="45"/>
      <c r="J5811" s="529" t="e">
        <f>ROUND(J5810*F5811,2)</f>
        <v>#REF!</v>
      </c>
    </row>
    <row r="5812" spans="1:10">
      <c r="A5812" s="18" t="s">
        <v>1350</v>
      </c>
      <c r="B5812" s="55"/>
      <c r="C5812" s="47" t="s">
        <v>1351</v>
      </c>
      <c r="D5812" s="18"/>
      <c r="E5812" s="42"/>
      <c r="F5812" s="42"/>
      <c r="G5812" s="71"/>
      <c r="H5812" s="72" t="e">
        <f>SUM(H5808:H5811)</f>
        <v>#REF!</v>
      </c>
      <c r="I5812" s="62"/>
      <c r="J5812" s="73" t="e">
        <f>SUM(J5808:J5811)</f>
        <v>#REF!</v>
      </c>
    </row>
    <row r="5813" spans="1:10" ht="16" thickBot="1">
      <c r="A5813" s="18" t="s">
        <v>1352</v>
      </c>
      <c r="B5813" s="55"/>
      <c r="C5813" s="411"/>
      <c r="D5813" s="412"/>
      <c r="E5813" s="406"/>
      <c r="F5813" s="407" t="s">
        <v>1353</v>
      </c>
      <c r="G5813" s="413" t="e">
        <f>H5812+H5806</f>
        <v>#REF!</v>
      </c>
      <c r="H5813" s="409" t="e">
        <f>IF($A$3=2,ROUND((H5806+H5812),2),IF($A$3=3,ROUND((H5806+H5812),-1),ROUND((H5806+H5812),0)))</f>
        <v>#REF!</v>
      </c>
      <c r="I5813" s="57"/>
      <c r="J5813" s="410" t="e">
        <f>IF($A$3=2,ROUND((J5806+J5812),2),IF($A$3=3,ROUND((J5806+J5812),-1),ROUND((J5806+J5812),0)))</f>
        <v>#REF!</v>
      </c>
    </row>
    <row r="5814" spans="1:10" ht="16" thickTop="1">
      <c r="C5814" s="1"/>
      <c r="D5814" s="2"/>
      <c r="E5814" s="1"/>
      <c r="F5814" s="1"/>
      <c r="G5814" s="1"/>
      <c r="H5814" s="1"/>
      <c r="I5814" s="29"/>
      <c r="J5814" s="30"/>
    </row>
    <row r="5815" spans="1:10">
      <c r="C5815" s="1"/>
      <c r="D5815" s="2"/>
      <c r="E5815" s="1"/>
      <c r="F5815" s="1"/>
      <c r="G5815" s="1"/>
      <c r="H5815" s="1"/>
      <c r="I5815" s="29"/>
      <c r="J5815" s="30"/>
    </row>
    <row r="5816" spans="1:10" ht="16" thickBot="1">
      <c r="C5816" s="1"/>
      <c r="D5816" s="2"/>
      <c r="E5816" s="1"/>
      <c r="F5816" s="1"/>
      <c r="G5816" s="1"/>
      <c r="H5816" s="1"/>
      <c r="I5816" s="29"/>
      <c r="J5816" s="30"/>
    </row>
    <row r="5817" spans="1:10" ht="16" thickTop="1">
      <c r="A5817" s="18" t="s">
        <v>2132</v>
      </c>
      <c r="B5817" s="31"/>
      <c r="C5817" s="812" t="s">
        <v>7</v>
      </c>
      <c r="D5817" s="813"/>
      <c r="E5817" s="813"/>
      <c r="F5817" s="813"/>
      <c r="G5817" s="32"/>
      <c r="H5817" s="33" t="s">
        <v>1293</v>
      </c>
      <c r="I5817" s="34" t="s">
        <v>1251</v>
      </c>
      <c r="J5817" s="35" t="s">
        <v>4</v>
      </c>
    </row>
    <row r="5818" spans="1:10">
      <c r="A5818" s="18"/>
      <c r="B5818" s="31"/>
      <c r="C5818" s="814"/>
      <c r="D5818" s="815"/>
      <c r="E5818" s="815"/>
      <c r="F5818" s="815"/>
      <c r="G5818" s="36"/>
      <c r="H5818" s="37" t="e">
        <f>"ITEM:   "&amp;#REF!</f>
        <v>#REF!</v>
      </c>
      <c r="I5818" s="64" t="e">
        <f>#REF!</f>
        <v>#REF!</v>
      </c>
      <c r="J5818" s="39"/>
    </row>
    <row r="5819" spans="1:10">
      <c r="A5819" s="40" t="s">
        <v>1253</v>
      </c>
      <c r="B5819" s="31"/>
      <c r="C5819" s="523" t="s">
        <v>1</v>
      </c>
      <c r="D5819" s="524" t="s">
        <v>2</v>
      </c>
      <c r="E5819" s="525" t="s">
        <v>3</v>
      </c>
      <c r="F5819" s="525" t="s">
        <v>1254</v>
      </c>
      <c r="G5819" s="527" t="s">
        <v>1255</v>
      </c>
      <c r="H5819" s="528" t="s">
        <v>1256</v>
      </c>
      <c r="I5819" s="522"/>
      <c r="J5819" s="529" t="s">
        <v>1256</v>
      </c>
    </row>
    <row r="5820" spans="1:10">
      <c r="A5820" s="40"/>
      <c r="B5820" s="31"/>
      <c r="C5820" s="41"/>
      <c r="D5820" s="18"/>
      <c r="E5820" s="42"/>
      <c r="F5820" s="42"/>
      <c r="G5820" s="43"/>
      <c r="H5820" s="44"/>
      <c r="I5820" s="45"/>
      <c r="J5820" s="46"/>
    </row>
    <row r="5821" spans="1:10">
      <c r="A5821" s="18" t="s">
        <v>1267</v>
      </c>
      <c r="C5821" s="47" t="s">
        <v>1268</v>
      </c>
      <c r="D5821" s="18"/>
      <c r="E5821" s="42"/>
      <c r="F5821" s="42"/>
      <c r="G5821" s="96"/>
      <c r="H5821" s="97"/>
      <c r="I5821" s="45"/>
      <c r="J5821" s="46"/>
    </row>
    <row r="5822" spans="1:10">
      <c r="A5822" s="18">
        <v>200006</v>
      </c>
      <c r="B5822" t="s">
        <v>1268</v>
      </c>
      <c r="C5822" s="523" t="s">
        <v>1339</v>
      </c>
      <c r="D5822" s="536">
        <v>41751</v>
      </c>
      <c r="E5822" s="542">
        <f>$O$1</f>
        <v>1.68</v>
      </c>
      <c r="F5822" s="543">
        <f>TRUNC(D5822*E5822,0)</f>
        <v>70141</v>
      </c>
      <c r="G5822" s="539">
        <v>465.73489999999998</v>
      </c>
      <c r="H5822" s="544">
        <f>TRUNC(F5822/G5822,2)</f>
        <v>150.6</v>
      </c>
      <c r="I5822" s="522" t="e">
        <f>I5818 / G5822</f>
        <v>#REF!</v>
      </c>
      <c r="J5822" s="46" t="e">
        <f>H5822 * I5818</f>
        <v>#REF!</v>
      </c>
    </row>
    <row r="5823" spans="1:10">
      <c r="A5823" s="40"/>
      <c r="B5823" s="31"/>
      <c r="C5823" s="545"/>
      <c r="D5823" s="546"/>
      <c r="E5823" s="542"/>
      <c r="F5823" s="547"/>
      <c r="G5823" s="527"/>
      <c r="H5823" s="528"/>
      <c r="I5823" s="522"/>
      <c r="J5823" s="529"/>
    </row>
    <row r="5824" spans="1:10">
      <c r="A5824" s="54" t="s">
        <v>1276</v>
      </c>
      <c r="C5824" s="41"/>
      <c r="D5824" s="18"/>
      <c r="E5824" s="42"/>
      <c r="F5824" s="42"/>
      <c r="G5824" s="96" t="s">
        <v>1277</v>
      </c>
      <c r="H5824" s="548">
        <f>SUM(H5821:H5823)</f>
        <v>150.6</v>
      </c>
      <c r="I5824" s="45"/>
      <c r="J5824" s="548" t="e">
        <f>SUM(J5821:J5823)</f>
        <v>#REF!</v>
      </c>
    </row>
    <row r="5825" spans="1:10">
      <c r="A5825" s="40" t="s">
        <v>1278</v>
      </c>
      <c r="B5825" s="31"/>
      <c r="C5825" s="53" t="s">
        <v>1279</v>
      </c>
      <c r="D5825" s="18"/>
      <c r="E5825" s="42"/>
      <c r="F5825" s="42"/>
      <c r="G5825" s="43"/>
      <c r="H5825" s="44"/>
      <c r="I5825" s="45"/>
      <c r="J5825" s="46"/>
    </row>
    <row r="5826" spans="1:10">
      <c r="A5826" s="40">
        <v>300047</v>
      </c>
      <c r="B5826" s="31" t="s">
        <v>1279</v>
      </c>
      <c r="C5826" s="549" t="s">
        <v>1483</v>
      </c>
      <c r="D5826" s="524" t="s">
        <v>1417</v>
      </c>
      <c r="E5826" s="525">
        <v>0.03</v>
      </c>
      <c r="F5826" s="525"/>
      <c r="G5826" s="527">
        <v>95000</v>
      </c>
      <c r="H5826" s="528">
        <f>TRUNC(E5826* (1 + F5826 / 100) * G5826,2)</f>
        <v>2850</v>
      </c>
      <c r="I5826" s="522" t="e">
        <f>I5818 * (E5826 * (1+F5826/100))</f>
        <v>#REF!</v>
      </c>
      <c r="J5826" s="529" t="e">
        <f>H5826 * I5818</f>
        <v>#REF!</v>
      </c>
    </row>
    <row r="5827" spans="1:10">
      <c r="A5827" s="18" t="s">
        <v>1283</v>
      </c>
      <c r="B5827" s="31"/>
      <c r="C5827" s="41"/>
      <c r="D5827" s="18"/>
      <c r="E5827" s="42"/>
      <c r="F5827" s="42"/>
      <c r="G5827" s="43" t="s">
        <v>1284</v>
      </c>
      <c r="H5827" s="48">
        <f>SUM(H5825:H5826)</f>
        <v>2850</v>
      </c>
      <c r="I5827" s="45"/>
      <c r="J5827" s="49" t="e">
        <f>SUM(J5825:J5826)</f>
        <v>#REF!</v>
      </c>
    </row>
    <row r="5828" spans="1:10">
      <c r="A5828" s="18" t="s">
        <v>1285</v>
      </c>
      <c r="B5828" s="1"/>
      <c r="C5828" s="47" t="s">
        <v>1286</v>
      </c>
      <c r="D5828" s="18"/>
      <c r="E5828" s="42"/>
      <c r="F5828" s="42"/>
      <c r="G5828" s="43"/>
      <c r="H5828" s="44"/>
      <c r="I5828" s="45"/>
      <c r="J5828" s="46"/>
    </row>
    <row r="5829" spans="1:10">
      <c r="A5829" s="40"/>
      <c r="B5829" s="31"/>
      <c r="C5829" s="523"/>
      <c r="D5829" s="524"/>
      <c r="E5829" s="525"/>
      <c r="F5829" s="525"/>
      <c r="G5829" s="527"/>
      <c r="H5829" s="528"/>
      <c r="I5829" s="522"/>
      <c r="J5829" s="529"/>
    </row>
    <row r="5830" spans="1:10">
      <c r="A5830" s="54" t="s">
        <v>1287</v>
      </c>
      <c r="B5830" s="1"/>
      <c r="C5830" s="41"/>
      <c r="D5830" s="18"/>
      <c r="E5830" s="42"/>
      <c r="F5830" s="42"/>
      <c r="G5830" s="43" t="s">
        <v>1288</v>
      </c>
      <c r="H5830" s="528">
        <f>SUM(H5828:H5829)</f>
        <v>0</v>
      </c>
      <c r="I5830" s="45"/>
      <c r="J5830" s="529">
        <f>SUM(J5828:J5829)</f>
        <v>0</v>
      </c>
    </row>
    <row r="5831" spans="1:10">
      <c r="A5831" s="18"/>
      <c r="B5831" s="55"/>
      <c r="C5831" s="41"/>
      <c r="D5831" s="18"/>
      <c r="E5831" s="42"/>
      <c r="F5831" s="42"/>
      <c r="G5831" s="43"/>
      <c r="H5831" s="44"/>
      <c r="I5831" s="45"/>
      <c r="J5831" s="46"/>
    </row>
    <row r="5832" spans="1:10" ht="16" thickBot="1">
      <c r="A5832" s="18" t="s">
        <v>1289</v>
      </c>
      <c r="B5832" s="55"/>
      <c r="C5832" s="56"/>
      <c r="D5832" s="405"/>
      <c r="E5832" s="406"/>
      <c r="F5832" s="407" t="s">
        <v>1290</v>
      </c>
      <c r="G5832" s="408">
        <f>SUM(H5819:H5831)/2</f>
        <v>3000.6</v>
      </c>
      <c r="H5832" s="409" t="e">
        <f>IF($A$2="CD",IF($A$3=1,ROUND(SUM(H5819:H5831)/2,0),SUM(H5819:H5831)/2),SUM(H5819:H5831)/2)</f>
        <v>#REF!</v>
      </c>
      <c r="I5832" s="57" t="e">
        <f>SUM(J5819:J5831)/2</f>
        <v>#REF!</v>
      </c>
      <c r="J5832" s="410" t="e">
        <f>IF($A$2="CD",IF($A$3=1,ROUND(SUM(J5819:J5831)/2,0),IF($A$3=3,ROUND(SUM(J5819:J5831)/2,-1),SUM(J5819:J5831)/2)),SUM(J5819:J5831)/2)</f>
        <v>#REF!</v>
      </c>
    </row>
    <row r="5833" spans="1:10" ht="16" thickTop="1">
      <c r="A5833" s="18" t="s">
        <v>1340</v>
      </c>
      <c r="B5833" s="55"/>
      <c r="C5833" s="65" t="s">
        <v>1341</v>
      </c>
      <c r="D5833" s="66"/>
      <c r="E5833" s="67"/>
      <c r="F5833" s="67"/>
      <c r="G5833" s="68"/>
      <c r="H5833" s="69"/>
      <c r="I5833" s="45"/>
      <c r="J5833" s="70"/>
    </row>
    <row r="5834" spans="1:10">
      <c r="A5834" s="40" t="s">
        <v>1342</v>
      </c>
      <c r="B5834" s="55"/>
      <c r="C5834" s="530" t="s">
        <v>1343</v>
      </c>
      <c r="D5834" s="531"/>
      <c r="E5834" s="532"/>
      <c r="F5834" s="540">
        <f>$F$3</f>
        <v>0</v>
      </c>
      <c r="G5834" s="534"/>
      <c r="H5834" s="535" t="e">
        <f>ROUND(H5832*F5834,2)</f>
        <v>#REF!</v>
      </c>
      <c r="I5834" s="45"/>
      <c r="J5834" s="529" t="e">
        <f>ROUND(J5832*F5834,2)</f>
        <v>#REF!</v>
      </c>
    </row>
    <row r="5835" spans="1:10">
      <c r="A5835" s="40" t="s">
        <v>1344</v>
      </c>
      <c r="B5835" s="55"/>
      <c r="C5835" s="530" t="s">
        <v>1345</v>
      </c>
      <c r="D5835" s="531"/>
      <c r="E5835" s="532"/>
      <c r="F5835" s="540">
        <f>$G$3</f>
        <v>0</v>
      </c>
      <c r="G5835" s="534"/>
      <c r="H5835" s="535" t="e">
        <f>ROUND(H5832*F5835,2)</f>
        <v>#REF!</v>
      </c>
      <c r="I5835" s="45"/>
      <c r="J5835" s="529" t="e">
        <f>ROUND(J5832*F5835,2)</f>
        <v>#REF!</v>
      </c>
    </row>
    <row r="5836" spans="1:10">
      <c r="A5836" s="40" t="s">
        <v>1346</v>
      </c>
      <c r="B5836" s="55"/>
      <c r="C5836" s="530" t="s">
        <v>1347</v>
      </c>
      <c r="D5836" s="531"/>
      <c r="E5836" s="532"/>
      <c r="F5836" s="540">
        <f>$H$3</f>
        <v>0</v>
      </c>
      <c r="G5836" s="534"/>
      <c r="H5836" s="535" t="e">
        <f>ROUND(H5832*F5836,2)</f>
        <v>#REF!</v>
      </c>
      <c r="I5836" s="45"/>
      <c r="J5836" s="529" t="e">
        <f>ROUND(J5832*F5836,2)</f>
        <v>#REF!</v>
      </c>
    </row>
    <row r="5837" spans="1:10">
      <c r="A5837" s="40" t="s">
        <v>1348</v>
      </c>
      <c r="B5837" s="55"/>
      <c r="C5837" s="530" t="s">
        <v>1349</v>
      </c>
      <c r="D5837" s="531"/>
      <c r="E5837" s="532"/>
      <c r="F5837" s="540" t="e">
        <f>$I$3</f>
        <v>#REF!</v>
      </c>
      <c r="G5837" s="534"/>
      <c r="H5837" s="535" t="e">
        <f>ROUND(H5836*F5837,2)</f>
        <v>#REF!</v>
      </c>
      <c r="I5837" s="45"/>
      <c r="J5837" s="529" t="e">
        <f>ROUND(J5836*F5837,2)</f>
        <v>#REF!</v>
      </c>
    </row>
    <row r="5838" spans="1:10">
      <c r="A5838" s="18" t="s">
        <v>1350</v>
      </c>
      <c r="B5838" s="55"/>
      <c r="C5838" s="47" t="s">
        <v>1351</v>
      </c>
      <c r="D5838" s="18"/>
      <c r="E5838" s="42"/>
      <c r="F5838" s="42"/>
      <c r="G5838" s="71"/>
      <c r="H5838" s="72" t="e">
        <f>SUM(H5834:H5837)</f>
        <v>#REF!</v>
      </c>
      <c r="I5838" s="62"/>
      <c r="J5838" s="73" t="e">
        <f>SUM(J5834:J5837)</f>
        <v>#REF!</v>
      </c>
    </row>
    <row r="5839" spans="1:10" ht="16" thickBot="1">
      <c r="A5839" s="18" t="s">
        <v>1352</v>
      </c>
      <c r="B5839" s="55"/>
      <c r="C5839" s="411"/>
      <c r="D5839" s="412"/>
      <c r="E5839" s="406"/>
      <c r="F5839" s="407" t="s">
        <v>1353</v>
      </c>
      <c r="G5839" s="413" t="e">
        <f>H5838+H5832</f>
        <v>#REF!</v>
      </c>
      <c r="H5839" s="409" t="e">
        <f>IF($A$3=2,ROUND((H5832+H5838),2),IF($A$3=3,ROUND((H5832+H5838),-1),ROUND((H5832+H5838),0)))</f>
        <v>#REF!</v>
      </c>
      <c r="I5839" s="57"/>
      <c r="J5839" s="410" t="e">
        <f>IF($A$3=2,ROUND((J5832+J5838),2),IF($A$3=3,ROUND((J5832+J5838),-1),ROUND((J5832+J5838),0)))</f>
        <v>#REF!</v>
      </c>
    </row>
    <row r="5840" spans="1:10" ht="16" thickTop="1">
      <c r="C5840" s="1"/>
      <c r="D5840" s="2"/>
      <c r="E5840" s="1"/>
      <c r="F5840" s="1"/>
      <c r="G5840" s="1"/>
      <c r="H5840" s="1"/>
      <c r="I5840" s="29"/>
      <c r="J5840" s="30"/>
    </row>
    <row r="5841" spans="1:10">
      <c r="C5841" s="1"/>
      <c r="D5841" s="2"/>
      <c r="E5841" s="1"/>
      <c r="F5841" s="1"/>
      <c r="G5841" s="1"/>
      <c r="H5841" s="1"/>
      <c r="I5841" s="29"/>
      <c r="J5841" s="30"/>
    </row>
    <row r="5842" spans="1:10" ht="16" thickBot="1">
      <c r="C5842" s="1"/>
      <c r="D5842" s="2"/>
      <c r="E5842" s="1"/>
      <c r="F5842" s="1"/>
      <c r="G5842" s="1"/>
      <c r="H5842" s="1"/>
      <c r="I5842" s="29"/>
      <c r="J5842" s="30"/>
    </row>
    <row r="5843" spans="1:10" ht="16" thickTop="1">
      <c r="A5843" s="18" t="s">
        <v>2133</v>
      </c>
      <c r="B5843" s="31"/>
      <c r="C5843" s="812" t="s">
        <v>1468</v>
      </c>
      <c r="D5843" s="813"/>
      <c r="E5843" s="813"/>
      <c r="F5843" s="813"/>
      <c r="G5843" s="32"/>
      <c r="H5843" s="33" t="s">
        <v>1293</v>
      </c>
      <c r="I5843" s="34" t="s">
        <v>1251</v>
      </c>
      <c r="J5843" s="35" t="s">
        <v>4</v>
      </c>
    </row>
    <row r="5844" spans="1:10">
      <c r="A5844" s="18"/>
      <c r="B5844" s="31"/>
      <c r="C5844" s="814"/>
      <c r="D5844" s="815"/>
      <c r="E5844" s="815"/>
      <c r="F5844" s="815"/>
      <c r="G5844" s="36"/>
      <c r="H5844" s="37" t="e">
        <f>"ITEM:   "&amp;#REF!</f>
        <v>#REF!</v>
      </c>
      <c r="I5844" s="64" t="e">
        <f>#REF!</f>
        <v>#REF!</v>
      </c>
      <c r="J5844" s="39"/>
    </row>
    <row r="5845" spans="1:10">
      <c r="A5845" s="40" t="s">
        <v>1253</v>
      </c>
      <c r="B5845" s="31"/>
      <c r="C5845" s="523" t="s">
        <v>1</v>
      </c>
      <c r="D5845" s="524" t="s">
        <v>2</v>
      </c>
      <c r="E5845" s="525" t="s">
        <v>3</v>
      </c>
      <c r="F5845" s="525" t="s">
        <v>1254</v>
      </c>
      <c r="G5845" s="527" t="s">
        <v>1255</v>
      </c>
      <c r="H5845" s="528" t="s">
        <v>1256</v>
      </c>
      <c r="I5845" s="522"/>
      <c r="J5845" s="529" t="s">
        <v>1256</v>
      </c>
    </row>
    <row r="5846" spans="1:10">
      <c r="A5846" s="40"/>
      <c r="B5846" s="31"/>
      <c r="C5846" s="41"/>
      <c r="D5846" s="18"/>
      <c r="E5846" s="42"/>
      <c r="F5846" s="42"/>
      <c r="G5846" s="43"/>
      <c r="H5846" s="44"/>
      <c r="I5846" s="45"/>
      <c r="J5846" s="46"/>
    </row>
    <row r="5847" spans="1:10">
      <c r="A5847" s="40" t="s">
        <v>1267</v>
      </c>
      <c r="B5847" s="31"/>
      <c r="C5847" s="50" t="s">
        <v>1268</v>
      </c>
      <c r="D5847" s="18" t="s">
        <v>1269</v>
      </c>
      <c r="E5847" s="18" t="s">
        <v>1270</v>
      </c>
      <c r="F5847" s="18" t="s">
        <v>1271</v>
      </c>
      <c r="G5847" s="51" t="s">
        <v>1272</v>
      </c>
      <c r="H5847" s="52" t="s">
        <v>1273</v>
      </c>
      <c r="I5847" s="45"/>
      <c r="J5847" s="46"/>
    </row>
    <row r="5848" spans="1:10">
      <c r="A5848" s="40">
        <v>200006</v>
      </c>
      <c r="B5848" s="31" t="s">
        <v>1268</v>
      </c>
      <c r="C5848" s="523" t="s">
        <v>1339</v>
      </c>
      <c r="D5848" s="536">
        <v>41751</v>
      </c>
      <c r="E5848" s="537">
        <f>$O$1</f>
        <v>1.68</v>
      </c>
      <c r="F5848" s="538">
        <f>IF(D5848&lt;&gt;"",TRUNC(D5848*E5848,0),"")</f>
        <v>70141</v>
      </c>
      <c r="G5848" s="539">
        <v>15.397399999999999</v>
      </c>
      <c r="H5848" s="528">
        <f>TRUNC(F5848/G5848,2)</f>
        <v>4555.37</v>
      </c>
      <c r="I5848" s="522" t="e">
        <f>I5844 / G5848</f>
        <v>#REF!</v>
      </c>
      <c r="J5848" s="529" t="e">
        <f>H5848 * I5844</f>
        <v>#REF!</v>
      </c>
    </row>
    <row r="5849" spans="1:10">
      <c r="A5849" s="18" t="s">
        <v>1276</v>
      </c>
      <c r="B5849" s="31"/>
      <c r="C5849" s="41"/>
      <c r="D5849" s="18"/>
      <c r="E5849" s="42"/>
      <c r="F5849" s="42"/>
      <c r="G5849" s="43" t="s">
        <v>1277</v>
      </c>
      <c r="H5849" s="48">
        <f>SUM(H5847:H5848)</f>
        <v>4555.37</v>
      </c>
      <c r="I5849" s="45"/>
      <c r="J5849" s="49" t="e">
        <f>SUM(J5847:J5848)</f>
        <v>#REF!</v>
      </c>
    </row>
    <row r="5850" spans="1:10">
      <c r="A5850" s="40" t="s">
        <v>1278</v>
      </c>
      <c r="B5850" s="31"/>
      <c r="C5850" s="53" t="s">
        <v>1279</v>
      </c>
      <c r="D5850" s="18"/>
      <c r="E5850" s="42"/>
      <c r="F5850" s="42"/>
      <c r="G5850" s="43"/>
      <c r="H5850" s="44"/>
      <c r="I5850" s="45"/>
      <c r="J5850" s="46"/>
    </row>
    <row r="5851" spans="1:10">
      <c r="A5851" s="40">
        <v>300059</v>
      </c>
      <c r="B5851" s="31" t="s">
        <v>1279</v>
      </c>
      <c r="C5851" s="523" t="s">
        <v>1432</v>
      </c>
      <c r="D5851" s="524" t="s">
        <v>1433</v>
      </c>
      <c r="E5851" s="525">
        <v>0.26</v>
      </c>
      <c r="F5851" s="525"/>
      <c r="G5851" s="527">
        <v>46500</v>
      </c>
      <c r="H5851" s="528">
        <f>TRUNC(E5851* (1 + F5851 / 100) * G5851,2)</f>
        <v>12090</v>
      </c>
      <c r="I5851" s="522" t="e">
        <f>I5844 * (E5851 * (1+F5851/100))</f>
        <v>#REF!</v>
      </c>
      <c r="J5851" s="529" t="e">
        <f>H5851 * I5844</f>
        <v>#REF!</v>
      </c>
    </row>
    <row r="5852" spans="1:10">
      <c r="A5852" s="40">
        <v>300026</v>
      </c>
      <c r="B5852" s="31" t="s">
        <v>1279</v>
      </c>
      <c r="C5852" s="523" t="s">
        <v>1281</v>
      </c>
      <c r="D5852" s="524" t="s">
        <v>1282</v>
      </c>
      <c r="E5852" s="541">
        <f>$O$2</f>
        <v>0.05</v>
      </c>
      <c r="F5852" s="525"/>
      <c r="G5852" s="527">
        <f>H5849</f>
        <v>4555.37</v>
      </c>
      <c r="H5852" s="528">
        <f>TRUNC(E5852* (1 + F5852 / 100) * G5852,2)</f>
        <v>227.76</v>
      </c>
      <c r="I5852" s="522" t="e">
        <f>I5844 * H5852</f>
        <v>#REF!</v>
      </c>
      <c r="J5852" s="529" t="e">
        <f>H5852 * I5844</f>
        <v>#REF!</v>
      </c>
    </row>
    <row r="5853" spans="1:10">
      <c r="A5853" s="18" t="s">
        <v>1283</v>
      </c>
      <c r="B5853" s="31"/>
      <c r="C5853" s="41"/>
      <c r="D5853" s="18"/>
      <c r="E5853" s="42"/>
      <c r="F5853" s="42"/>
      <c r="G5853" s="43" t="s">
        <v>1284</v>
      </c>
      <c r="H5853" s="48">
        <f>SUM(H5850:H5852)</f>
        <v>12317.76</v>
      </c>
      <c r="I5853" s="45"/>
      <c r="J5853" s="49" t="e">
        <f>SUM(J5850:J5852)</f>
        <v>#REF!</v>
      </c>
    </row>
    <row r="5854" spans="1:10">
      <c r="A5854" s="18" t="s">
        <v>1285</v>
      </c>
      <c r="B5854" s="1"/>
      <c r="C5854" s="47" t="s">
        <v>1286</v>
      </c>
      <c r="D5854" s="18"/>
      <c r="E5854" s="42"/>
      <c r="F5854" s="42"/>
      <c r="G5854" s="43"/>
      <c r="H5854" s="44"/>
      <c r="I5854" s="45"/>
      <c r="J5854" s="46"/>
    </row>
    <row r="5855" spans="1:10">
      <c r="A5855" s="40"/>
      <c r="B5855" s="31"/>
      <c r="C5855" s="523"/>
      <c r="D5855" s="524"/>
      <c r="E5855" s="525"/>
      <c r="F5855" s="525"/>
      <c r="G5855" s="527"/>
      <c r="H5855" s="528"/>
      <c r="I5855" s="522"/>
      <c r="J5855" s="529"/>
    </row>
    <row r="5856" spans="1:10">
      <c r="A5856" s="54" t="s">
        <v>1287</v>
      </c>
      <c r="B5856" s="1"/>
      <c r="C5856" s="41"/>
      <c r="D5856" s="18"/>
      <c r="E5856" s="42"/>
      <c r="F5856" s="42"/>
      <c r="G5856" s="43" t="s">
        <v>1288</v>
      </c>
      <c r="H5856" s="528">
        <f>SUM(H5854:H5855)</f>
        <v>0</v>
      </c>
      <c r="I5856" s="45"/>
      <c r="J5856" s="529">
        <f>SUM(J5854:J5855)</f>
        <v>0</v>
      </c>
    </row>
    <row r="5857" spans="1:10">
      <c r="A5857" s="18"/>
      <c r="B5857" s="55"/>
      <c r="C5857" s="41"/>
      <c r="D5857" s="18"/>
      <c r="E5857" s="42"/>
      <c r="F5857" s="42"/>
      <c r="G5857" s="43"/>
      <c r="H5857" s="44"/>
      <c r="I5857" s="45"/>
      <c r="J5857" s="46"/>
    </row>
    <row r="5858" spans="1:10" ht="16" thickBot="1">
      <c r="A5858" s="18" t="s">
        <v>1289</v>
      </c>
      <c r="B5858" s="55"/>
      <c r="C5858" s="56"/>
      <c r="D5858" s="405"/>
      <c r="E5858" s="406"/>
      <c r="F5858" s="407" t="s">
        <v>1290</v>
      </c>
      <c r="G5858" s="408">
        <f>SUM(H5845:H5857)/2</f>
        <v>16873.129999999997</v>
      </c>
      <c r="H5858" s="409" t="e">
        <f>IF($A$2="CD",IF($A$3=1,ROUND(SUM(H5845:H5857)/2,0),IF($A$3=3,ROUND(SUM(H5845:H5857)/2,-1),SUM(H5845:H5857)/2)),SUM(H5845:H5857)/2)</f>
        <v>#REF!</v>
      </c>
      <c r="I5858" s="94" t="e">
        <f>SUM(J5845:J5857)/2</f>
        <v>#REF!</v>
      </c>
      <c r="J5858" s="410" t="e">
        <f>IF($A$2="CD",IF($A$3=1,ROUND(SUM(J5845:J5857)/2,0),IF($A$3=3,ROUND(SUM(J5845:J5857)/2,-1),SUM(J5845:J5857)/2)),SUM(J5845:J5857)/2)</f>
        <v>#REF!</v>
      </c>
    </row>
    <row r="5859" spans="1:10" ht="16" thickTop="1">
      <c r="A5859" s="18" t="s">
        <v>1340</v>
      </c>
      <c r="B5859" s="55"/>
      <c r="C5859" s="65" t="s">
        <v>1341</v>
      </c>
      <c r="D5859" s="66"/>
      <c r="E5859" s="67"/>
      <c r="F5859" s="67"/>
      <c r="G5859" s="68"/>
      <c r="H5859" s="69"/>
      <c r="I5859" s="45"/>
      <c r="J5859" s="70"/>
    </row>
    <row r="5860" spans="1:10">
      <c r="A5860" s="40" t="s">
        <v>1342</v>
      </c>
      <c r="B5860" s="55"/>
      <c r="C5860" s="530" t="s">
        <v>1343</v>
      </c>
      <c r="D5860" s="531"/>
      <c r="E5860" s="532"/>
      <c r="F5860" s="540">
        <f>$F$3</f>
        <v>0</v>
      </c>
      <c r="G5860" s="534"/>
      <c r="H5860" s="535" t="e">
        <f>ROUND(H5858*F5860,2)</f>
        <v>#REF!</v>
      </c>
      <c r="I5860" s="45"/>
      <c r="J5860" s="529" t="e">
        <f>ROUND(J5858*F5860,2)</f>
        <v>#REF!</v>
      </c>
    </row>
    <row r="5861" spans="1:10">
      <c r="A5861" s="40" t="s">
        <v>1344</v>
      </c>
      <c r="B5861" s="55"/>
      <c r="C5861" s="530" t="s">
        <v>1345</v>
      </c>
      <c r="D5861" s="531"/>
      <c r="E5861" s="532"/>
      <c r="F5861" s="540">
        <f>$G$3</f>
        <v>0</v>
      </c>
      <c r="G5861" s="534"/>
      <c r="H5861" s="535" t="e">
        <f>ROUND(H5858*F5861,2)</f>
        <v>#REF!</v>
      </c>
      <c r="I5861" s="45"/>
      <c r="J5861" s="529" t="e">
        <f>ROUND(J5858*F5861,2)</f>
        <v>#REF!</v>
      </c>
    </row>
    <row r="5862" spans="1:10">
      <c r="A5862" s="40" t="s">
        <v>1346</v>
      </c>
      <c r="B5862" s="55"/>
      <c r="C5862" s="530" t="s">
        <v>1347</v>
      </c>
      <c r="D5862" s="531"/>
      <c r="E5862" s="532"/>
      <c r="F5862" s="540">
        <f>$H$3</f>
        <v>0</v>
      </c>
      <c r="G5862" s="534"/>
      <c r="H5862" s="535" t="e">
        <f>ROUND(H5858*F5862,2)</f>
        <v>#REF!</v>
      </c>
      <c r="I5862" s="45"/>
      <c r="J5862" s="529" t="e">
        <f>ROUND(J5858*F5862,2)</f>
        <v>#REF!</v>
      </c>
    </row>
    <row r="5863" spans="1:10">
      <c r="A5863" s="40" t="s">
        <v>1348</v>
      </c>
      <c r="B5863" s="55"/>
      <c r="C5863" s="530" t="s">
        <v>1349</v>
      </c>
      <c r="D5863" s="531"/>
      <c r="E5863" s="532"/>
      <c r="F5863" s="540" t="e">
        <f>$I$3</f>
        <v>#REF!</v>
      </c>
      <c r="G5863" s="534"/>
      <c r="H5863" s="535" t="e">
        <f>ROUND(H5862*F5863,2)</f>
        <v>#REF!</v>
      </c>
      <c r="I5863" s="45"/>
      <c r="J5863" s="529" t="e">
        <f>ROUND(J5862*F5863,2)</f>
        <v>#REF!</v>
      </c>
    </row>
    <row r="5864" spans="1:10">
      <c r="A5864" s="18" t="s">
        <v>1350</v>
      </c>
      <c r="B5864" s="55"/>
      <c r="C5864" s="47" t="s">
        <v>1351</v>
      </c>
      <c r="D5864" s="18"/>
      <c r="E5864" s="42"/>
      <c r="F5864" s="42"/>
      <c r="G5864" s="71"/>
      <c r="H5864" s="72" t="e">
        <f>SUM(H5860:H5863)</f>
        <v>#REF!</v>
      </c>
      <c r="I5864" s="62"/>
      <c r="J5864" s="73" t="e">
        <f>SUM(J5860:J5863)</f>
        <v>#REF!</v>
      </c>
    </row>
    <row r="5865" spans="1:10" ht="16" thickBot="1">
      <c r="A5865" s="18" t="s">
        <v>1352</v>
      </c>
      <c r="B5865" s="55"/>
      <c r="C5865" s="411"/>
      <c r="D5865" s="412"/>
      <c r="E5865" s="406"/>
      <c r="F5865" s="407" t="s">
        <v>1353</v>
      </c>
      <c r="G5865" s="413" t="e">
        <f>H5864+H5858</f>
        <v>#REF!</v>
      </c>
      <c r="H5865" s="409" t="e">
        <f>IF($A$3=2,ROUND((H5858+H5864),2),IF($A$3=3,ROUND((H5858+H5864),-1),ROUND((H5858+H5864),0)))</f>
        <v>#REF!</v>
      </c>
      <c r="I5865" s="57"/>
      <c r="J5865" s="410" t="e">
        <f>IF($A$3=2,ROUND((J5858+J5864),2),IF($A$3=3,ROUND((J5858+J5864),-1),ROUND((J5858+J5864),0)))</f>
        <v>#REF!</v>
      </c>
    </row>
    <row r="5866" spans="1:10" ht="16" thickTop="1">
      <c r="C5866" s="1"/>
      <c r="D5866" s="2"/>
      <c r="E5866" s="1"/>
      <c r="F5866" s="1"/>
      <c r="G5866" s="1"/>
      <c r="H5866" s="1"/>
      <c r="I5866" s="29"/>
      <c r="J5866" s="30"/>
    </row>
    <row r="5867" spans="1:10">
      <c r="C5867" s="1"/>
      <c r="D5867" s="2"/>
      <c r="E5867" s="1"/>
      <c r="F5867" s="1"/>
      <c r="G5867" s="1"/>
      <c r="H5867" s="1"/>
      <c r="I5867" s="29"/>
      <c r="J5867" s="30"/>
    </row>
    <row r="5868" spans="1:10" ht="16" thickBot="1">
      <c r="C5868" s="1"/>
      <c r="D5868" s="2"/>
      <c r="E5868" s="1"/>
      <c r="F5868" s="1"/>
      <c r="G5868" s="1"/>
      <c r="H5868" s="1"/>
      <c r="I5868" s="29"/>
      <c r="J5868" s="30"/>
    </row>
    <row r="5869" spans="1:10" ht="16" thickTop="1">
      <c r="A5869" s="95" t="s">
        <v>2134</v>
      </c>
      <c r="C5869" s="824" t="s">
        <v>1470</v>
      </c>
      <c r="D5869" s="825"/>
      <c r="E5869" s="825"/>
      <c r="F5869" s="825"/>
      <c r="G5869" s="32"/>
      <c r="H5869" s="33" t="s">
        <v>1471</v>
      </c>
      <c r="I5869" s="75" t="s">
        <v>1411</v>
      </c>
      <c r="J5869" s="30"/>
    </row>
    <row r="5870" spans="1:10">
      <c r="A5870" s="95"/>
      <c r="C5870" s="826"/>
      <c r="D5870" s="827"/>
      <c r="E5870" s="827"/>
      <c r="F5870" s="827"/>
      <c r="G5870" s="36"/>
      <c r="H5870" s="37" t="e">
        <f>"ITEM:   "&amp;#REF!</f>
        <v>#REF!</v>
      </c>
      <c r="I5870" s="64" t="e">
        <f>#REF!</f>
        <v>#REF!</v>
      </c>
      <c r="J5870" s="30"/>
    </row>
    <row r="5871" spans="1:10">
      <c r="A5871" s="40" t="s">
        <v>1253</v>
      </c>
      <c r="C5871" s="523" t="s">
        <v>1</v>
      </c>
      <c r="D5871" s="524" t="s">
        <v>2</v>
      </c>
      <c r="E5871" s="524" t="s">
        <v>3</v>
      </c>
      <c r="F5871" s="524" t="s">
        <v>1254</v>
      </c>
      <c r="G5871" s="550" t="s">
        <v>1255</v>
      </c>
      <c r="H5871" s="551" t="s">
        <v>1256</v>
      </c>
      <c r="I5871" s="552"/>
      <c r="J5871" s="30"/>
    </row>
    <row r="5872" spans="1:10">
      <c r="A5872" s="40"/>
      <c r="C5872" s="41"/>
      <c r="D5872" s="18"/>
      <c r="E5872" s="42"/>
      <c r="F5872" s="42"/>
      <c r="G5872" s="96"/>
      <c r="H5872" s="97"/>
      <c r="I5872" s="425"/>
      <c r="J5872" s="30"/>
    </row>
    <row r="5873" spans="1:10">
      <c r="A5873" s="40" t="s">
        <v>1257</v>
      </c>
      <c r="C5873" s="47" t="s">
        <v>1258</v>
      </c>
      <c r="D5873" s="18"/>
      <c r="E5873" s="42"/>
      <c r="F5873" s="42"/>
      <c r="G5873" s="96"/>
      <c r="H5873" s="97"/>
      <c r="I5873" s="84"/>
      <c r="J5873" s="30"/>
    </row>
    <row r="5874" spans="1:10">
      <c r="A5874" s="40"/>
      <c r="B5874" s="31"/>
      <c r="C5874" s="545"/>
      <c r="D5874" s="546"/>
      <c r="E5874" s="542"/>
      <c r="F5874" s="547"/>
      <c r="G5874" s="527"/>
      <c r="H5874" s="528"/>
      <c r="I5874" s="522"/>
      <c r="J5874" s="30"/>
    </row>
    <row r="5875" spans="1:10">
      <c r="A5875" s="54" t="s">
        <v>1265</v>
      </c>
      <c r="C5875" s="41"/>
      <c r="D5875" s="18"/>
      <c r="E5875" s="42"/>
      <c r="F5875" s="42"/>
      <c r="G5875" s="96" t="s">
        <v>1266</v>
      </c>
      <c r="H5875" s="544">
        <f>SUM(H5873:H5874)</f>
        <v>0</v>
      </c>
      <c r="I5875" s="84"/>
      <c r="J5875" s="30">
        <f>SUM(J5873:J5874)</f>
        <v>0</v>
      </c>
    </row>
    <row r="5876" spans="1:10">
      <c r="A5876" s="40" t="s">
        <v>1267</v>
      </c>
      <c r="C5876" s="50" t="s">
        <v>1268</v>
      </c>
      <c r="D5876" s="18" t="s">
        <v>1269</v>
      </c>
      <c r="E5876" s="18" t="s">
        <v>1270</v>
      </c>
      <c r="F5876" s="18" t="s">
        <v>1271</v>
      </c>
      <c r="G5876" s="98" t="s">
        <v>1472</v>
      </c>
      <c r="H5876" s="99" t="s">
        <v>1273</v>
      </c>
      <c r="I5876" s="84"/>
      <c r="J5876" s="30"/>
    </row>
    <row r="5877" spans="1:10">
      <c r="A5877" s="40"/>
      <c r="B5877" s="31"/>
      <c r="C5877" s="545"/>
      <c r="D5877" s="546"/>
      <c r="E5877" s="542"/>
      <c r="F5877" s="547"/>
      <c r="G5877" s="527"/>
      <c r="H5877" s="528"/>
      <c r="I5877" s="522"/>
      <c r="J5877" s="30"/>
    </row>
    <row r="5878" spans="1:10">
      <c r="A5878" s="54" t="s">
        <v>1276</v>
      </c>
      <c r="C5878" s="41"/>
      <c r="D5878" s="18"/>
      <c r="E5878" s="42"/>
      <c r="F5878" s="42"/>
      <c r="G5878" s="96" t="s">
        <v>1473</v>
      </c>
      <c r="H5878" s="544">
        <f>SUM(H5876:H5877)</f>
        <v>0</v>
      </c>
      <c r="I5878" s="84"/>
      <c r="J5878" s="30">
        <f>SUM(J5876:J5877)</f>
        <v>0</v>
      </c>
    </row>
    <row r="5879" spans="1:10">
      <c r="A5879" s="40" t="s">
        <v>1278</v>
      </c>
      <c r="C5879" s="47" t="s">
        <v>1279</v>
      </c>
      <c r="D5879" s="18"/>
      <c r="E5879" s="42"/>
      <c r="F5879" s="42"/>
      <c r="G5879" s="96"/>
      <c r="H5879" s="97"/>
      <c r="I5879" s="84"/>
      <c r="J5879" s="30"/>
    </row>
    <row r="5880" spans="1:10">
      <c r="A5880" s="40">
        <v>300065</v>
      </c>
      <c r="B5880" t="s">
        <v>1279</v>
      </c>
      <c r="C5880" s="523" t="s">
        <v>1474</v>
      </c>
      <c r="D5880" s="524" t="s">
        <v>1475</v>
      </c>
      <c r="E5880" s="525">
        <v>1.3029999999999999</v>
      </c>
      <c r="F5880" s="525"/>
      <c r="G5880" s="553">
        <v>1320</v>
      </c>
      <c r="H5880" s="528">
        <f>TRUNC(E5880* (1 + F5880 / 100) * G5880,2)</f>
        <v>1719.96</v>
      </c>
      <c r="I5880" s="552" t="e">
        <f>I5870 * (E5880 * (1+F5880/100))</f>
        <v>#REF!</v>
      </c>
      <c r="J5880" s="30" t="e">
        <f>H5880 * I5870</f>
        <v>#REF!</v>
      </c>
    </row>
    <row r="5881" spans="1:10">
      <c r="A5881" s="40"/>
      <c r="B5881" s="31"/>
      <c r="C5881" s="545"/>
      <c r="D5881" s="546"/>
      <c r="E5881" s="542"/>
      <c r="F5881" s="547"/>
      <c r="G5881" s="527"/>
      <c r="H5881" s="528"/>
      <c r="I5881" s="522"/>
      <c r="J5881" s="30"/>
    </row>
    <row r="5882" spans="1:10">
      <c r="A5882" s="18" t="s">
        <v>1283</v>
      </c>
      <c r="C5882" s="41"/>
      <c r="D5882" s="18"/>
      <c r="E5882" s="42"/>
      <c r="F5882" s="42"/>
      <c r="G5882" s="96" t="s">
        <v>1476</v>
      </c>
      <c r="H5882" s="544">
        <f>SUM(H5879:H5881)</f>
        <v>1719.96</v>
      </c>
      <c r="I5882" s="84"/>
      <c r="J5882" s="544" t="e">
        <f>SUM(J5879:J5881)</f>
        <v>#REF!</v>
      </c>
    </row>
    <row r="5883" spans="1:10">
      <c r="A5883" s="40" t="s">
        <v>1285</v>
      </c>
      <c r="C5883" s="47" t="s">
        <v>1286</v>
      </c>
      <c r="D5883" s="18"/>
      <c r="E5883" s="42"/>
      <c r="F5883" s="42"/>
      <c r="G5883" s="96"/>
      <c r="H5883" s="97"/>
      <c r="I5883" s="84"/>
      <c r="J5883" s="30"/>
    </row>
    <row r="5884" spans="1:10">
      <c r="A5884" s="40"/>
      <c r="B5884" s="31"/>
      <c r="C5884" s="545"/>
      <c r="D5884" s="546"/>
      <c r="E5884" s="542"/>
      <c r="F5884" s="547"/>
      <c r="G5884" s="527"/>
      <c r="H5884" s="528"/>
      <c r="I5884" s="522"/>
      <c r="J5884" s="30"/>
    </row>
    <row r="5885" spans="1:10">
      <c r="A5885" s="18" t="s">
        <v>1287</v>
      </c>
      <c r="C5885" s="41"/>
      <c r="D5885" s="18"/>
      <c r="E5885" s="42"/>
      <c r="F5885" s="42"/>
      <c r="G5885" s="96" t="str">
        <f>"SUBTOTAL " &amp;C5883</f>
        <v>SUBTOTAL OTROS</v>
      </c>
      <c r="H5885" s="544">
        <f>SUM(H5883:H5884)</f>
        <v>0</v>
      </c>
      <c r="I5885" s="84"/>
      <c r="J5885" s="30">
        <f>SUM(J5883:J5884)</f>
        <v>0</v>
      </c>
    </row>
    <row r="5886" spans="1:10">
      <c r="A5886" s="18"/>
      <c r="C5886" s="41"/>
      <c r="D5886" s="18"/>
      <c r="E5886" s="42"/>
      <c r="F5886" s="42"/>
      <c r="G5886" s="96"/>
      <c r="H5886" s="97"/>
      <c r="I5886" s="84"/>
      <c r="J5886" s="30"/>
    </row>
    <row r="5887" spans="1:10" ht="16" thickBot="1">
      <c r="A5887" s="18" t="s">
        <v>1289</v>
      </c>
      <c r="C5887" s="89"/>
      <c r="D5887" s="416"/>
      <c r="E5887" s="417"/>
      <c r="F5887" s="418"/>
      <c r="G5887" s="426" t="s">
        <v>1290</v>
      </c>
      <c r="H5887" s="409" t="e">
        <f>IF($A$2="CD",IF($A$3=1,ROUND(SUM(H5872:H5886)/2,0),SUM(H5872:H5886)/2),SUM(H5872:H5886)/2)</f>
        <v>#REF!</v>
      </c>
      <c r="I5887" s="427" t="e">
        <f>SUM(J5871:J5886)/2</f>
        <v>#REF!</v>
      </c>
      <c r="J5887" s="30"/>
    </row>
    <row r="5888" spans="1:10" ht="16" thickTop="1">
      <c r="A5888" s="18" t="s">
        <v>1340</v>
      </c>
      <c r="C5888" s="100" t="s">
        <v>1341</v>
      </c>
      <c r="D5888" s="101"/>
      <c r="E5888" s="102"/>
      <c r="F5888" s="102"/>
      <c r="G5888" s="103"/>
      <c r="H5888" s="104"/>
      <c r="I5888" s="84"/>
      <c r="J5888" s="30"/>
    </row>
    <row r="5889" spans="1:10">
      <c r="A5889" s="40" t="s">
        <v>1342</v>
      </c>
      <c r="C5889" s="530" t="s">
        <v>1343</v>
      </c>
      <c r="D5889" s="531"/>
      <c r="E5889" s="554"/>
      <c r="F5889" s="555">
        <f>$F$3</f>
        <v>0</v>
      </c>
      <c r="G5889" s="556"/>
      <c r="H5889" s="557" t="e">
        <f>ROUND(H5887*F5889,2)</f>
        <v>#REF!</v>
      </c>
      <c r="I5889" s="84"/>
      <c r="J5889" s="30"/>
    </row>
    <row r="5890" spans="1:10">
      <c r="A5890" s="40" t="s">
        <v>1344</v>
      </c>
      <c r="C5890" s="530" t="s">
        <v>1345</v>
      </c>
      <c r="D5890" s="531"/>
      <c r="E5890" s="554"/>
      <c r="F5890" s="555">
        <f>$G$3</f>
        <v>0</v>
      </c>
      <c r="G5890" s="556"/>
      <c r="H5890" s="557" t="e">
        <f>ROUND(H5887*F5890,2)</f>
        <v>#REF!</v>
      </c>
      <c r="I5890" s="84"/>
      <c r="J5890" s="30"/>
    </row>
    <row r="5891" spans="1:10">
      <c r="A5891" s="40" t="s">
        <v>1346</v>
      </c>
      <c r="C5891" s="530" t="s">
        <v>1347</v>
      </c>
      <c r="D5891" s="531"/>
      <c r="E5891" s="554"/>
      <c r="F5891" s="555">
        <f>$H$3</f>
        <v>0</v>
      </c>
      <c r="G5891" s="556"/>
      <c r="H5891" s="557" t="e">
        <f>ROUND(H5887*F5891,2)</f>
        <v>#REF!</v>
      </c>
      <c r="I5891" s="84"/>
      <c r="J5891" s="30"/>
    </row>
    <row r="5892" spans="1:10">
      <c r="A5892" s="40" t="s">
        <v>1348</v>
      </c>
      <c r="C5892" s="530" t="s">
        <v>1349</v>
      </c>
      <c r="D5892" s="531"/>
      <c r="E5892" s="554"/>
      <c r="F5892" s="555" t="e">
        <f>$I$3</f>
        <v>#REF!</v>
      </c>
      <c r="G5892" s="556"/>
      <c r="H5892" s="557" t="e">
        <f>ROUND(H5891*F5892,2)</f>
        <v>#REF!</v>
      </c>
      <c r="I5892" s="84"/>
      <c r="J5892" s="30"/>
    </row>
    <row r="5893" spans="1:10">
      <c r="A5893" s="18" t="s">
        <v>1350</v>
      </c>
      <c r="C5893" s="105" t="s">
        <v>1477</v>
      </c>
      <c r="D5893" s="18"/>
      <c r="E5893" s="42"/>
      <c r="F5893" s="42"/>
      <c r="G5893" s="106"/>
      <c r="H5893" s="107" t="e">
        <f>SUM(H5889:H5892)</f>
        <v>#REF!</v>
      </c>
      <c r="I5893" s="84"/>
      <c r="J5893" s="30"/>
    </row>
    <row r="5894" spans="1:10" ht="16" thickBot="1">
      <c r="A5894" s="18" t="s">
        <v>1352</v>
      </c>
      <c r="C5894" s="422"/>
      <c r="D5894" s="423"/>
      <c r="E5894" s="417"/>
      <c r="F5894" s="418"/>
      <c r="G5894" s="430" t="s">
        <v>1353</v>
      </c>
      <c r="H5894" s="409" t="e">
        <f>IF($A$3=2,ROUND((H5887+H5893),2),IF($A$3=3,ROUND((H5887+H5893),-1),ROUND((H5887+H5893),0)))</f>
        <v>#REF!</v>
      </c>
      <c r="I5894" s="57"/>
      <c r="J5894" s="30"/>
    </row>
    <row r="5895" spans="1:10" ht="16" thickTop="1">
      <c r="C5895" s="1"/>
      <c r="D5895" s="2"/>
      <c r="E5895" s="1"/>
      <c r="F5895" s="1"/>
      <c r="G5895" s="1"/>
      <c r="H5895" s="1"/>
      <c r="I5895" s="29"/>
      <c r="J5895" s="30"/>
    </row>
    <row r="5896" spans="1:10">
      <c r="C5896" s="1"/>
      <c r="D5896" s="2"/>
      <c r="E5896" s="1"/>
      <c r="F5896" s="1"/>
      <c r="G5896" s="1"/>
      <c r="H5896" s="1"/>
      <c r="I5896" s="29"/>
      <c r="J5896" s="30"/>
    </row>
    <row r="5897" spans="1:10" ht="16" thickBot="1">
      <c r="C5897" s="1"/>
      <c r="D5897" s="2"/>
      <c r="E5897" s="1"/>
      <c r="F5897" s="1"/>
      <c r="G5897" s="1"/>
      <c r="H5897" s="1"/>
      <c r="I5897" s="29"/>
      <c r="J5897" s="30"/>
    </row>
    <row r="5898" spans="1:10" ht="16" thickTop="1">
      <c r="A5898" s="18" t="s">
        <v>2135</v>
      </c>
      <c r="B5898" s="31"/>
      <c r="C5898" s="812" t="s">
        <v>2136</v>
      </c>
      <c r="D5898" s="813"/>
      <c r="E5898" s="813"/>
      <c r="F5898" s="813"/>
      <c r="G5898" s="32"/>
      <c r="H5898" s="33" t="s">
        <v>1293</v>
      </c>
      <c r="I5898" s="34" t="s">
        <v>1251</v>
      </c>
      <c r="J5898" s="35" t="s">
        <v>4</v>
      </c>
    </row>
    <row r="5899" spans="1:10">
      <c r="A5899" s="18"/>
      <c r="B5899" s="31"/>
      <c r="C5899" s="814"/>
      <c r="D5899" s="815"/>
      <c r="E5899" s="815"/>
      <c r="F5899" s="815"/>
      <c r="G5899" s="36"/>
      <c r="H5899" s="37"/>
      <c r="I5899" s="64">
        <v>0</v>
      </c>
      <c r="J5899" s="39"/>
    </row>
    <row r="5900" spans="1:10">
      <c r="A5900" s="40" t="s">
        <v>1253</v>
      </c>
      <c r="B5900" s="31"/>
      <c r="C5900" s="523" t="s">
        <v>1</v>
      </c>
      <c r="D5900" s="524" t="s">
        <v>2</v>
      </c>
      <c r="E5900" s="525" t="s">
        <v>3</v>
      </c>
      <c r="F5900" s="525" t="s">
        <v>1254</v>
      </c>
      <c r="G5900" s="527" t="s">
        <v>1255</v>
      </c>
      <c r="H5900" s="528" t="s">
        <v>1256</v>
      </c>
      <c r="I5900" s="522"/>
      <c r="J5900" s="529" t="s">
        <v>1256</v>
      </c>
    </row>
    <row r="5901" spans="1:10">
      <c r="A5901" s="40"/>
      <c r="B5901" s="31"/>
      <c r="C5901" s="41"/>
      <c r="D5901" s="18"/>
      <c r="E5901" s="42"/>
      <c r="F5901" s="42"/>
      <c r="G5901" s="43"/>
      <c r="H5901" s="44"/>
      <c r="I5901" s="45"/>
      <c r="J5901" s="46"/>
    </row>
    <row r="5902" spans="1:10">
      <c r="A5902" s="18" t="s">
        <v>1257</v>
      </c>
      <c r="B5902" s="1"/>
      <c r="C5902" s="47" t="s">
        <v>1258</v>
      </c>
      <c r="D5902" s="18"/>
      <c r="E5902" s="42"/>
      <c r="F5902" s="42"/>
      <c r="G5902" s="43"/>
      <c r="H5902" s="44"/>
      <c r="I5902" s="45"/>
      <c r="J5902" s="46"/>
    </row>
    <row r="5903" spans="1:10">
      <c r="A5903" s="18">
        <v>101587</v>
      </c>
      <c r="B5903" s="1" t="s">
        <v>1297</v>
      </c>
      <c r="C5903" s="523" t="s">
        <v>1498</v>
      </c>
      <c r="D5903" s="524" t="s">
        <v>8</v>
      </c>
      <c r="E5903" s="525">
        <v>1.3</v>
      </c>
      <c r="F5903" s="525"/>
      <c r="G5903" s="527">
        <v>8800</v>
      </c>
      <c r="H5903" s="528">
        <f>TRUNC(E5903* (1 + F5903 / 100) * G5903,2)</f>
        <v>11440</v>
      </c>
      <c r="I5903" s="522">
        <f>I5899 * (E5903 * (1+F5903/100))</f>
        <v>0</v>
      </c>
      <c r="J5903" s="529">
        <f>H5903 * I5899</f>
        <v>0</v>
      </c>
    </row>
    <row r="5904" spans="1:10">
      <c r="A5904" s="18">
        <v>100932</v>
      </c>
      <c r="B5904" s="1" t="s">
        <v>1259</v>
      </c>
      <c r="C5904" s="558" t="s">
        <v>1300</v>
      </c>
      <c r="D5904" s="559" t="s">
        <v>1301</v>
      </c>
      <c r="E5904" s="560">
        <v>0.05</v>
      </c>
      <c r="F5904" s="560"/>
      <c r="G5904" s="561">
        <v>9100</v>
      </c>
      <c r="H5904" s="562">
        <f>TRUNC(E5904* (1 + F5904 / 100) * G5904,2)</f>
        <v>455</v>
      </c>
      <c r="I5904" s="522">
        <f>I5899 * (E5904 * (1+F5904/100))</f>
        <v>0</v>
      </c>
      <c r="J5904" s="563">
        <f>H5904 * I5899</f>
        <v>0</v>
      </c>
    </row>
    <row r="5905" spans="1:10">
      <c r="A5905" s="18">
        <v>100011</v>
      </c>
      <c r="B5905" s="1" t="s">
        <v>1259</v>
      </c>
      <c r="C5905" s="564" t="s">
        <v>1305</v>
      </c>
      <c r="D5905" s="565" t="s">
        <v>1301</v>
      </c>
      <c r="E5905" s="566">
        <v>0.01</v>
      </c>
      <c r="F5905" s="566"/>
      <c r="G5905" s="567">
        <v>76000</v>
      </c>
      <c r="H5905" s="568">
        <f>TRUNC(E5905* (1 + F5905 / 100) * G5905,2)</f>
        <v>760</v>
      </c>
      <c r="I5905" s="522">
        <f>I5899 * (E5905 * (1+F5905/100))</f>
        <v>0</v>
      </c>
      <c r="J5905" s="569">
        <f>H5905 * I5899</f>
        <v>0</v>
      </c>
    </row>
    <row r="5906" spans="1:10">
      <c r="A5906" s="54" t="s">
        <v>1265</v>
      </c>
      <c r="B5906" s="1"/>
      <c r="C5906" s="41"/>
      <c r="D5906" s="18"/>
      <c r="E5906" s="42"/>
      <c r="F5906" s="42"/>
      <c r="G5906" s="43" t="s">
        <v>1266</v>
      </c>
      <c r="H5906" s="109">
        <f>SUM(H5902:H5905)</f>
        <v>12655</v>
      </c>
      <c r="I5906" s="45"/>
      <c r="J5906" s="108">
        <f>SUM(J5902:J5905)</f>
        <v>0</v>
      </c>
    </row>
    <row r="5907" spans="1:10">
      <c r="A5907" s="40" t="s">
        <v>1267</v>
      </c>
      <c r="B5907" s="31"/>
      <c r="C5907" s="50" t="s">
        <v>1268</v>
      </c>
      <c r="D5907" s="18" t="s">
        <v>1269</v>
      </c>
      <c r="E5907" s="18" t="s">
        <v>1270</v>
      </c>
      <c r="F5907" s="18" t="s">
        <v>1271</v>
      </c>
      <c r="G5907" s="51" t="s">
        <v>1272</v>
      </c>
      <c r="H5907" s="52" t="s">
        <v>1273</v>
      </c>
      <c r="I5907" s="45"/>
      <c r="J5907" s="46"/>
    </row>
    <row r="5908" spans="1:10">
      <c r="A5908" s="40">
        <v>200008</v>
      </c>
      <c r="B5908" s="31" t="s">
        <v>1268</v>
      </c>
      <c r="C5908" s="523" t="s">
        <v>1317</v>
      </c>
      <c r="D5908" s="570">
        <v>92752</v>
      </c>
      <c r="E5908" s="571">
        <f>$O$1</f>
        <v>1.68</v>
      </c>
      <c r="F5908" s="572">
        <f>IF(D5908&lt;&gt;"",TRUNC(D5908*E5908,0),"")</f>
        <v>155823</v>
      </c>
      <c r="G5908" s="573">
        <v>15.948399999999999</v>
      </c>
      <c r="H5908" s="574">
        <f>TRUNC(F5908/G5908,2)</f>
        <v>9770.44</v>
      </c>
      <c r="I5908" s="522">
        <f>I5899 / G5908</f>
        <v>0</v>
      </c>
      <c r="J5908" s="575">
        <f>H5908 * I5899</f>
        <v>0</v>
      </c>
    </row>
    <row r="5909" spans="1:10">
      <c r="A5909" s="18" t="s">
        <v>1276</v>
      </c>
      <c r="B5909" s="31"/>
      <c r="C5909" s="41"/>
      <c r="D5909" s="18"/>
      <c r="E5909" s="42"/>
      <c r="F5909" s="42"/>
      <c r="G5909" s="43" t="s">
        <v>1277</v>
      </c>
      <c r="H5909" s="48">
        <f>SUM(H5907:H5908)</f>
        <v>9770.44</v>
      </c>
      <c r="I5909" s="45"/>
      <c r="J5909" s="49">
        <f>SUM(J5907:J5908)</f>
        <v>0</v>
      </c>
    </row>
    <row r="5910" spans="1:10">
      <c r="A5910" s="40" t="s">
        <v>1278</v>
      </c>
      <c r="B5910" s="31"/>
      <c r="C5910" s="53" t="s">
        <v>1279</v>
      </c>
      <c r="D5910" s="18"/>
      <c r="E5910" s="42"/>
      <c r="F5910" s="42"/>
      <c r="G5910" s="43"/>
      <c r="H5910" s="44"/>
      <c r="I5910" s="45"/>
      <c r="J5910" s="46"/>
    </row>
    <row r="5911" spans="1:10">
      <c r="A5911" s="40">
        <v>301001</v>
      </c>
      <c r="B5911" s="31" t="s">
        <v>1279</v>
      </c>
      <c r="C5911" s="549" t="s">
        <v>2137</v>
      </c>
      <c r="D5911" s="576" t="s">
        <v>629</v>
      </c>
      <c r="E5911" s="577">
        <v>0.08</v>
      </c>
      <c r="F5911" s="577"/>
      <c r="G5911" s="578">
        <v>49200</v>
      </c>
      <c r="H5911" s="574">
        <f>TRUNC(E5911* (1 + F5911 / 100) * G5911,2)</f>
        <v>3936</v>
      </c>
      <c r="I5911" s="522">
        <f>I5899 * (E5911 * (1+F5911/100))</f>
        <v>0</v>
      </c>
      <c r="J5911" s="575">
        <f>H5911 * I5899</f>
        <v>0</v>
      </c>
    </row>
    <row r="5912" spans="1:10">
      <c r="A5912" s="40">
        <v>300026</v>
      </c>
      <c r="B5912" s="31" t="s">
        <v>1279</v>
      </c>
      <c r="C5912" s="523" t="s">
        <v>1281</v>
      </c>
      <c r="D5912" s="576" t="s">
        <v>1282</v>
      </c>
      <c r="E5912" s="579">
        <f>$O$2</f>
        <v>0.05</v>
      </c>
      <c r="F5912" s="577"/>
      <c r="G5912" s="578">
        <f>H5909</f>
        <v>9770.44</v>
      </c>
      <c r="H5912" s="574">
        <f>TRUNC(E5912* (1 + F5912 / 100) * G5912,2)</f>
        <v>488.52</v>
      </c>
      <c r="I5912" s="522">
        <f>I5899 * H5912</f>
        <v>0</v>
      </c>
      <c r="J5912" s="575">
        <f>H5912 * I5899</f>
        <v>0</v>
      </c>
    </row>
    <row r="5913" spans="1:10">
      <c r="A5913" s="18" t="s">
        <v>1283</v>
      </c>
      <c r="B5913" s="31"/>
      <c r="C5913" s="41"/>
      <c r="D5913" s="18"/>
      <c r="E5913" s="42"/>
      <c r="F5913" s="42"/>
      <c r="G5913" s="43" t="s">
        <v>1284</v>
      </c>
      <c r="H5913" s="48">
        <f>SUM(H5910:H5912)</f>
        <v>4424.5200000000004</v>
      </c>
      <c r="I5913" s="45"/>
      <c r="J5913" s="49">
        <f>SUM(J5910:J5912)</f>
        <v>0</v>
      </c>
    </row>
    <row r="5914" spans="1:10">
      <c r="A5914" s="18" t="s">
        <v>1285</v>
      </c>
      <c r="B5914" s="1"/>
      <c r="C5914" s="47" t="s">
        <v>1286</v>
      </c>
      <c r="D5914" s="18"/>
      <c r="E5914" s="42"/>
      <c r="F5914" s="42"/>
      <c r="G5914" s="43"/>
      <c r="H5914" s="44"/>
      <c r="I5914" s="45"/>
      <c r="J5914" s="46"/>
    </row>
    <row r="5915" spans="1:10">
      <c r="A5915" s="40"/>
      <c r="B5915" s="31"/>
      <c r="C5915" s="523"/>
      <c r="D5915" s="576"/>
      <c r="E5915" s="577"/>
      <c r="F5915" s="577"/>
      <c r="G5915" s="578"/>
      <c r="H5915" s="574"/>
      <c r="I5915" s="522"/>
      <c r="J5915" s="575"/>
    </row>
    <row r="5916" spans="1:10">
      <c r="A5916" s="54" t="s">
        <v>1287</v>
      </c>
      <c r="B5916" s="1"/>
      <c r="C5916" s="41"/>
      <c r="D5916" s="18"/>
      <c r="E5916" s="42"/>
      <c r="F5916" s="42"/>
      <c r="G5916" s="43" t="s">
        <v>1288</v>
      </c>
      <c r="H5916" s="574">
        <f>SUM(H5914:H5915)</f>
        <v>0</v>
      </c>
      <c r="I5916" s="45"/>
      <c r="J5916" s="575">
        <f>SUM(J5914:J5915)</f>
        <v>0</v>
      </c>
    </row>
    <row r="5917" spans="1:10">
      <c r="A5917" s="18"/>
      <c r="B5917" s="55"/>
      <c r="C5917" s="41"/>
      <c r="D5917" s="18"/>
      <c r="E5917" s="42"/>
      <c r="F5917" s="42"/>
      <c r="G5917" s="43"/>
      <c r="H5917" s="44"/>
      <c r="I5917" s="45"/>
      <c r="J5917" s="46"/>
    </row>
    <row r="5918" spans="1:10" ht="16" thickBot="1">
      <c r="A5918" s="18" t="s">
        <v>1289</v>
      </c>
      <c r="B5918" s="55"/>
      <c r="C5918" s="56"/>
      <c r="D5918" s="405"/>
      <c r="E5918" s="406"/>
      <c r="F5918" s="407" t="s">
        <v>1290</v>
      </c>
      <c r="G5918" s="408">
        <f>SUM(H5900:H5917)/2</f>
        <v>26849.96</v>
      </c>
      <c r="H5918" s="409" t="e">
        <f>IF($A$2="CD",IF($A$3=1,ROUND(SUM(H5900:H5917)/2,0),IF($A$3=3,ROUND(SUM(H5900:H5917)/2,-1),SUM(H5900:H5917)/2)),SUM(H5900:H5917)/2)</f>
        <v>#REF!</v>
      </c>
      <c r="I5918" s="57">
        <f>SUM(J5900:J5917)/2</f>
        <v>0</v>
      </c>
      <c r="J5918" s="410" t="e">
        <f>IF($A$2="CD",IF($A$3=1,ROUND(SUM(J5900:J5917)/2,0),IF($A$3=3,ROUND(SUM(J5900:J5917)/2,-1),SUM(J5900:J5917)/2)),SUM(J5900:J5917)/2)</f>
        <v>#REF!</v>
      </c>
    </row>
    <row r="5919" spans="1:10" ht="16" thickTop="1">
      <c r="A5919" s="18" t="s">
        <v>1340</v>
      </c>
      <c r="B5919" s="55"/>
      <c r="C5919" s="65" t="s">
        <v>1341</v>
      </c>
      <c r="D5919" s="66"/>
      <c r="E5919" s="67"/>
      <c r="F5919" s="67"/>
      <c r="G5919" s="68"/>
      <c r="H5919" s="69"/>
      <c r="I5919" s="45"/>
      <c r="J5919" s="70"/>
    </row>
    <row r="5920" spans="1:10">
      <c r="A5920" s="40" t="s">
        <v>1342</v>
      </c>
      <c r="B5920" s="55"/>
      <c r="C5920" s="580" t="s">
        <v>1343</v>
      </c>
      <c r="D5920" s="531"/>
      <c r="E5920" s="532"/>
      <c r="F5920" s="581">
        <f>$F$3</f>
        <v>0</v>
      </c>
      <c r="G5920" s="534"/>
      <c r="H5920" s="535" t="e">
        <f>ROUND(H5918*F5920,2)</f>
        <v>#REF!</v>
      </c>
      <c r="I5920" s="45"/>
      <c r="J5920" s="575" t="e">
        <f>ROUND(J5918*F5920,2)</f>
        <v>#REF!</v>
      </c>
    </row>
    <row r="5921" spans="1:10">
      <c r="A5921" s="40" t="s">
        <v>1344</v>
      </c>
      <c r="B5921" s="55"/>
      <c r="C5921" s="580" t="s">
        <v>1345</v>
      </c>
      <c r="D5921" s="531"/>
      <c r="E5921" s="532"/>
      <c r="F5921" s="581">
        <f>$G$3</f>
        <v>0</v>
      </c>
      <c r="G5921" s="534"/>
      <c r="H5921" s="535" t="e">
        <f>ROUND(H5918*F5921,2)</f>
        <v>#REF!</v>
      </c>
      <c r="I5921" s="45"/>
      <c r="J5921" s="575" t="e">
        <f>ROUND(J5918*F5921,2)</f>
        <v>#REF!</v>
      </c>
    </row>
    <row r="5922" spans="1:10">
      <c r="A5922" s="40" t="s">
        <v>1346</v>
      </c>
      <c r="B5922" s="55"/>
      <c r="C5922" s="580" t="s">
        <v>1347</v>
      </c>
      <c r="D5922" s="531"/>
      <c r="E5922" s="532"/>
      <c r="F5922" s="581">
        <f>$H$3</f>
        <v>0</v>
      </c>
      <c r="G5922" s="534"/>
      <c r="H5922" s="535" t="e">
        <f>ROUND(H5918*F5922,2)</f>
        <v>#REF!</v>
      </c>
      <c r="I5922" s="45"/>
      <c r="J5922" s="575" t="e">
        <f>ROUND(J5918*F5922,2)</f>
        <v>#REF!</v>
      </c>
    </row>
    <row r="5923" spans="1:10">
      <c r="A5923" s="40" t="s">
        <v>1348</v>
      </c>
      <c r="B5923" s="55"/>
      <c r="C5923" s="580" t="s">
        <v>1349</v>
      </c>
      <c r="D5923" s="531"/>
      <c r="E5923" s="532"/>
      <c r="F5923" s="581" t="e">
        <f>$I$3</f>
        <v>#REF!</v>
      </c>
      <c r="G5923" s="534"/>
      <c r="H5923" s="535" t="e">
        <f>ROUND(H5922*F5923,2)</f>
        <v>#REF!</v>
      </c>
      <c r="I5923" s="62"/>
      <c r="J5923" s="575" t="e">
        <f>ROUND(J5922*F5923,2)</f>
        <v>#REF!</v>
      </c>
    </row>
    <row r="5924" spans="1:10">
      <c r="A5924" s="18" t="s">
        <v>1350</v>
      </c>
      <c r="B5924" s="55"/>
      <c r="C5924" s="47" t="s">
        <v>1351</v>
      </c>
      <c r="D5924" s="18"/>
      <c r="E5924" s="42"/>
      <c r="F5924" s="42"/>
      <c r="G5924" s="71"/>
      <c r="H5924" s="72" t="e">
        <f>SUM(H5920:H5923)</f>
        <v>#REF!</v>
      </c>
      <c r="I5924" s="62"/>
      <c r="J5924" s="73" t="e">
        <f>SUM(J5920:J5923)</f>
        <v>#REF!</v>
      </c>
    </row>
    <row r="5925" spans="1:10" ht="16" thickBot="1">
      <c r="A5925" s="18" t="s">
        <v>1352</v>
      </c>
      <c r="B5925" s="55"/>
      <c r="C5925" s="411"/>
      <c r="D5925" s="412"/>
      <c r="E5925" s="406"/>
      <c r="F5925" s="407" t="s">
        <v>1353</v>
      </c>
      <c r="G5925" s="413" t="e">
        <f>H5924+H5918</f>
        <v>#REF!</v>
      </c>
      <c r="H5925" s="409" t="e">
        <f>IF($A$3=2,ROUND((H5918+H5924),2),IF($A$3=3,ROUND((H5918+H5924),-1),ROUND((H5918+H5924),0)))</f>
        <v>#REF!</v>
      </c>
      <c r="I5925" s="57"/>
      <c r="J5925" s="410" t="e">
        <f>IF($A$3=2,ROUND((J5918+J5924),2),IF($A$3=3,ROUND((J5918+J5924),-1),ROUND((J5918+J5924),0)))</f>
        <v>#REF!</v>
      </c>
    </row>
    <row r="5926" spans="1:10" ht="16" thickTop="1">
      <c r="C5926" s="1"/>
      <c r="D5926" s="2"/>
      <c r="E5926" s="1"/>
      <c r="F5926" s="1"/>
      <c r="G5926" s="1"/>
      <c r="H5926" s="1"/>
      <c r="I5926" s="29"/>
      <c r="J5926" s="30"/>
    </row>
    <row r="5927" spans="1:10">
      <c r="C5927" s="1"/>
      <c r="D5927" s="2"/>
      <c r="E5927" s="1"/>
      <c r="F5927" s="1"/>
      <c r="G5927" s="1"/>
      <c r="H5927" s="1"/>
      <c r="I5927" s="29"/>
      <c r="J5927" s="30"/>
    </row>
    <row r="5928" spans="1:10" ht="16" thickBot="1">
      <c r="C5928" s="1"/>
      <c r="D5928" s="2"/>
      <c r="E5928" s="1"/>
      <c r="F5928" s="1"/>
      <c r="G5928" s="1"/>
      <c r="H5928" s="1"/>
      <c r="I5928" s="29"/>
      <c r="J5928" s="30"/>
    </row>
    <row r="5929" spans="1:10" ht="16" thickTop="1">
      <c r="A5929" s="18" t="s">
        <v>2138</v>
      </c>
      <c r="B5929" s="31"/>
      <c r="C5929" s="812" t="s">
        <v>1506</v>
      </c>
      <c r="D5929" s="813"/>
      <c r="E5929" s="813"/>
      <c r="F5929" s="813"/>
      <c r="G5929" s="32"/>
      <c r="H5929" s="33" t="s">
        <v>1471</v>
      </c>
      <c r="I5929" s="34" t="s">
        <v>1251</v>
      </c>
      <c r="J5929" s="35" t="s">
        <v>4</v>
      </c>
    </row>
    <row r="5930" spans="1:10">
      <c r="A5930" s="18"/>
      <c r="B5930" s="31"/>
      <c r="C5930" s="814"/>
      <c r="D5930" s="815"/>
      <c r="E5930" s="815"/>
      <c r="F5930" s="815"/>
      <c r="G5930" s="36"/>
      <c r="H5930" s="37"/>
      <c r="I5930" s="64">
        <v>0</v>
      </c>
      <c r="J5930" s="39"/>
    </row>
    <row r="5931" spans="1:10">
      <c r="A5931" s="40" t="s">
        <v>1253</v>
      </c>
      <c r="B5931" s="31"/>
      <c r="C5931" s="523" t="s">
        <v>1</v>
      </c>
      <c r="D5931" s="576" t="s">
        <v>2</v>
      </c>
      <c r="E5931" s="577" t="s">
        <v>3</v>
      </c>
      <c r="F5931" s="577" t="s">
        <v>1254</v>
      </c>
      <c r="G5931" s="578" t="s">
        <v>1255</v>
      </c>
      <c r="H5931" s="574" t="s">
        <v>1256</v>
      </c>
      <c r="I5931" s="522"/>
      <c r="J5931" s="575" t="s">
        <v>1256</v>
      </c>
    </row>
    <row r="5932" spans="1:10">
      <c r="A5932" s="40"/>
      <c r="B5932" s="31"/>
      <c r="C5932" s="41"/>
      <c r="D5932" s="18"/>
      <c r="E5932" s="42"/>
      <c r="F5932" s="42"/>
      <c r="G5932" s="43"/>
      <c r="H5932" s="44"/>
      <c r="I5932" s="45"/>
      <c r="J5932" s="46"/>
    </row>
    <row r="5933" spans="1:10">
      <c r="A5933" s="40" t="s">
        <v>1278</v>
      </c>
      <c r="B5933" s="31"/>
      <c r="C5933" s="53" t="s">
        <v>1279</v>
      </c>
      <c r="D5933" s="18"/>
      <c r="E5933" s="42"/>
      <c r="F5933" s="42"/>
      <c r="G5933" s="43"/>
      <c r="H5933" s="44"/>
      <c r="I5933" s="45"/>
      <c r="J5933" s="46"/>
    </row>
    <row r="5934" spans="1:10">
      <c r="A5934" s="40">
        <v>300065</v>
      </c>
      <c r="B5934" s="31" t="s">
        <v>1279</v>
      </c>
      <c r="C5934" s="523" t="s">
        <v>1474</v>
      </c>
      <c r="D5934" s="576" t="s">
        <v>1475</v>
      </c>
      <c r="E5934" s="577">
        <v>1.3029999999999999</v>
      </c>
      <c r="F5934" s="577"/>
      <c r="G5934" s="578">
        <v>1320</v>
      </c>
      <c r="H5934" s="574">
        <f>TRUNC(E5934* (1 + F5934 / 100) * G5934,2)</f>
        <v>1719.96</v>
      </c>
      <c r="I5934" s="522">
        <f>I5930 * (E5934 * (1+F5934/100))</f>
        <v>0</v>
      </c>
      <c r="J5934" s="575">
        <f>H5934 * I5930</f>
        <v>0</v>
      </c>
    </row>
    <row r="5935" spans="1:10">
      <c r="A5935" s="18" t="s">
        <v>1283</v>
      </c>
      <c r="B5935" s="31"/>
      <c r="C5935" s="41"/>
      <c r="D5935" s="18"/>
      <c r="E5935" s="42"/>
      <c r="F5935" s="42"/>
      <c r="G5935" s="43" t="s">
        <v>1284</v>
      </c>
      <c r="H5935" s="48">
        <f>SUM(H5933:H5934)</f>
        <v>1719.96</v>
      </c>
      <c r="I5935" s="45"/>
      <c r="J5935" s="49">
        <f>SUM(J5933:J5934)</f>
        <v>0</v>
      </c>
    </row>
    <row r="5936" spans="1:10">
      <c r="A5936" s="18" t="s">
        <v>1285</v>
      </c>
      <c r="B5936" s="1"/>
      <c r="C5936" s="47" t="s">
        <v>1286</v>
      </c>
      <c r="D5936" s="18"/>
      <c r="E5936" s="42"/>
      <c r="F5936" s="42"/>
      <c r="G5936" s="43"/>
      <c r="H5936" s="44"/>
      <c r="I5936" s="45"/>
      <c r="J5936" s="46"/>
    </row>
    <row r="5937" spans="1:10">
      <c r="A5937" s="40"/>
      <c r="B5937" s="31"/>
      <c r="C5937" s="523"/>
      <c r="D5937" s="576"/>
      <c r="E5937" s="577"/>
      <c r="F5937" s="577"/>
      <c r="G5937" s="578"/>
      <c r="H5937" s="574"/>
      <c r="I5937" s="522"/>
      <c r="J5937" s="575"/>
    </row>
    <row r="5938" spans="1:10">
      <c r="A5938" s="54" t="s">
        <v>1287</v>
      </c>
      <c r="B5938" s="1"/>
      <c r="C5938" s="41"/>
      <c r="D5938" s="18"/>
      <c r="E5938" s="42"/>
      <c r="F5938" s="42"/>
      <c r="G5938" s="43" t="s">
        <v>1288</v>
      </c>
      <c r="H5938" s="574">
        <f>SUM(H5936:H5937)</f>
        <v>0</v>
      </c>
      <c r="I5938" s="45"/>
      <c r="J5938" s="575">
        <f>SUM(J5936:J5937)</f>
        <v>0</v>
      </c>
    </row>
    <row r="5939" spans="1:10">
      <c r="A5939" s="18"/>
      <c r="B5939" s="55"/>
      <c r="C5939" s="41"/>
      <c r="D5939" s="18"/>
      <c r="E5939" s="42"/>
      <c r="F5939" s="42"/>
      <c r="G5939" s="43"/>
      <c r="H5939" s="44"/>
      <c r="I5939" s="45"/>
      <c r="J5939" s="46"/>
    </row>
    <row r="5940" spans="1:10" ht="16" thickBot="1">
      <c r="A5940" s="18" t="s">
        <v>1289</v>
      </c>
      <c r="B5940" s="55"/>
      <c r="C5940" s="56"/>
      <c r="D5940" s="405"/>
      <c r="E5940" s="406"/>
      <c r="F5940" s="407" t="s">
        <v>1290</v>
      </c>
      <c r="G5940" s="408">
        <f>SUM(H5931:H5939)/2</f>
        <v>1719.96</v>
      </c>
      <c r="H5940" s="409" t="e">
        <f>IF($A$2="CD",IF($A$3=1,ROUND(SUM(H5931:H5939)/2,0),IF($A$3=3,ROUND(SUM(H5931:H5939)/2,-1),SUM(H5931:H5939)/2)),SUM(H5931:H5939)/2)</f>
        <v>#REF!</v>
      </c>
      <c r="I5940" s="57">
        <f>SUM(J5931:J5939)/2</f>
        <v>0</v>
      </c>
      <c r="J5940" s="410" t="e">
        <f>IF($A$2="CD",IF($A$3=1,ROUND(SUM(J5931:J5939)/2,0),IF($A$3=3,ROUND(SUM(J5931:J5939)/2,-1),SUM(J5931:J5939)/2)),SUM(J5931:J5939)/2)</f>
        <v>#REF!</v>
      </c>
    </row>
    <row r="5941" spans="1:10" ht="16" thickTop="1">
      <c r="A5941" s="18" t="s">
        <v>1340</v>
      </c>
      <c r="B5941" s="55"/>
      <c r="C5941" s="65" t="s">
        <v>1341</v>
      </c>
      <c r="D5941" s="66"/>
      <c r="E5941" s="67"/>
      <c r="F5941" s="67"/>
      <c r="G5941" s="68"/>
      <c r="H5941" s="69"/>
      <c r="I5941" s="45"/>
      <c r="J5941" s="70"/>
    </row>
    <row r="5942" spans="1:10">
      <c r="A5942" s="40" t="s">
        <v>1342</v>
      </c>
      <c r="B5942" s="55"/>
      <c r="C5942" s="580" t="s">
        <v>1343</v>
      </c>
      <c r="D5942" s="531"/>
      <c r="E5942" s="532"/>
      <c r="F5942" s="581">
        <f>$F$3</f>
        <v>0</v>
      </c>
      <c r="G5942" s="534"/>
      <c r="H5942" s="535" t="e">
        <f>ROUND(H5940*F5942,2)</f>
        <v>#REF!</v>
      </c>
      <c r="I5942" s="45"/>
      <c r="J5942" s="575" t="e">
        <f>ROUND(J5940*F5942,2)</f>
        <v>#REF!</v>
      </c>
    </row>
    <row r="5943" spans="1:10">
      <c r="A5943" s="40" t="s">
        <v>1344</v>
      </c>
      <c r="B5943" s="55"/>
      <c r="C5943" s="580" t="s">
        <v>1345</v>
      </c>
      <c r="D5943" s="531"/>
      <c r="E5943" s="532"/>
      <c r="F5943" s="581">
        <f>$G$3</f>
        <v>0</v>
      </c>
      <c r="G5943" s="534"/>
      <c r="H5943" s="535" t="e">
        <f>ROUND(H5940*F5943,2)</f>
        <v>#REF!</v>
      </c>
      <c r="I5943" s="45"/>
      <c r="J5943" s="575" t="e">
        <f>ROUND(J5940*F5943,2)</f>
        <v>#REF!</v>
      </c>
    </row>
    <row r="5944" spans="1:10">
      <c r="A5944" s="40" t="s">
        <v>1346</v>
      </c>
      <c r="B5944" s="55"/>
      <c r="C5944" s="580" t="s">
        <v>1347</v>
      </c>
      <c r="D5944" s="531"/>
      <c r="E5944" s="532"/>
      <c r="F5944" s="581">
        <f>$H$3</f>
        <v>0</v>
      </c>
      <c r="G5944" s="534"/>
      <c r="H5944" s="535" t="e">
        <f>ROUND(H5940*F5944,2)</f>
        <v>#REF!</v>
      </c>
      <c r="I5944" s="45"/>
      <c r="J5944" s="575" t="e">
        <f>ROUND(J5940*F5944,2)</f>
        <v>#REF!</v>
      </c>
    </row>
    <row r="5945" spans="1:10">
      <c r="A5945" s="40" t="s">
        <v>1348</v>
      </c>
      <c r="B5945" s="55"/>
      <c r="C5945" s="580" t="e">
        <f>A5945+$C$694</f>
        <v>#VALUE!</v>
      </c>
      <c r="D5945" s="531"/>
      <c r="E5945" s="532"/>
      <c r="F5945" s="581" t="e">
        <f>$I$3</f>
        <v>#REF!</v>
      </c>
      <c r="G5945" s="534"/>
      <c r="H5945" s="535" t="e">
        <f>ROUND(H5944*F5945,2)</f>
        <v>#REF!</v>
      </c>
      <c r="I5945" s="45"/>
      <c r="J5945" s="575" t="e">
        <f>ROUND(J5944*F5945,2)</f>
        <v>#REF!</v>
      </c>
    </row>
    <row r="5946" spans="1:10">
      <c r="A5946" s="18" t="s">
        <v>1350</v>
      </c>
      <c r="B5946" s="55"/>
      <c r="C5946" s="47" t="s">
        <v>1351</v>
      </c>
      <c r="D5946" s="18"/>
      <c r="E5946" s="42"/>
      <c r="F5946" s="42"/>
      <c r="G5946" s="71"/>
      <c r="H5946" s="72" t="e">
        <f>SUM(H5942:H5945)</f>
        <v>#REF!</v>
      </c>
      <c r="I5946" s="62"/>
      <c r="J5946" s="73" t="e">
        <f>SUM(J5942:J5945)</f>
        <v>#REF!</v>
      </c>
    </row>
    <row r="5947" spans="1:10" ht="16" thickBot="1">
      <c r="A5947" s="18" t="s">
        <v>1352</v>
      </c>
      <c r="B5947" s="55"/>
      <c r="C5947" s="411">
        <f>C5948-A5948</f>
        <v>0</v>
      </c>
      <c r="D5947" s="412"/>
      <c r="E5947" s="406"/>
      <c r="F5947" s="407" t="s">
        <v>1353</v>
      </c>
      <c r="G5947" s="413" t="e">
        <f>H5946+H5940</f>
        <v>#REF!</v>
      </c>
      <c r="H5947" s="409" t="e">
        <f>IF($A$3=2,ROUND((H5940+H5946),2),IF($A$3=3,ROUND((H5940+H5946),-1),ROUND((H5940+H5946),0)))</f>
        <v>#REF!</v>
      </c>
      <c r="I5947" s="57"/>
      <c r="J5947" s="410" t="e">
        <f>IF($A$3=2,ROUND((J5940+J5946),2),IF($A$3=3,ROUND((J5940+J5946),-1),ROUND((J5940+J5946),0)))</f>
        <v>#REF!</v>
      </c>
    </row>
    <row r="5948" spans="1:10" ht="16" thickTop="1">
      <c r="C5948" s="1"/>
      <c r="D5948" s="2"/>
      <c r="E5948" s="1"/>
      <c r="F5948" s="1"/>
      <c r="G5948" s="1"/>
      <c r="H5948" s="1"/>
      <c r="I5948" s="29"/>
      <c r="J5948" s="30"/>
    </row>
    <row r="5949" spans="1:10">
      <c r="C5949" s="1"/>
      <c r="D5949" s="2"/>
      <c r="E5949" s="1"/>
      <c r="F5949" s="1"/>
      <c r="G5949" s="1"/>
      <c r="H5949" s="1"/>
      <c r="I5949" s="29"/>
      <c r="J5949" s="30"/>
    </row>
    <row r="5950" spans="1:10" ht="16" thickBot="1">
      <c r="C5950" s="1"/>
      <c r="D5950" s="2"/>
      <c r="E5950" s="1"/>
      <c r="F5950" s="1"/>
      <c r="G5950" s="1"/>
      <c r="H5950" s="1"/>
      <c r="I5950" s="29"/>
      <c r="J5950" s="30"/>
    </row>
    <row r="5951" spans="1:10" ht="16" thickTop="1">
      <c r="A5951" s="18" t="s">
        <v>2139</v>
      </c>
      <c r="B5951" s="31"/>
      <c r="C5951" s="812" t="s">
        <v>2140</v>
      </c>
      <c r="D5951" s="813"/>
      <c r="E5951" s="813"/>
      <c r="F5951" s="813"/>
      <c r="G5951" s="58"/>
      <c r="H5951" s="33" t="s">
        <v>1293</v>
      </c>
      <c r="I5951" s="34" t="s">
        <v>1251</v>
      </c>
      <c r="J5951" s="35" t="s">
        <v>4</v>
      </c>
    </row>
    <row r="5952" spans="1:10">
      <c r="A5952" s="18"/>
      <c r="B5952" s="31"/>
      <c r="C5952" s="814"/>
      <c r="D5952" s="815"/>
      <c r="E5952" s="815"/>
      <c r="F5952" s="815"/>
      <c r="G5952" s="59"/>
      <c r="H5952" s="37" t="e">
        <f>"ITEM:   "&amp;#REF!</f>
        <v>#REF!</v>
      </c>
      <c r="I5952" s="64" t="e">
        <f>#REF!</f>
        <v>#REF!</v>
      </c>
      <c r="J5952" s="39"/>
    </row>
    <row r="5953" spans="1:10">
      <c r="A5953" s="40" t="s">
        <v>1253</v>
      </c>
      <c r="B5953" s="31"/>
      <c r="C5953" s="523" t="s">
        <v>1</v>
      </c>
      <c r="D5953" s="576" t="s">
        <v>2</v>
      </c>
      <c r="E5953" s="577" t="s">
        <v>3</v>
      </c>
      <c r="F5953" s="582" t="s">
        <v>1254</v>
      </c>
      <c r="G5953" s="578" t="s">
        <v>1255</v>
      </c>
      <c r="H5953" s="574" t="s">
        <v>1256</v>
      </c>
      <c r="I5953" s="522"/>
      <c r="J5953" s="575" t="s">
        <v>1256</v>
      </c>
    </row>
    <row r="5954" spans="1:10">
      <c r="A5954" s="40"/>
      <c r="B5954" s="31"/>
      <c r="C5954" s="41"/>
      <c r="D5954" s="18"/>
      <c r="E5954" s="42"/>
      <c r="F5954" s="60"/>
      <c r="G5954" s="43"/>
      <c r="H5954" s="44"/>
      <c r="I5954" s="45"/>
      <c r="J5954" s="46"/>
    </row>
    <row r="5955" spans="1:10">
      <c r="A5955" s="40" t="s">
        <v>1257</v>
      </c>
      <c r="B5955" s="31"/>
      <c r="C5955" s="47" t="s">
        <v>1258</v>
      </c>
      <c r="D5955" s="18"/>
      <c r="E5955" s="42"/>
      <c r="F5955" s="60"/>
      <c r="G5955" s="43"/>
      <c r="H5955" s="44"/>
      <c r="I5955" s="45"/>
      <c r="J5955" s="46"/>
    </row>
    <row r="5956" spans="1:10">
      <c r="A5956" s="40">
        <v>103221</v>
      </c>
      <c r="B5956" s="31" t="s">
        <v>1297</v>
      </c>
      <c r="C5956" s="523" t="s">
        <v>2141</v>
      </c>
      <c r="D5956" s="576" t="s">
        <v>8</v>
      </c>
      <c r="E5956" s="577">
        <v>1</v>
      </c>
      <c r="F5956" s="582">
        <v>0.01</v>
      </c>
      <c r="G5956" s="578">
        <v>100000</v>
      </c>
      <c r="H5956" s="574">
        <f>TRUNC(E5956* (1 + F5956 / 100) * G5956,2)</f>
        <v>100010</v>
      </c>
      <c r="I5956" s="522" t="e">
        <f>I5952 * (E5956 * (1+F5956/100))</f>
        <v>#REF!</v>
      </c>
      <c r="J5956" s="575" t="e">
        <f>H5956 * I5952</f>
        <v>#REF!</v>
      </c>
    </row>
    <row r="5957" spans="1:10">
      <c r="A5957" s="54" t="s">
        <v>1265</v>
      </c>
      <c r="B5957" s="31"/>
      <c r="C5957" s="41"/>
      <c r="D5957" s="18"/>
      <c r="E5957" s="42"/>
      <c r="F5957" s="60"/>
      <c r="G5957" s="43" t="s">
        <v>1266</v>
      </c>
      <c r="H5957" s="48">
        <f>SUM(H5955:H5956)</f>
        <v>100010</v>
      </c>
      <c r="I5957" s="45"/>
      <c r="J5957" s="49" t="e">
        <f>SUM(J5955:J5956)</f>
        <v>#REF!</v>
      </c>
    </row>
    <row r="5958" spans="1:10">
      <c r="A5958" s="40" t="s">
        <v>1267</v>
      </c>
      <c r="B5958" s="31"/>
      <c r="C5958" s="50" t="s">
        <v>1268</v>
      </c>
      <c r="D5958" s="18" t="s">
        <v>1269</v>
      </c>
      <c r="E5958" s="18" t="s">
        <v>1270</v>
      </c>
      <c r="F5958" s="18" t="s">
        <v>1271</v>
      </c>
      <c r="G5958" s="51" t="s">
        <v>1272</v>
      </c>
      <c r="H5958" s="52" t="s">
        <v>1273</v>
      </c>
      <c r="I5958" s="45"/>
      <c r="J5958" s="46"/>
    </row>
    <row r="5959" spans="1:10">
      <c r="A5959" s="40">
        <v>200007</v>
      </c>
      <c r="B5959" s="31" t="s">
        <v>1268</v>
      </c>
      <c r="C5959" s="523" t="s">
        <v>1274</v>
      </c>
      <c r="D5959" s="570">
        <v>109195</v>
      </c>
      <c r="E5959" s="571">
        <f>$O$1</f>
        <v>1.68</v>
      </c>
      <c r="F5959" s="572">
        <f>IF(D5959&lt;&gt;"",TRUNC(D5959*E5959,0),"")</f>
        <v>183447</v>
      </c>
      <c r="G5959" s="573">
        <v>5.3334000000000001</v>
      </c>
      <c r="H5959" s="574">
        <f>TRUNC(F5959/G5959,2)</f>
        <v>34395.879999999997</v>
      </c>
      <c r="I5959" s="522" t="e">
        <f>I5952 / G5959</f>
        <v>#REF!</v>
      </c>
      <c r="J5959" s="575" t="e">
        <f>H5959 * I5952</f>
        <v>#REF!</v>
      </c>
    </row>
    <row r="5960" spans="1:10">
      <c r="A5960" s="54" t="s">
        <v>1276</v>
      </c>
      <c r="B5960" s="31"/>
      <c r="C5960" s="41"/>
      <c r="D5960" s="18"/>
      <c r="E5960" s="42"/>
      <c r="F5960" s="60"/>
      <c r="G5960" s="43" t="s">
        <v>1277</v>
      </c>
      <c r="H5960" s="48">
        <f>SUM(H5958:H5959)</f>
        <v>34395.879999999997</v>
      </c>
      <c r="I5960" s="45"/>
      <c r="J5960" s="49" t="e">
        <f>SUM(J5958:J5959)</f>
        <v>#REF!</v>
      </c>
    </row>
    <row r="5961" spans="1:10">
      <c r="A5961" s="40" t="s">
        <v>1278</v>
      </c>
      <c r="B5961" s="31"/>
      <c r="C5961" s="53" t="s">
        <v>1279</v>
      </c>
      <c r="D5961" s="18"/>
      <c r="E5961" s="42"/>
      <c r="F5961" s="60"/>
      <c r="G5961" s="43"/>
      <c r="H5961" s="44"/>
      <c r="I5961" s="45"/>
      <c r="J5961" s="46"/>
    </row>
    <row r="5962" spans="1:10">
      <c r="A5962" s="40">
        <v>300026</v>
      </c>
      <c r="B5962" s="31" t="s">
        <v>1279</v>
      </c>
      <c r="C5962" s="523" t="s">
        <v>1281</v>
      </c>
      <c r="D5962" s="576" t="s">
        <v>1282</v>
      </c>
      <c r="E5962" s="579">
        <f>$O$2</f>
        <v>0.05</v>
      </c>
      <c r="F5962" s="582"/>
      <c r="G5962" s="578">
        <f>H5960</f>
        <v>34395.879999999997</v>
      </c>
      <c r="H5962" s="574">
        <f>TRUNC(E5962* (1 + F5962 / 100) * G5962,2)</f>
        <v>1719.79</v>
      </c>
      <c r="I5962" s="522" t="e">
        <f>I5952 * H5962</f>
        <v>#REF!</v>
      </c>
      <c r="J5962" s="575" t="e">
        <f>H5962 * I5952</f>
        <v>#REF!</v>
      </c>
    </row>
    <row r="5963" spans="1:10">
      <c r="A5963" s="54" t="s">
        <v>1283</v>
      </c>
      <c r="B5963" s="31"/>
      <c r="C5963" s="41"/>
      <c r="D5963" s="18"/>
      <c r="E5963" s="42"/>
      <c r="F5963" s="60"/>
      <c r="G5963" s="43" t="s">
        <v>1284</v>
      </c>
      <c r="H5963" s="48">
        <f>SUM(H5961:H5962)</f>
        <v>1719.79</v>
      </c>
      <c r="I5963" s="45"/>
      <c r="J5963" s="49" t="e">
        <f>SUM(J5961:J5962)</f>
        <v>#REF!</v>
      </c>
    </row>
    <row r="5964" spans="1:10">
      <c r="A5964" s="18" t="s">
        <v>1285</v>
      </c>
      <c r="B5964" s="61"/>
      <c r="C5964" s="47" t="s">
        <v>1286</v>
      </c>
      <c r="D5964" s="18"/>
      <c r="E5964" s="42"/>
      <c r="F5964" s="60"/>
      <c r="G5964" s="43"/>
      <c r="H5964" s="44"/>
      <c r="I5964" s="45"/>
      <c r="J5964" s="46"/>
    </row>
    <row r="5965" spans="1:10">
      <c r="A5965" s="40"/>
      <c r="B5965" s="31"/>
      <c r="C5965" s="523"/>
      <c r="D5965" s="576"/>
      <c r="E5965" s="577"/>
      <c r="F5965" s="582"/>
      <c r="G5965" s="578"/>
      <c r="H5965" s="574"/>
      <c r="I5965" s="522"/>
      <c r="J5965" s="575"/>
    </row>
    <row r="5966" spans="1:10">
      <c r="A5966" s="54" t="s">
        <v>1287</v>
      </c>
      <c r="B5966" s="61"/>
      <c r="C5966" s="41"/>
      <c r="D5966" s="18"/>
      <c r="E5966" s="42"/>
      <c r="F5966" s="60"/>
      <c r="G5966" s="43" t="s">
        <v>1288</v>
      </c>
      <c r="H5966" s="574">
        <f>SUM(H5964:H5965)</f>
        <v>0</v>
      </c>
      <c r="I5966" s="45"/>
      <c r="J5966" s="575">
        <f>SUM(J5964:J5965)</f>
        <v>0</v>
      </c>
    </row>
    <row r="5967" spans="1:10">
      <c r="A5967" s="18"/>
      <c r="B5967" s="55"/>
      <c r="C5967" s="41"/>
      <c r="D5967" s="18"/>
      <c r="E5967" s="42"/>
      <c r="F5967" s="60"/>
      <c r="G5967" s="43"/>
      <c r="H5967" s="44"/>
      <c r="I5967" s="45"/>
      <c r="J5967" s="46"/>
    </row>
    <row r="5968" spans="1:10" ht="16" thickBot="1">
      <c r="A5968" s="18" t="s">
        <v>1289</v>
      </c>
      <c r="B5968" s="55"/>
      <c r="C5968" s="56"/>
      <c r="D5968" s="405"/>
      <c r="E5968" s="406"/>
      <c r="F5968" s="407" t="s">
        <v>1290</v>
      </c>
      <c r="G5968" s="408">
        <f>SUM(H5953:H5967)/2</f>
        <v>136125.66999999998</v>
      </c>
      <c r="H5968" s="409" t="e">
        <f>IF($A$2="CD",IF($A$3=1,ROUND(SUM(H5953:H5967)/2,0),IF($A$3=3,ROUND(SUM(H5953:H5967)/2,-1),SUM(H5953:H5967)/2)),SUM(H5953:H5967)/2)</f>
        <v>#REF!</v>
      </c>
      <c r="I5968" s="57" t="e">
        <f>SUM(J5953:J5967)/2</f>
        <v>#REF!</v>
      </c>
      <c r="J5968" s="410" t="e">
        <f>IF($A$2="CD",IF($A$3=1,ROUND(SUM(J5953:J5967)/2,0),IF($A$3=3,ROUND(SUM(J5953:J5967)/2,-1),SUM(J5953:J5967)/2)),SUM(J5953:J5967)/2)</f>
        <v>#REF!</v>
      </c>
    </row>
    <row r="5969" spans="1:10" ht="16" thickTop="1">
      <c r="A5969" s="18" t="s">
        <v>1340</v>
      </c>
      <c r="B5969" s="55"/>
      <c r="C5969" s="65" t="s">
        <v>1341</v>
      </c>
      <c r="D5969" s="66"/>
      <c r="E5969" s="67"/>
      <c r="F5969" s="112"/>
      <c r="G5969" s="68"/>
      <c r="H5969" s="69"/>
      <c r="I5969" s="45"/>
      <c r="J5969" s="70"/>
    </row>
    <row r="5970" spans="1:10">
      <c r="A5970" s="40" t="s">
        <v>1342</v>
      </c>
      <c r="B5970" s="55"/>
      <c r="C5970" s="580" t="s">
        <v>1343</v>
      </c>
      <c r="D5970" s="531"/>
      <c r="E5970" s="532"/>
      <c r="F5970" s="583">
        <f>$F$3</f>
        <v>0</v>
      </c>
      <c r="G5970" s="534"/>
      <c r="H5970" s="535" t="e">
        <f>ROUND(H5968*F5970,2)</f>
        <v>#REF!</v>
      </c>
      <c r="I5970" s="45"/>
      <c r="J5970" s="575" t="e">
        <f>ROUND(J5968*F5970,2)</f>
        <v>#REF!</v>
      </c>
    </row>
    <row r="5971" spans="1:10">
      <c r="A5971" s="40" t="s">
        <v>1344</v>
      </c>
      <c r="B5971" s="55"/>
      <c r="C5971" s="580" t="s">
        <v>1345</v>
      </c>
      <c r="D5971" s="531"/>
      <c r="E5971" s="532"/>
      <c r="F5971" s="583">
        <f>$G$3</f>
        <v>0</v>
      </c>
      <c r="G5971" s="534"/>
      <c r="H5971" s="535" t="e">
        <f>ROUND(H5968*F5971,2)</f>
        <v>#REF!</v>
      </c>
      <c r="I5971" s="45"/>
      <c r="J5971" s="575" t="e">
        <f>ROUND(J5968*F5971,2)</f>
        <v>#REF!</v>
      </c>
    </row>
    <row r="5972" spans="1:10">
      <c r="A5972" s="40" t="s">
        <v>1346</v>
      </c>
      <c r="B5972" s="55"/>
      <c r="C5972" s="580" t="s">
        <v>1347</v>
      </c>
      <c r="D5972" s="531"/>
      <c r="E5972" s="532"/>
      <c r="F5972" s="583">
        <f>$H$3</f>
        <v>0</v>
      </c>
      <c r="G5972" s="534"/>
      <c r="H5972" s="535" t="e">
        <f>ROUND(H5968*F5972,2)</f>
        <v>#REF!</v>
      </c>
      <c r="I5972" s="45"/>
      <c r="J5972" s="575" t="e">
        <f>ROUND(J5968*F5972,2)</f>
        <v>#REF!</v>
      </c>
    </row>
    <row r="5973" spans="1:10">
      <c r="A5973" s="40" t="s">
        <v>1348</v>
      </c>
      <c r="B5973" s="55"/>
      <c r="C5973" s="580" t="s">
        <v>1349</v>
      </c>
      <c r="D5973" s="531"/>
      <c r="E5973" s="532"/>
      <c r="F5973" s="583" t="e">
        <f>$I$3</f>
        <v>#REF!</v>
      </c>
      <c r="G5973" s="534"/>
      <c r="H5973" s="535" t="e">
        <f>ROUND(H5972*F5973,2)</f>
        <v>#REF!</v>
      </c>
      <c r="I5973" s="45"/>
      <c r="J5973" s="575" t="e">
        <f>ROUND(J5972*F5973,2)</f>
        <v>#REF!</v>
      </c>
    </row>
    <row r="5974" spans="1:10">
      <c r="A5974" s="18" t="s">
        <v>1350</v>
      </c>
      <c r="B5974" s="55"/>
      <c r="C5974" s="47" t="s">
        <v>1351</v>
      </c>
      <c r="D5974" s="18"/>
      <c r="E5974" s="42"/>
      <c r="F5974" s="60"/>
      <c r="G5974" s="71"/>
      <c r="H5974" s="72" t="e">
        <f>SUM(H5970:H5973)</f>
        <v>#REF!</v>
      </c>
      <c r="I5974" s="62"/>
      <c r="J5974" s="73" t="e">
        <f>SUM(J5970:J5973)</f>
        <v>#REF!</v>
      </c>
    </row>
    <row r="5975" spans="1:10" ht="16" thickBot="1">
      <c r="A5975" s="18" t="s">
        <v>1352</v>
      </c>
      <c r="B5975" s="55"/>
      <c r="C5975" s="411"/>
      <c r="D5975" s="412"/>
      <c r="E5975" s="406"/>
      <c r="F5975" s="407" t="s">
        <v>1353</v>
      </c>
      <c r="G5975" s="413" t="e">
        <f>H5974+H5968</f>
        <v>#REF!</v>
      </c>
      <c r="H5975" s="409" t="e">
        <f>IF($A$3=2,ROUND((H5968+H5974),2),IF($A$3=3,ROUND((H5968+H5974),-1),ROUND((H5968+H5974),0)))</f>
        <v>#REF!</v>
      </c>
      <c r="I5975" s="57"/>
      <c r="J5975" s="410" t="e">
        <f>IF($A$3=2,ROUND((J5968+J5974),2),IF($A$3=3,ROUND((J5968+J5974),-1),ROUND((J5968+J5974),0)))</f>
        <v>#REF!</v>
      </c>
    </row>
    <row r="5976" spans="1:10" ht="16" thickTop="1">
      <c r="C5976" s="1"/>
      <c r="D5976" s="2"/>
      <c r="E5976" s="1"/>
      <c r="F5976" s="1"/>
      <c r="G5976" s="1"/>
      <c r="H5976" s="1"/>
      <c r="I5976" s="29"/>
      <c r="J5976" s="30"/>
    </row>
    <row r="5977" spans="1:10">
      <c r="C5977" s="1"/>
      <c r="D5977" s="2"/>
      <c r="E5977" s="1"/>
      <c r="F5977" s="1"/>
      <c r="G5977" s="1"/>
      <c r="H5977" s="1"/>
      <c r="I5977" s="29"/>
      <c r="J5977" s="30"/>
    </row>
    <row r="5978" spans="1:10" ht="16" thickBot="1">
      <c r="C5978" s="1"/>
      <c r="D5978" s="2"/>
      <c r="E5978" s="1"/>
      <c r="F5978" s="1"/>
      <c r="G5978" s="1"/>
      <c r="H5978" s="1"/>
      <c r="I5978" s="29"/>
      <c r="J5978" s="30"/>
    </row>
    <row r="5979" spans="1:10" ht="16" thickTop="1">
      <c r="A5979" s="18" t="s">
        <v>2142</v>
      </c>
      <c r="B5979" s="31"/>
      <c r="C5979" s="812" t="s">
        <v>2143</v>
      </c>
      <c r="D5979" s="813"/>
      <c r="E5979" s="813"/>
      <c r="F5979" s="813"/>
      <c r="G5979" s="58"/>
      <c r="H5979" s="33" t="s">
        <v>1359</v>
      </c>
      <c r="I5979" s="34" t="s">
        <v>1251</v>
      </c>
      <c r="J5979" s="35" t="s">
        <v>4</v>
      </c>
    </row>
    <row r="5980" spans="1:10">
      <c r="A5980" s="18"/>
      <c r="B5980" s="31"/>
      <c r="C5980" s="814"/>
      <c r="D5980" s="815"/>
      <c r="E5980" s="815"/>
      <c r="F5980" s="815"/>
      <c r="G5980" s="59"/>
      <c r="H5980" s="37" t="e">
        <f>"ITEM:   "&amp;#REF!</f>
        <v>#REF!</v>
      </c>
      <c r="I5980" s="64" t="e">
        <f>#REF!</f>
        <v>#REF!</v>
      </c>
      <c r="J5980" s="39"/>
    </row>
    <row r="5981" spans="1:10">
      <c r="A5981" s="40" t="s">
        <v>1253</v>
      </c>
      <c r="B5981" s="31"/>
      <c r="C5981" s="523" t="s">
        <v>1</v>
      </c>
      <c r="D5981" s="576" t="s">
        <v>2</v>
      </c>
      <c r="E5981" s="577" t="s">
        <v>3</v>
      </c>
      <c r="F5981" s="582" t="s">
        <v>1254</v>
      </c>
      <c r="G5981" s="578" t="s">
        <v>1255</v>
      </c>
      <c r="H5981" s="574" t="s">
        <v>1256</v>
      </c>
      <c r="I5981" s="522"/>
      <c r="J5981" s="575" t="s">
        <v>1256</v>
      </c>
    </row>
    <row r="5982" spans="1:10">
      <c r="A5982" s="40"/>
      <c r="B5982" s="31"/>
      <c r="C5982" s="41"/>
      <c r="D5982" s="18"/>
      <c r="E5982" s="42"/>
      <c r="F5982" s="60"/>
      <c r="G5982" s="43"/>
      <c r="H5982" s="44"/>
      <c r="I5982" s="45"/>
      <c r="J5982" s="46"/>
    </row>
    <row r="5983" spans="1:10">
      <c r="A5983" s="40" t="s">
        <v>1257</v>
      </c>
      <c r="B5983" s="31"/>
      <c r="C5983" s="47" t="s">
        <v>1258</v>
      </c>
      <c r="D5983" s="18"/>
      <c r="E5983" s="42"/>
      <c r="F5983" s="60"/>
      <c r="G5983" s="43"/>
      <c r="H5983" s="44"/>
      <c r="I5983" s="45"/>
      <c r="J5983" s="46"/>
    </row>
    <row r="5984" spans="1:10">
      <c r="A5984" s="40">
        <v>108033</v>
      </c>
      <c r="B5984" s="31"/>
      <c r="C5984" s="523" t="s">
        <v>2144</v>
      </c>
      <c r="D5984" s="576" t="s">
        <v>17</v>
      </c>
      <c r="E5984" s="577">
        <v>1</v>
      </c>
      <c r="F5984" s="582"/>
      <c r="G5984" s="578">
        <v>5500</v>
      </c>
      <c r="H5984" s="574">
        <f>TRUNC(E5984* (1 + F5984 / 100) * G5984,2)</f>
        <v>5500</v>
      </c>
      <c r="I5984" s="522" t="e">
        <f>I5980 * (E5984 * (1+F5984/100))</f>
        <v>#REF!</v>
      </c>
      <c r="J5984" s="575" t="e">
        <f>H5984 * I5980</f>
        <v>#REF!</v>
      </c>
    </row>
    <row r="5985" spans="1:10">
      <c r="A5985" s="40">
        <v>103221</v>
      </c>
      <c r="B5985" s="31" t="s">
        <v>1297</v>
      </c>
      <c r="C5985" s="523" t="s">
        <v>2141</v>
      </c>
      <c r="D5985" s="576" t="s">
        <v>8</v>
      </c>
      <c r="E5985" s="577">
        <v>3.5000000000000003E-2</v>
      </c>
      <c r="F5985" s="582"/>
      <c r="G5985" s="578">
        <v>100000</v>
      </c>
      <c r="H5985" s="574">
        <f>TRUNC(E5985* (1 + F5985 / 100) * G5985,2)</f>
        <v>3500</v>
      </c>
      <c r="I5985" s="522" t="e">
        <f>I5980 * (E5985 * (1+F5985/100))</f>
        <v>#REF!</v>
      </c>
      <c r="J5985" s="575" t="e">
        <f>H5985 * I5980</f>
        <v>#REF!</v>
      </c>
    </row>
    <row r="5986" spans="1:10">
      <c r="A5986" s="54" t="s">
        <v>1265</v>
      </c>
      <c r="B5986" s="31"/>
      <c r="C5986" s="41"/>
      <c r="D5986" s="18"/>
      <c r="E5986" s="42"/>
      <c r="F5986" s="60"/>
      <c r="G5986" s="43" t="s">
        <v>1266</v>
      </c>
      <c r="H5986" s="48">
        <f>SUM(H5983:H5985)</f>
        <v>9000</v>
      </c>
      <c r="I5986" s="45"/>
      <c r="J5986" s="49" t="e">
        <f>SUM(J5983:J5985)</f>
        <v>#REF!</v>
      </c>
    </row>
    <row r="5987" spans="1:10">
      <c r="A5987" s="40" t="s">
        <v>1267</v>
      </c>
      <c r="B5987" s="31"/>
      <c r="C5987" s="50" t="s">
        <v>1268</v>
      </c>
      <c r="D5987" s="18" t="s">
        <v>1269</v>
      </c>
      <c r="E5987" s="18" t="s">
        <v>1270</v>
      </c>
      <c r="F5987" s="18" t="s">
        <v>1271</v>
      </c>
      <c r="G5987" s="51" t="s">
        <v>1272</v>
      </c>
      <c r="H5987" s="52" t="s">
        <v>1273</v>
      </c>
      <c r="I5987" s="45"/>
      <c r="J5987" s="46"/>
    </row>
    <row r="5988" spans="1:10">
      <c r="A5988" s="40">
        <v>200007</v>
      </c>
      <c r="B5988" s="31" t="s">
        <v>1268</v>
      </c>
      <c r="C5988" s="523" t="s">
        <v>1274</v>
      </c>
      <c r="D5988" s="570">
        <v>109195</v>
      </c>
      <c r="E5988" s="571">
        <f>$O$1</f>
        <v>1.68</v>
      </c>
      <c r="F5988" s="572">
        <f>IF(D5988&lt;&gt;"",TRUNC(D5988*E5988,0),"")</f>
        <v>183447</v>
      </c>
      <c r="G5988" s="573">
        <v>300.8338</v>
      </c>
      <c r="H5988" s="574">
        <f>TRUNC(F5988/G5988,2)</f>
        <v>609.79</v>
      </c>
      <c r="I5988" s="522" t="e">
        <f>I5980 / G5988</f>
        <v>#REF!</v>
      </c>
      <c r="J5988" s="575" t="e">
        <f>H5988 * I5980</f>
        <v>#REF!</v>
      </c>
    </row>
    <row r="5989" spans="1:10">
      <c r="A5989" s="54" t="s">
        <v>1276</v>
      </c>
      <c r="B5989" s="31"/>
      <c r="C5989" s="41"/>
      <c r="D5989" s="18"/>
      <c r="E5989" s="42"/>
      <c r="F5989" s="60"/>
      <c r="G5989" s="43" t="s">
        <v>1277</v>
      </c>
      <c r="H5989" s="48">
        <f>SUM(H5987:H5988)</f>
        <v>609.79</v>
      </c>
      <c r="I5989" s="45"/>
      <c r="J5989" s="49" t="e">
        <f>SUM(J5987:J5988)</f>
        <v>#REF!</v>
      </c>
    </row>
    <row r="5990" spans="1:10">
      <c r="A5990" s="40" t="s">
        <v>1278</v>
      </c>
      <c r="B5990" s="31"/>
      <c r="C5990" s="53" t="s">
        <v>1279</v>
      </c>
      <c r="D5990" s="18"/>
      <c r="E5990" s="42"/>
      <c r="F5990" s="60"/>
      <c r="G5990" s="43"/>
      <c r="H5990" s="44"/>
      <c r="I5990" s="45"/>
      <c r="J5990" s="46"/>
    </row>
    <row r="5991" spans="1:10">
      <c r="A5991" s="40">
        <v>300026</v>
      </c>
      <c r="B5991" s="31" t="s">
        <v>1279</v>
      </c>
      <c r="C5991" s="523" t="s">
        <v>1281</v>
      </c>
      <c r="D5991" s="576" t="s">
        <v>1282</v>
      </c>
      <c r="E5991" s="579">
        <f>$O$2</f>
        <v>0.05</v>
      </c>
      <c r="F5991" s="582"/>
      <c r="G5991" s="578">
        <f>H5989</f>
        <v>609.79</v>
      </c>
      <c r="H5991" s="574">
        <f>TRUNC(E5991* (1 + F5991 / 100) * G5991,2)</f>
        <v>30.48</v>
      </c>
      <c r="I5991" s="522" t="e">
        <f>I5980 * H5991</f>
        <v>#REF!</v>
      </c>
      <c r="J5991" s="575" t="e">
        <f>H5991 * I5980</f>
        <v>#REF!</v>
      </c>
    </row>
    <row r="5992" spans="1:10">
      <c r="A5992" s="54" t="s">
        <v>1283</v>
      </c>
      <c r="B5992" s="31"/>
      <c r="C5992" s="41"/>
      <c r="D5992" s="18"/>
      <c r="E5992" s="42"/>
      <c r="F5992" s="60"/>
      <c r="G5992" s="43" t="s">
        <v>1284</v>
      </c>
      <c r="H5992" s="48">
        <f>SUM(H5990:H5991)</f>
        <v>30.48</v>
      </c>
      <c r="I5992" s="45"/>
      <c r="J5992" s="49" t="e">
        <f>SUM(J5990:J5991)</f>
        <v>#REF!</v>
      </c>
    </row>
    <row r="5993" spans="1:10">
      <c r="A5993" s="18" t="s">
        <v>1285</v>
      </c>
      <c r="B5993" s="61"/>
      <c r="C5993" s="47" t="s">
        <v>1286</v>
      </c>
      <c r="D5993" s="18"/>
      <c r="E5993" s="42"/>
      <c r="F5993" s="60"/>
      <c r="G5993" s="43"/>
      <c r="H5993" s="44"/>
      <c r="I5993" s="45"/>
      <c r="J5993" s="46"/>
    </row>
    <row r="5994" spans="1:10">
      <c r="A5994" s="40"/>
      <c r="B5994" s="31"/>
      <c r="C5994" s="523"/>
      <c r="D5994" s="576"/>
      <c r="E5994" s="577"/>
      <c r="F5994" s="582"/>
      <c r="G5994" s="578"/>
      <c r="H5994" s="574"/>
      <c r="I5994" s="522"/>
      <c r="J5994" s="575"/>
    </row>
    <row r="5995" spans="1:10">
      <c r="A5995" s="54" t="s">
        <v>1287</v>
      </c>
      <c r="B5995" s="61"/>
      <c r="C5995" s="41"/>
      <c r="D5995" s="18"/>
      <c r="E5995" s="42"/>
      <c r="F5995" s="60"/>
      <c r="G5995" s="43" t="s">
        <v>1288</v>
      </c>
      <c r="H5995" s="574">
        <f>SUM(H5993:H5994)</f>
        <v>0</v>
      </c>
      <c r="I5995" s="45"/>
      <c r="J5995" s="575">
        <f>SUM(J5993:J5994)</f>
        <v>0</v>
      </c>
    </row>
    <row r="5996" spans="1:10">
      <c r="A5996" s="18"/>
      <c r="B5996" s="55"/>
      <c r="C5996" s="41"/>
      <c r="D5996" s="18"/>
      <c r="E5996" s="42"/>
      <c r="F5996" s="60"/>
      <c r="G5996" s="43"/>
      <c r="H5996" s="44"/>
      <c r="I5996" s="45"/>
      <c r="J5996" s="46"/>
    </row>
    <row r="5997" spans="1:10" ht="16" thickBot="1">
      <c r="A5997" s="18" t="s">
        <v>1289</v>
      </c>
      <c r="B5997" s="55"/>
      <c r="C5997" s="56"/>
      <c r="D5997" s="405"/>
      <c r="E5997" s="406"/>
      <c r="F5997" s="407" t="s">
        <v>1290</v>
      </c>
      <c r="G5997" s="408">
        <f>SUM(H5981:H5996)/2</f>
        <v>9640.27</v>
      </c>
      <c r="H5997" s="409" t="e">
        <f>IF($A$2="CD",IF($A$3=1,ROUND(SUM(H5981:H5996)/2,0),IF($A$3=3,ROUND(SUM(H5981:H5996)/2,-1),SUM(H5981:H5996)/2)),SUM(H5981:H5996)/2)</f>
        <v>#REF!</v>
      </c>
      <c r="I5997" s="57" t="e">
        <f>SUM(J5981:J5996)/2</f>
        <v>#REF!</v>
      </c>
      <c r="J5997" s="410" t="e">
        <f>IF($A$2="CD",IF($A$3=1,ROUND(SUM(J5981:J5996)/2,0),IF($A$3=3,ROUND(SUM(J5981:J5996)/2,-1),SUM(J5981:J5996)/2)),SUM(J5981:J5996)/2)</f>
        <v>#REF!</v>
      </c>
    </row>
    <row r="5998" spans="1:10" ht="16" thickTop="1">
      <c r="A5998" s="18" t="s">
        <v>1340</v>
      </c>
      <c r="B5998" s="55"/>
      <c r="C5998" s="65" t="s">
        <v>1341</v>
      </c>
      <c r="D5998" s="66"/>
      <c r="E5998" s="67"/>
      <c r="F5998" s="112"/>
      <c r="G5998" s="68"/>
      <c r="H5998" s="69"/>
      <c r="I5998" s="45"/>
      <c r="J5998" s="70"/>
    </row>
    <row r="5999" spans="1:10">
      <c r="A5999" s="40" t="s">
        <v>1342</v>
      </c>
      <c r="B5999" s="55"/>
      <c r="C5999" s="580" t="s">
        <v>1343</v>
      </c>
      <c r="D5999" s="531"/>
      <c r="E5999" s="532"/>
      <c r="F5999" s="583">
        <f>$F$3</f>
        <v>0</v>
      </c>
      <c r="G5999" s="534"/>
      <c r="H5999" s="535" t="e">
        <f>ROUND(H5997*F5999,2)</f>
        <v>#REF!</v>
      </c>
      <c r="I5999" s="45"/>
      <c r="J5999" s="575" t="e">
        <f>ROUND(J5997*F5999,2)</f>
        <v>#REF!</v>
      </c>
    </row>
    <row r="6000" spans="1:10">
      <c r="A6000" s="40" t="s">
        <v>1344</v>
      </c>
      <c r="B6000" s="55"/>
      <c r="C6000" s="580" t="s">
        <v>1345</v>
      </c>
      <c r="D6000" s="531"/>
      <c r="E6000" s="532"/>
      <c r="F6000" s="583">
        <f>$G$3</f>
        <v>0</v>
      </c>
      <c r="G6000" s="534"/>
      <c r="H6000" s="535" t="e">
        <f>ROUND(H5997*F6000,2)</f>
        <v>#REF!</v>
      </c>
      <c r="I6000" s="45"/>
      <c r="J6000" s="575" t="e">
        <f>ROUND(J5997*F6000,2)</f>
        <v>#REF!</v>
      </c>
    </row>
    <row r="6001" spans="1:10">
      <c r="A6001" s="40" t="s">
        <v>1346</v>
      </c>
      <c r="B6001" s="55"/>
      <c r="C6001" s="580" t="s">
        <v>1347</v>
      </c>
      <c r="D6001" s="531"/>
      <c r="E6001" s="532"/>
      <c r="F6001" s="583">
        <f>$H$3</f>
        <v>0</v>
      </c>
      <c r="G6001" s="534"/>
      <c r="H6001" s="535" t="e">
        <f>ROUND(H5997*F6001,2)</f>
        <v>#REF!</v>
      </c>
      <c r="I6001" s="45"/>
      <c r="J6001" s="575" t="e">
        <f>ROUND(J5997*F6001,2)</f>
        <v>#REF!</v>
      </c>
    </row>
    <row r="6002" spans="1:10">
      <c r="A6002" s="40" t="s">
        <v>1348</v>
      </c>
      <c r="B6002" s="55"/>
      <c r="C6002" s="580" t="s">
        <v>1349</v>
      </c>
      <c r="D6002" s="531"/>
      <c r="E6002" s="532"/>
      <c r="F6002" s="583" t="e">
        <f>$I$3</f>
        <v>#REF!</v>
      </c>
      <c r="G6002" s="534"/>
      <c r="H6002" s="535" t="e">
        <f>ROUND(H6001*F6002,2)</f>
        <v>#REF!</v>
      </c>
      <c r="I6002" s="45"/>
      <c r="J6002" s="575" t="e">
        <f>ROUND(J6001*F6002,2)</f>
        <v>#REF!</v>
      </c>
    </row>
    <row r="6003" spans="1:10">
      <c r="A6003" s="18" t="s">
        <v>1350</v>
      </c>
      <c r="B6003" s="55"/>
      <c r="C6003" s="47" t="s">
        <v>1351</v>
      </c>
      <c r="D6003" s="18"/>
      <c r="E6003" s="42"/>
      <c r="F6003" s="60"/>
      <c r="G6003" s="71"/>
      <c r="H6003" s="72" t="e">
        <f>SUM(H5999:H6002)</f>
        <v>#REF!</v>
      </c>
      <c r="I6003" s="62"/>
      <c r="J6003" s="73" t="e">
        <f>SUM(J5999:J6002)</f>
        <v>#REF!</v>
      </c>
    </row>
    <row r="6004" spans="1:10" ht="16" thickBot="1">
      <c r="A6004" s="18" t="s">
        <v>1352</v>
      </c>
      <c r="B6004" s="55"/>
      <c r="C6004" s="411"/>
      <c r="D6004" s="412"/>
      <c r="E6004" s="406"/>
      <c r="F6004" s="407" t="s">
        <v>1353</v>
      </c>
      <c r="G6004" s="413" t="e">
        <f>H6003+H5997</f>
        <v>#REF!</v>
      </c>
      <c r="H6004" s="409" t="e">
        <f>IF($A$3=2,ROUND((H5997+H6003),2),IF($A$3=3,ROUND((H5997+H6003),-1),ROUND((H5997+H6003),0)))</f>
        <v>#REF!</v>
      </c>
      <c r="I6004" s="57"/>
      <c r="J6004" s="410" t="e">
        <f>IF($A$3=2,ROUND((J5997+J6003),2),IF($A$3=3,ROUND((J5997+J6003),-1),ROUND((J5997+J6003),0)))</f>
        <v>#REF!</v>
      </c>
    </row>
    <row r="6005" spans="1:10" ht="16" thickTop="1">
      <c r="C6005" s="1"/>
      <c r="D6005" s="2"/>
      <c r="E6005" s="1"/>
      <c r="F6005" s="1"/>
      <c r="G6005" s="1"/>
      <c r="H6005" s="1"/>
      <c r="I6005" s="29"/>
      <c r="J6005" s="30"/>
    </row>
    <row r="6006" spans="1:10">
      <c r="C6006" s="1"/>
      <c r="D6006" s="2"/>
      <c r="E6006" s="1"/>
      <c r="F6006" s="1"/>
      <c r="G6006" s="1"/>
      <c r="H6006" s="1"/>
      <c r="I6006" s="29"/>
      <c r="J6006" s="30"/>
    </row>
    <row r="6007" spans="1:10" ht="16" thickBot="1">
      <c r="C6007" s="1"/>
      <c r="D6007" s="2"/>
      <c r="E6007" s="1"/>
      <c r="F6007" s="1"/>
      <c r="G6007" s="1"/>
      <c r="H6007" s="1"/>
      <c r="I6007" s="29"/>
      <c r="J6007" s="30"/>
    </row>
    <row r="6008" spans="1:10" ht="16" thickTop="1">
      <c r="A6008" s="18" t="s">
        <v>2145</v>
      </c>
      <c r="B6008" s="31"/>
      <c r="C6008" s="812" t="s">
        <v>2146</v>
      </c>
      <c r="D6008" s="813"/>
      <c r="E6008" s="813"/>
      <c r="F6008" s="813"/>
      <c r="G6008" s="58"/>
      <c r="H6008" s="33" t="s">
        <v>1359</v>
      </c>
      <c r="I6008" s="34" t="s">
        <v>1251</v>
      </c>
      <c r="J6008" s="35" t="s">
        <v>4</v>
      </c>
    </row>
    <row r="6009" spans="1:10">
      <c r="A6009" s="18"/>
      <c r="B6009" s="31"/>
      <c r="C6009" s="814"/>
      <c r="D6009" s="815"/>
      <c r="E6009" s="815"/>
      <c r="F6009" s="815"/>
      <c r="G6009" s="59"/>
      <c r="H6009" s="37" t="e">
        <f>"ITEM:   "&amp;#REF!</f>
        <v>#REF!</v>
      </c>
      <c r="I6009" s="64" t="e">
        <f>#REF!</f>
        <v>#REF!</v>
      </c>
      <c r="J6009" s="39"/>
    </row>
    <row r="6010" spans="1:10">
      <c r="A6010" s="40" t="s">
        <v>1253</v>
      </c>
      <c r="B6010" s="31"/>
      <c r="C6010" s="523" t="s">
        <v>1</v>
      </c>
      <c r="D6010" s="576" t="s">
        <v>2</v>
      </c>
      <c r="E6010" s="577" t="s">
        <v>3</v>
      </c>
      <c r="F6010" s="582" t="s">
        <v>1254</v>
      </c>
      <c r="G6010" s="578" t="s">
        <v>1255</v>
      </c>
      <c r="H6010" s="574" t="s">
        <v>1256</v>
      </c>
      <c r="I6010" s="522"/>
      <c r="J6010" s="575" t="s">
        <v>1256</v>
      </c>
    </row>
    <row r="6011" spans="1:10">
      <c r="A6011" s="40"/>
      <c r="B6011" s="31"/>
      <c r="C6011" s="41"/>
      <c r="D6011" s="18"/>
      <c r="E6011" s="42"/>
      <c r="F6011" s="60"/>
      <c r="G6011" s="43"/>
      <c r="H6011" s="44"/>
      <c r="I6011" s="45"/>
      <c r="J6011" s="46"/>
    </row>
    <row r="6012" spans="1:10">
      <c r="A6012" s="18" t="s">
        <v>1257</v>
      </c>
      <c r="B6012" s="61"/>
      <c r="C6012" s="47" t="s">
        <v>1258</v>
      </c>
      <c r="D6012" s="18"/>
      <c r="E6012" s="42"/>
      <c r="F6012" s="60"/>
      <c r="G6012" s="43"/>
      <c r="H6012" s="44"/>
      <c r="I6012" s="45"/>
      <c r="J6012" s="46"/>
    </row>
    <row r="6013" spans="1:10">
      <c r="A6013" s="18">
        <v>113020</v>
      </c>
      <c r="B6013" s="61"/>
      <c r="C6013" s="523" t="s">
        <v>2147</v>
      </c>
      <c r="D6013" s="576" t="s">
        <v>2</v>
      </c>
      <c r="E6013" s="577">
        <v>6</v>
      </c>
      <c r="F6013" s="582"/>
      <c r="G6013" s="578">
        <v>1000</v>
      </c>
      <c r="H6013" s="574">
        <f>TRUNC(E6013* (1 + F6013 / 100) * G6013,2)</f>
        <v>6000</v>
      </c>
      <c r="I6013" s="522" t="e">
        <f>I6009 * (E6013 * (1+F6013/100))</f>
        <v>#REF!</v>
      </c>
      <c r="J6013" s="575" t="e">
        <f>H6013 * I6009</f>
        <v>#REF!</v>
      </c>
    </row>
    <row r="6014" spans="1:10">
      <c r="A6014" s="18">
        <v>103221</v>
      </c>
      <c r="B6014" s="61" t="s">
        <v>1297</v>
      </c>
      <c r="C6014" s="558" t="s">
        <v>2141</v>
      </c>
      <c r="D6014" s="559" t="s">
        <v>8</v>
      </c>
      <c r="E6014" s="560">
        <v>3.5000000000000003E-2</v>
      </c>
      <c r="F6014" s="584"/>
      <c r="G6014" s="561">
        <v>100000</v>
      </c>
      <c r="H6014" s="562">
        <f>TRUNC(E6014* (1 + F6014 / 100) * G6014,2)</f>
        <v>3500</v>
      </c>
      <c r="I6014" s="585" t="e">
        <f>I6009 * (E6014 * (1+F6014/100))</f>
        <v>#REF!</v>
      </c>
      <c r="J6014" s="563" t="e">
        <f>H6014 * I6009</f>
        <v>#REF!</v>
      </c>
    </row>
    <row r="6015" spans="1:10">
      <c r="A6015" s="54" t="s">
        <v>1265</v>
      </c>
      <c r="B6015" s="61"/>
      <c r="C6015" s="41"/>
      <c r="D6015" s="18"/>
      <c r="E6015" s="42"/>
      <c r="F6015" s="60"/>
      <c r="G6015" s="43" t="s">
        <v>1266</v>
      </c>
      <c r="H6015" s="109">
        <f>SUM(H6012:H6014)</f>
        <v>9500</v>
      </c>
      <c r="I6015" s="45"/>
      <c r="J6015" s="108" t="e">
        <f>SUM(J6012:J6014)</f>
        <v>#REF!</v>
      </c>
    </row>
    <row r="6016" spans="1:10">
      <c r="A6016" s="18" t="s">
        <v>1267</v>
      </c>
      <c r="B6016" s="61"/>
      <c r="C6016" s="50" t="s">
        <v>1268</v>
      </c>
      <c r="D6016" s="18" t="s">
        <v>1269</v>
      </c>
      <c r="E6016" s="18" t="s">
        <v>1270</v>
      </c>
      <c r="F6016" s="18" t="s">
        <v>1271</v>
      </c>
      <c r="G6016" s="51" t="s">
        <v>1272</v>
      </c>
      <c r="H6016" s="52" t="s">
        <v>1273</v>
      </c>
      <c r="I6016" s="45"/>
      <c r="J6016" s="46"/>
    </row>
    <row r="6017" spans="1:10">
      <c r="A6017" s="18">
        <v>200007</v>
      </c>
      <c r="B6017" s="61" t="s">
        <v>1268</v>
      </c>
      <c r="C6017" s="558" t="s">
        <v>1274</v>
      </c>
      <c r="D6017" s="570">
        <v>109195</v>
      </c>
      <c r="E6017" s="571">
        <f>$O$1</f>
        <v>1.68</v>
      </c>
      <c r="F6017" s="572">
        <f>IF(D6017&lt;&gt;"",TRUNC(D6017*E6017,0),"")</f>
        <v>183447</v>
      </c>
      <c r="G6017" s="573">
        <v>61.969700000000003</v>
      </c>
      <c r="H6017" s="562">
        <f>TRUNC(F6017/G6017,2)</f>
        <v>2960.26</v>
      </c>
      <c r="I6017" s="585" t="e">
        <f>I6009 / G6017</f>
        <v>#REF!</v>
      </c>
      <c r="J6017" s="563" t="e">
        <f>H6017 * I6009</f>
        <v>#REF!</v>
      </c>
    </row>
    <row r="6018" spans="1:10">
      <c r="A6018" s="54" t="s">
        <v>1276</v>
      </c>
      <c r="B6018" s="61"/>
      <c r="C6018" s="41"/>
      <c r="D6018" s="18"/>
      <c r="E6018" s="42"/>
      <c r="F6018" s="60"/>
      <c r="G6018" s="43" t="s">
        <v>1277</v>
      </c>
      <c r="H6018" s="109">
        <f>SUM(H6016:H6017)</f>
        <v>2960.26</v>
      </c>
      <c r="I6018" s="45"/>
      <c r="J6018" s="108" t="e">
        <f>SUM(J6016:J6017)</f>
        <v>#REF!</v>
      </c>
    </row>
    <row r="6019" spans="1:10">
      <c r="A6019" s="18" t="s">
        <v>1278</v>
      </c>
      <c r="B6019" s="61"/>
      <c r="C6019" s="47" t="s">
        <v>1279</v>
      </c>
      <c r="D6019" s="18"/>
      <c r="E6019" s="42"/>
      <c r="F6019" s="60"/>
      <c r="G6019" s="43"/>
      <c r="H6019" s="44"/>
      <c r="I6019" s="45"/>
      <c r="J6019" s="46"/>
    </row>
    <row r="6020" spans="1:10">
      <c r="A6020" s="18">
        <v>300026</v>
      </c>
      <c r="B6020" s="61" t="s">
        <v>1279</v>
      </c>
      <c r="C6020" s="558" t="s">
        <v>1281</v>
      </c>
      <c r="D6020" s="559" t="s">
        <v>1282</v>
      </c>
      <c r="E6020" s="586">
        <f>$O$2</f>
        <v>0.05</v>
      </c>
      <c r="F6020" s="584"/>
      <c r="G6020" s="561">
        <f>H6018</f>
        <v>2960.26</v>
      </c>
      <c r="H6020" s="562">
        <f>TRUNC(E6020* (1 + F6020 / 100) * G6020,2)</f>
        <v>148.01</v>
      </c>
      <c r="I6020" s="585" t="e">
        <f>I6009 * H6020</f>
        <v>#REF!</v>
      </c>
      <c r="J6020" s="563" t="e">
        <f>H6020 * I6009</f>
        <v>#REF!</v>
      </c>
    </row>
    <row r="6021" spans="1:10">
      <c r="A6021" s="54" t="s">
        <v>1283</v>
      </c>
      <c r="B6021" s="61"/>
      <c r="C6021" s="41"/>
      <c r="D6021" s="18"/>
      <c r="E6021" s="42"/>
      <c r="F6021" s="60"/>
      <c r="G6021" s="43" t="s">
        <v>1284</v>
      </c>
      <c r="H6021" s="109">
        <f>SUM(H6019:H6020)</f>
        <v>148.01</v>
      </c>
      <c r="I6021" s="45"/>
      <c r="J6021" s="108" t="e">
        <f>SUM(J6019:J6020)</f>
        <v>#REF!</v>
      </c>
    </row>
    <row r="6022" spans="1:10">
      <c r="A6022" s="18" t="s">
        <v>1285</v>
      </c>
      <c r="B6022" s="61"/>
      <c r="C6022" s="47" t="s">
        <v>1286</v>
      </c>
      <c r="D6022" s="18"/>
      <c r="E6022" s="42"/>
      <c r="F6022" s="60"/>
      <c r="G6022" s="43"/>
      <c r="H6022" s="44"/>
      <c r="I6022" s="45"/>
      <c r="J6022" s="46"/>
    </row>
    <row r="6023" spans="1:10">
      <c r="A6023" s="40"/>
      <c r="B6023" s="31"/>
      <c r="C6023" s="523"/>
      <c r="D6023" s="576"/>
      <c r="E6023" s="577"/>
      <c r="F6023" s="582"/>
      <c r="G6023" s="578"/>
      <c r="H6023" s="574"/>
      <c r="I6023" s="585"/>
      <c r="J6023" s="587"/>
    </row>
    <row r="6024" spans="1:10">
      <c r="A6024" s="54" t="s">
        <v>1287</v>
      </c>
      <c r="B6024" s="61"/>
      <c r="C6024" s="41"/>
      <c r="D6024" s="18"/>
      <c r="E6024" s="42"/>
      <c r="F6024" s="60"/>
      <c r="G6024" s="43" t="s">
        <v>1288</v>
      </c>
      <c r="H6024" s="574">
        <f>SUM(H6022:H6023)</f>
        <v>0</v>
      </c>
      <c r="I6024" s="45"/>
      <c r="J6024" s="587">
        <f>SUM(J6022:J6023)</f>
        <v>0</v>
      </c>
    </row>
    <row r="6025" spans="1:10">
      <c r="A6025" s="18"/>
      <c r="B6025" s="55"/>
      <c r="C6025" s="41"/>
      <c r="D6025" s="18"/>
      <c r="E6025" s="42"/>
      <c r="F6025" s="60"/>
      <c r="G6025" s="43"/>
      <c r="H6025" s="44"/>
      <c r="I6025" s="45"/>
      <c r="J6025" s="46"/>
    </row>
    <row r="6026" spans="1:10" ht="16" thickBot="1">
      <c r="A6026" s="18" t="s">
        <v>1289</v>
      </c>
      <c r="B6026" s="55"/>
      <c r="C6026" s="56"/>
      <c r="D6026" s="405"/>
      <c r="E6026" s="406"/>
      <c r="F6026" s="407" t="s">
        <v>1290</v>
      </c>
      <c r="G6026" s="408">
        <f>SUM(H6010:H6025)/2</f>
        <v>12608.27</v>
      </c>
      <c r="H6026" s="409" t="e">
        <f>IF($A$2="CD",IF($A$3=1,ROUND(SUM(H6010:H6025)/2,0),IF($A$3=3,ROUND(SUM(H6010:H6025)/2,-1),SUM(H6010:H6025)/2)),SUM(H6010:H6025)/2)</f>
        <v>#REF!</v>
      </c>
      <c r="I6026" s="57" t="e">
        <f>SUM(J6010:J6025)/2</f>
        <v>#REF!</v>
      </c>
      <c r="J6026" s="410" t="e">
        <f>IF($A$2="CD",IF($A$3=1,ROUND(SUM(J6010:J6025)/2,0),IF($A$3=3,ROUND(SUM(J6010:J6025)/2,-1),SUM(J6010:J6025)/2)),SUM(J6010:J6025)/2)</f>
        <v>#REF!</v>
      </c>
    </row>
    <row r="6027" spans="1:10" ht="16" thickTop="1">
      <c r="A6027" s="18" t="s">
        <v>1340</v>
      </c>
      <c r="B6027" s="55"/>
      <c r="C6027" s="65" t="s">
        <v>1341</v>
      </c>
      <c r="D6027" s="66"/>
      <c r="E6027" s="67"/>
      <c r="F6027" s="112"/>
      <c r="G6027" s="68"/>
      <c r="H6027" s="69"/>
      <c r="I6027" s="45"/>
      <c r="J6027" s="70"/>
    </row>
    <row r="6028" spans="1:10">
      <c r="A6028" s="40" t="s">
        <v>1342</v>
      </c>
      <c r="B6028" s="55"/>
      <c r="C6028" s="588" t="s">
        <v>1343</v>
      </c>
      <c r="D6028" s="531"/>
      <c r="E6028" s="532"/>
      <c r="F6028" s="583">
        <f>$F$3</f>
        <v>0</v>
      </c>
      <c r="G6028" s="534"/>
      <c r="H6028" s="535" t="e">
        <f>ROUND(H6026*F6028,2)</f>
        <v>#REF!</v>
      </c>
      <c r="I6028" s="45"/>
      <c r="J6028" s="587" t="e">
        <f>ROUND(J6026*F6028,2)</f>
        <v>#REF!</v>
      </c>
    </row>
    <row r="6029" spans="1:10">
      <c r="A6029" s="40" t="s">
        <v>1344</v>
      </c>
      <c r="B6029" s="55"/>
      <c r="C6029" s="588" t="s">
        <v>1345</v>
      </c>
      <c r="D6029" s="531"/>
      <c r="E6029" s="532"/>
      <c r="F6029" s="583">
        <f>$G$3</f>
        <v>0</v>
      </c>
      <c r="G6029" s="534"/>
      <c r="H6029" s="535" t="e">
        <f>ROUND(H6026*F6029,2)</f>
        <v>#REF!</v>
      </c>
      <c r="I6029" s="45"/>
      <c r="J6029" s="587" t="e">
        <f>ROUND(J6026*F6029,2)</f>
        <v>#REF!</v>
      </c>
    </row>
    <row r="6030" spans="1:10">
      <c r="A6030" s="40" t="s">
        <v>1346</v>
      </c>
      <c r="B6030" s="55"/>
      <c r="C6030" s="588" t="s">
        <v>1347</v>
      </c>
      <c r="D6030" s="531"/>
      <c r="E6030" s="532"/>
      <c r="F6030" s="583">
        <f>$H$3</f>
        <v>0</v>
      </c>
      <c r="G6030" s="534"/>
      <c r="H6030" s="535" t="e">
        <f>ROUND(H6026*F6030,2)</f>
        <v>#REF!</v>
      </c>
      <c r="I6030" s="45"/>
      <c r="J6030" s="587" t="e">
        <f>ROUND(J6026*F6030,2)</f>
        <v>#REF!</v>
      </c>
    </row>
    <row r="6031" spans="1:10">
      <c r="A6031" s="40" t="s">
        <v>1348</v>
      </c>
      <c r="B6031" s="55"/>
      <c r="C6031" s="588" t="s">
        <v>1349</v>
      </c>
      <c r="D6031" s="531"/>
      <c r="E6031" s="532"/>
      <c r="F6031" s="583" t="e">
        <f>$I$3</f>
        <v>#REF!</v>
      </c>
      <c r="G6031" s="534"/>
      <c r="H6031" s="535" t="e">
        <f>ROUND(H6030*F6031,2)</f>
        <v>#REF!</v>
      </c>
      <c r="I6031" s="45"/>
      <c r="J6031" s="587" t="e">
        <f>ROUND(J6030*F6031,2)</f>
        <v>#REF!</v>
      </c>
    </row>
    <row r="6032" spans="1:10">
      <c r="A6032" s="18" t="s">
        <v>1350</v>
      </c>
      <c r="B6032" s="55"/>
      <c r="C6032" s="47" t="s">
        <v>1351</v>
      </c>
      <c r="D6032" s="18"/>
      <c r="E6032" s="42"/>
      <c r="F6032" s="60"/>
      <c r="G6032" s="71"/>
      <c r="H6032" s="72" t="e">
        <f>SUM(H6028:H6031)</f>
        <v>#REF!</v>
      </c>
      <c r="I6032" s="62"/>
      <c r="J6032" s="73" t="e">
        <f>SUM(J6028:J6031)</f>
        <v>#REF!</v>
      </c>
    </row>
    <row r="6033" spans="1:10" ht="16" thickBot="1">
      <c r="A6033" s="18" t="s">
        <v>1352</v>
      </c>
      <c r="B6033" s="55"/>
      <c r="C6033" s="411"/>
      <c r="D6033" s="412"/>
      <c r="E6033" s="406"/>
      <c r="F6033" s="407" t="s">
        <v>1353</v>
      </c>
      <c r="G6033" s="413" t="e">
        <f>H6032+H6026</f>
        <v>#REF!</v>
      </c>
      <c r="H6033" s="409" t="e">
        <f>IF($A$3=2,ROUND((H6026+H6032),2),IF($A$3=3,ROUND((H6026+H6032),-1),ROUND((H6026+H6032),0)))</f>
        <v>#REF!</v>
      </c>
      <c r="I6033" s="57"/>
      <c r="J6033" s="410" t="e">
        <f>IF($A$3=2,ROUND((J6026+J6032),2),IF($A$3=3,ROUND((J6026+J6032),-1),ROUND((J6026+J6032),0)))</f>
        <v>#REF!</v>
      </c>
    </row>
    <row r="6034" spans="1:10" ht="16" thickTop="1">
      <c r="C6034" s="1"/>
      <c r="D6034" s="2"/>
      <c r="E6034" s="1"/>
      <c r="F6034" s="1"/>
      <c r="G6034" s="1"/>
      <c r="H6034" s="1"/>
      <c r="I6034" s="29"/>
      <c r="J6034" s="30"/>
    </row>
    <row r="6035" spans="1:10">
      <c r="C6035" s="1"/>
      <c r="D6035" s="2"/>
      <c r="E6035" s="1"/>
      <c r="F6035" s="1"/>
      <c r="G6035" s="1"/>
      <c r="H6035" s="1"/>
      <c r="I6035" s="29"/>
      <c r="J6035" s="30"/>
    </row>
    <row r="6036" spans="1:10" ht="16" thickBot="1">
      <c r="C6036" s="1"/>
      <c r="D6036" s="2"/>
      <c r="E6036" s="1"/>
      <c r="F6036" s="1"/>
      <c r="G6036" s="1"/>
      <c r="H6036" s="1"/>
      <c r="I6036" s="29"/>
      <c r="J6036" s="30"/>
    </row>
    <row r="6037" spans="1:10" ht="16" thickTop="1">
      <c r="A6037" s="18" t="s">
        <v>2148</v>
      </c>
      <c r="B6037" s="31"/>
      <c r="C6037" s="812" t="s">
        <v>833</v>
      </c>
      <c r="D6037" s="813"/>
      <c r="E6037" s="813"/>
      <c r="F6037" s="813"/>
      <c r="G6037" s="58"/>
      <c r="H6037" s="33" t="s">
        <v>1751</v>
      </c>
      <c r="I6037" s="34" t="s">
        <v>1251</v>
      </c>
      <c r="J6037" s="35" t="s">
        <v>4</v>
      </c>
    </row>
    <row r="6038" spans="1:10">
      <c r="A6038" s="18"/>
      <c r="B6038" s="31"/>
      <c r="C6038" s="814"/>
      <c r="D6038" s="815"/>
      <c r="E6038" s="815"/>
      <c r="F6038" s="815"/>
      <c r="G6038" s="59"/>
      <c r="H6038" s="37" t="e">
        <f>"ITEM:   "&amp;#REF!</f>
        <v>#REF!</v>
      </c>
      <c r="I6038" s="64" t="e">
        <f>#REF!</f>
        <v>#REF!</v>
      </c>
      <c r="J6038" s="39"/>
    </row>
    <row r="6039" spans="1:10">
      <c r="A6039" s="40" t="s">
        <v>1253</v>
      </c>
      <c r="B6039" s="31"/>
      <c r="C6039" s="523" t="s">
        <v>1</v>
      </c>
      <c r="D6039" s="576" t="s">
        <v>2</v>
      </c>
      <c r="E6039" s="577" t="s">
        <v>3</v>
      </c>
      <c r="F6039" s="582" t="s">
        <v>1254</v>
      </c>
      <c r="G6039" s="578" t="s">
        <v>1255</v>
      </c>
      <c r="H6039" s="574" t="s">
        <v>1256</v>
      </c>
      <c r="I6039" s="585"/>
      <c r="J6039" s="587" t="s">
        <v>1256</v>
      </c>
    </row>
    <row r="6040" spans="1:10">
      <c r="A6040" s="40"/>
      <c r="B6040" s="31"/>
      <c r="C6040" s="41"/>
      <c r="D6040" s="18"/>
      <c r="E6040" s="42"/>
      <c r="F6040" s="60"/>
      <c r="G6040" s="43"/>
      <c r="H6040" s="44"/>
      <c r="I6040" s="45"/>
      <c r="J6040" s="46"/>
    </row>
    <row r="6041" spans="1:10">
      <c r="A6041" s="40" t="s">
        <v>1257</v>
      </c>
      <c r="B6041" s="31"/>
      <c r="C6041" s="47" t="s">
        <v>1258</v>
      </c>
      <c r="D6041" s="18"/>
      <c r="E6041" s="42"/>
      <c r="F6041" s="60"/>
      <c r="G6041" s="43"/>
      <c r="H6041" s="44"/>
      <c r="I6041" s="45"/>
      <c r="J6041" s="46"/>
    </row>
    <row r="6042" spans="1:10">
      <c r="A6042" s="40">
        <v>101906</v>
      </c>
      <c r="B6042" s="31"/>
      <c r="C6042" s="523" t="s">
        <v>2149</v>
      </c>
      <c r="D6042" s="576" t="s">
        <v>8</v>
      </c>
      <c r="E6042" s="577">
        <v>1</v>
      </c>
      <c r="F6042" s="582"/>
      <c r="G6042" s="578">
        <v>18500</v>
      </c>
      <c r="H6042" s="574">
        <f>TRUNC(E6042* (1 + F6042 / 100) * G6042,2)</f>
        <v>18500</v>
      </c>
      <c r="I6042" s="585" t="e">
        <f>I6038 * (E6042 * (1+F6042/100))</f>
        <v>#REF!</v>
      </c>
      <c r="J6042" s="587" t="e">
        <f>H6042 * I6038</f>
        <v>#REF!</v>
      </c>
    </row>
    <row r="6043" spans="1:10">
      <c r="A6043" s="40">
        <v>103221</v>
      </c>
      <c r="B6043" s="31" t="s">
        <v>1297</v>
      </c>
      <c r="C6043" s="589" t="s">
        <v>2141</v>
      </c>
      <c r="D6043" s="590" t="s">
        <v>8</v>
      </c>
      <c r="E6043" s="591">
        <v>0.1</v>
      </c>
      <c r="F6043" s="592"/>
      <c r="G6043" s="593">
        <v>100000</v>
      </c>
      <c r="H6043" s="594">
        <f>TRUNC(E6043* (1 + F6043 / 100) * G6043,2)</f>
        <v>10000</v>
      </c>
      <c r="I6043" s="585" t="e">
        <f>I6038 * (E6043 * (1+F6043/100))</f>
        <v>#REF!</v>
      </c>
      <c r="J6043" s="563" t="e">
        <f>H6043 * I6038</f>
        <v>#REF!</v>
      </c>
    </row>
    <row r="6044" spans="1:10">
      <c r="A6044" s="54" t="s">
        <v>1265</v>
      </c>
      <c r="B6044" s="31"/>
      <c r="C6044" s="41"/>
      <c r="D6044" s="18"/>
      <c r="E6044" s="42"/>
      <c r="F6044" s="60"/>
      <c r="G6044" s="43" t="s">
        <v>1266</v>
      </c>
      <c r="H6044" s="48">
        <f>SUM(H6041:H6043)</f>
        <v>28500</v>
      </c>
      <c r="I6044" s="45"/>
      <c r="J6044" s="49" t="e">
        <f>SUM(J6041:J6043)</f>
        <v>#REF!</v>
      </c>
    </row>
    <row r="6045" spans="1:10">
      <c r="A6045" s="40" t="s">
        <v>1267</v>
      </c>
      <c r="B6045" s="31"/>
      <c r="C6045" s="50" t="s">
        <v>1268</v>
      </c>
      <c r="D6045" s="18" t="s">
        <v>1269</v>
      </c>
      <c r="E6045" s="18" t="s">
        <v>1270</v>
      </c>
      <c r="F6045" s="18" t="s">
        <v>1271</v>
      </c>
      <c r="G6045" s="51" t="s">
        <v>1272</v>
      </c>
      <c r="H6045" s="52" t="s">
        <v>1273</v>
      </c>
      <c r="I6045" s="45"/>
      <c r="J6045" s="46"/>
    </row>
    <row r="6046" spans="1:10">
      <c r="A6046" s="40">
        <v>200007</v>
      </c>
      <c r="B6046" s="31" t="s">
        <v>1268</v>
      </c>
      <c r="C6046" s="523" t="s">
        <v>1274</v>
      </c>
      <c r="D6046" s="570">
        <v>109195</v>
      </c>
      <c r="E6046" s="571">
        <f>$O$1</f>
        <v>1.68</v>
      </c>
      <c r="F6046" s="572">
        <f>IF(D6046&lt;&gt;"",TRUNC(D6046*E6046,0),"")</f>
        <v>183447</v>
      </c>
      <c r="G6046" s="573">
        <v>30.6021</v>
      </c>
      <c r="H6046" s="574">
        <f>TRUNC(F6046/G6046,2)</f>
        <v>5994.58</v>
      </c>
      <c r="I6046" s="585" t="e">
        <f>I6038 / G6046</f>
        <v>#REF!</v>
      </c>
      <c r="J6046" s="587" t="e">
        <f>H6046 * I6038</f>
        <v>#REF!</v>
      </c>
    </row>
    <row r="6047" spans="1:10">
      <c r="A6047" s="54" t="s">
        <v>1276</v>
      </c>
      <c r="B6047" s="31"/>
      <c r="C6047" s="41"/>
      <c r="D6047" s="18"/>
      <c r="E6047" s="42"/>
      <c r="F6047" s="60"/>
      <c r="G6047" s="43" t="s">
        <v>1277</v>
      </c>
      <c r="H6047" s="48">
        <f>SUM(H6045:H6046)</f>
        <v>5994.58</v>
      </c>
      <c r="I6047" s="45"/>
      <c r="J6047" s="49" t="e">
        <f>SUM(J6045:J6046)</f>
        <v>#REF!</v>
      </c>
    </row>
    <row r="6048" spans="1:10">
      <c r="A6048" s="40" t="s">
        <v>1278</v>
      </c>
      <c r="B6048" s="31"/>
      <c r="C6048" s="53" t="s">
        <v>1279</v>
      </c>
      <c r="D6048" s="18"/>
      <c r="E6048" s="42"/>
      <c r="F6048" s="60"/>
      <c r="G6048" s="43"/>
      <c r="H6048" s="44"/>
      <c r="I6048" s="45"/>
      <c r="J6048" s="46"/>
    </row>
    <row r="6049" spans="1:10">
      <c r="A6049" s="40">
        <v>300026</v>
      </c>
      <c r="B6049" s="31" t="s">
        <v>1279</v>
      </c>
      <c r="C6049" s="523" t="s">
        <v>1281</v>
      </c>
      <c r="D6049" s="576" t="s">
        <v>1282</v>
      </c>
      <c r="E6049" s="579">
        <f>$O$2</f>
        <v>0.05</v>
      </c>
      <c r="F6049" s="582"/>
      <c r="G6049" s="578">
        <f>H6047</f>
        <v>5994.58</v>
      </c>
      <c r="H6049" s="574">
        <f>TRUNC(E6049* (1 + F6049 / 100) * G6049,2)</f>
        <v>299.72000000000003</v>
      </c>
      <c r="I6049" s="585" t="e">
        <f>I6038 * H6049</f>
        <v>#REF!</v>
      </c>
      <c r="J6049" s="587" t="e">
        <f>H6049 * I6038</f>
        <v>#REF!</v>
      </c>
    </row>
    <row r="6050" spans="1:10">
      <c r="A6050" s="54" t="s">
        <v>1283</v>
      </c>
      <c r="B6050" s="31"/>
      <c r="C6050" s="41"/>
      <c r="D6050" s="18"/>
      <c r="E6050" s="42"/>
      <c r="F6050" s="60"/>
      <c r="G6050" s="43" t="s">
        <v>1284</v>
      </c>
      <c r="H6050" s="48">
        <f>SUM(H6048:H6049)</f>
        <v>299.72000000000003</v>
      </c>
      <c r="I6050" s="45"/>
      <c r="J6050" s="49" t="e">
        <f>SUM(J6048:J6049)</f>
        <v>#REF!</v>
      </c>
    </row>
    <row r="6051" spans="1:10">
      <c r="A6051" s="18" t="s">
        <v>1285</v>
      </c>
      <c r="B6051" s="61"/>
      <c r="C6051" s="47" t="s">
        <v>1286</v>
      </c>
      <c r="D6051" s="18"/>
      <c r="E6051" s="42"/>
      <c r="F6051" s="60"/>
      <c r="G6051" s="43"/>
      <c r="H6051" s="44"/>
      <c r="I6051" s="45"/>
      <c r="J6051" s="46"/>
    </row>
    <row r="6052" spans="1:10">
      <c r="A6052" s="40"/>
      <c r="B6052" s="31"/>
      <c r="C6052" s="523"/>
      <c r="D6052" s="576"/>
      <c r="E6052" s="577"/>
      <c r="F6052" s="582"/>
      <c r="G6052" s="578"/>
      <c r="H6052" s="574"/>
      <c r="I6052" s="585"/>
      <c r="J6052" s="587"/>
    </row>
    <row r="6053" spans="1:10">
      <c r="A6053" s="54" t="s">
        <v>1287</v>
      </c>
      <c r="B6053" s="61"/>
      <c r="C6053" s="41"/>
      <c r="D6053" s="18"/>
      <c r="E6053" s="42"/>
      <c r="F6053" s="60"/>
      <c r="G6053" s="43" t="s">
        <v>1288</v>
      </c>
      <c r="H6053" s="574">
        <f>SUM(H6051:H6052)</f>
        <v>0</v>
      </c>
      <c r="I6053" s="45"/>
      <c r="J6053" s="587">
        <f>SUM(J6051:J6052)</f>
        <v>0</v>
      </c>
    </row>
    <row r="6054" spans="1:10">
      <c r="A6054" s="18"/>
      <c r="B6054" s="55"/>
      <c r="C6054" s="41"/>
      <c r="D6054" s="18"/>
      <c r="E6054" s="42"/>
      <c r="F6054" s="60"/>
      <c r="G6054" s="43"/>
      <c r="H6054" s="44"/>
      <c r="I6054" s="45"/>
      <c r="J6054" s="46"/>
    </row>
    <row r="6055" spans="1:10" ht="16" thickBot="1">
      <c r="A6055" s="18" t="s">
        <v>1289</v>
      </c>
      <c r="B6055" s="55"/>
      <c r="C6055" s="56"/>
      <c r="D6055" s="405"/>
      <c r="E6055" s="406"/>
      <c r="F6055" s="407" t="s">
        <v>1290</v>
      </c>
      <c r="G6055" s="408">
        <f>SUM(H6039:H6054)/2</f>
        <v>34794.300000000003</v>
      </c>
      <c r="H6055" s="409" t="e">
        <f>IF($A$2="CD",IF($A$3=1,ROUND(SUM(H6039:H6054)/2,0),IF($A$3=3,ROUND(SUM(H6039:H6054)/2,-1),SUM(H6039:H6054)/2)),SUM(H6039:H6054)/2)</f>
        <v>#REF!</v>
      </c>
      <c r="I6055" s="57" t="e">
        <f>SUM(J6039:J6054)/2</f>
        <v>#REF!</v>
      </c>
      <c r="J6055" s="410" t="e">
        <f>IF($A$2="CD",IF($A$3=1,ROUND(SUM(J6039:J6054)/2,0),IF($A$3=3,ROUND(SUM(J6039:J6054)/2,-1),SUM(J6039:J6054)/2)),SUM(J6039:J6054)/2)</f>
        <v>#REF!</v>
      </c>
    </row>
    <row r="6056" spans="1:10" ht="16" thickTop="1">
      <c r="A6056" s="18" t="s">
        <v>1340</v>
      </c>
      <c r="B6056" s="55"/>
      <c r="C6056" s="65" t="s">
        <v>1341</v>
      </c>
      <c r="D6056" s="66"/>
      <c r="E6056" s="67"/>
      <c r="F6056" s="112"/>
      <c r="G6056" s="68"/>
      <c r="H6056" s="69"/>
      <c r="I6056" s="45"/>
      <c r="J6056" s="70"/>
    </row>
    <row r="6057" spans="1:10">
      <c r="A6057" s="40" t="s">
        <v>1342</v>
      </c>
      <c r="B6057" s="55"/>
      <c r="C6057" s="588" t="s">
        <v>1343</v>
      </c>
      <c r="D6057" s="531"/>
      <c r="E6057" s="532"/>
      <c r="F6057" s="583">
        <f>$F$3</f>
        <v>0</v>
      </c>
      <c r="G6057" s="534"/>
      <c r="H6057" s="535" t="e">
        <f>ROUND(H6055*F6057,2)</f>
        <v>#REF!</v>
      </c>
      <c r="I6057" s="45"/>
      <c r="J6057" s="587" t="e">
        <f>ROUND(J6055*F6057,2)</f>
        <v>#REF!</v>
      </c>
    </row>
    <row r="6058" spans="1:10">
      <c r="A6058" s="40" t="s">
        <v>1344</v>
      </c>
      <c r="B6058" s="55"/>
      <c r="C6058" s="588" t="s">
        <v>1345</v>
      </c>
      <c r="D6058" s="531"/>
      <c r="E6058" s="532"/>
      <c r="F6058" s="583">
        <f>$G$3</f>
        <v>0</v>
      </c>
      <c r="G6058" s="534"/>
      <c r="H6058" s="535" t="e">
        <f>ROUND(H6055*F6058,2)</f>
        <v>#REF!</v>
      </c>
      <c r="I6058" s="45"/>
      <c r="J6058" s="587" t="e">
        <f>ROUND(J6055*F6058,2)</f>
        <v>#REF!</v>
      </c>
    </row>
    <row r="6059" spans="1:10">
      <c r="A6059" s="40" t="s">
        <v>1346</v>
      </c>
      <c r="B6059" s="55"/>
      <c r="C6059" s="588" t="s">
        <v>1347</v>
      </c>
      <c r="D6059" s="531"/>
      <c r="E6059" s="532"/>
      <c r="F6059" s="583">
        <f>$H$3</f>
        <v>0</v>
      </c>
      <c r="G6059" s="534"/>
      <c r="H6059" s="535" t="e">
        <f>ROUND(H6055*F6059,2)</f>
        <v>#REF!</v>
      </c>
      <c r="I6059" s="45"/>
      <c r="J6059" s="587" t="e">
        <f>ROUND(J6055*F6059,2)</f>
        <v>#REF!</v>
      </c>
    </row>
    <row r="6060" spans="1:10">
      <c r="A6060" s="40" t="s">
        <v>1348</v>
      </c>
      <c r="B6060" s="55"/>
      <c r="C6060" s="588" t="s">
        <v>1349</v>
      </c>
      <c r="D6060" s="531"/>
      <c r="E6060" s="532"/>
      <c r="F6060" s="583" t="e">
        <f>$I$3</f>
        <v>#REF!</v>
      </c>
      <c r="G6060" s="534"/>
      <c r="H6060" s="535" t="e">
        <f>ROUND(H6059*F6060,2)</f>
        <v>#REF!</v>
      </c>
      <c r="I6060" s="45"/>
      <c r="J6060" s="587" t="e">
        <f>ROUND(J6059*F6060,2)</f>
        <v>#REF!</v>
      </c>
    </row>
    <row r="6061" spans="1:10">
      <c r="A6061" s="18" t="s">
        <v>1350</v>
      </c>
      <c r="B6061" s="55"/>
      <c r="C6061" s="47" t="s">
        <v>1351</v>
      </c>
      <c r="D6061" s="18"/>
      <c r="E6061" s="42"/>
      <c r="F6061" s="60"/>
      <c r="G6061" s="71"/>
      <c r="H6061" s="72" t="e">
        <f>SUM(H6057:H6060)</f>
        <v>#REF!</v>
      </c>
      <c r="I6061" s="62"/>
      <c r="J6061" s="73" t="e">
        <f>SUM(J6057:J6060)</f>
        <v>#REF!</v>
      </c>
    </row>
    <row r="6062" spans="1:10" ht="16" thickBot="1">
      <c r="A6062" s="18" t="s">
        <v>1352</v>
      </c>
      <c r="B6062" s="55"/>
      <c r="C6062" s="411"/>
      <c r="D6062" s="412"/>
      <c r="E6062" s="406"/>
      <c r="F6062" s="407" t="s">
        <v>1353</v>
      </c>
      <c r="G6062" s="413" t="e">
        <f>H6061+H6055</f>
        <v>#REF!</v>
      </c>
      <c r="H6062" s="409" t="e">
        <f>IF($A$3=2,ROUND((H6055+H6061),2),IF($A$3=3,ROUND((H6055+H6061),-1),ROUND((H6055+H6061),0)))</f>
        <v>#REF!</v>
      </c>
      <c r="I6062" s="57"/>
      <c r="J6062" s="410" t="e">
        <f>IF($A$3=2,ROUND((J6055+J6061),2),IF($A$3=3,ROUND((J6055+J6061),-1),ROUND((J6055+J6061),0)))</f>
        <v>#REF!</v>
      </c>
    </row>
    <row r="6063" spans="1:10" ht="16" thickTop="1">
      <c r="C6063" s="1"/>
      <c r="D6063" s="2"/>
      <c r="E6063" s="1"/>
      <c r="F6063" s="1"/>
      <c r="G6063" s="1"/>
      <c r="H6063" s="1"/>
      <c r="I6063" s="29"/>
      <c r="J6063" s="30"/>
    </row>
    <row r="6064" spans="1:10">
      <c r="C6064" s="1"/>
      <c r="D6064" s="2"/>
      <c r="E6064" s="1"/>
      <c r="F6064" s="1"/>
      <c r="G6064" s="1"/>
      <c r="H6064" s="1"/>
      <c r="I6064" s="29"/>
      <c r="J6064" s="30"/>
    </row>
    <row r="6065" spans="1:10" ht="16" thickBot="1">
      <c r="C6065" s="1"/>
      <c r="D6065" s="2"/>
      <c r="E6065" s="1"/>
      <c r="F6065" s="1"/>
      <c r="G6065" s="1"/>
      <c r="H6065" s="1"/>
      <c r="I6065" s="29"/>
      <c r="J6065" s="30"/>
    </row>
    <row r="6066" spans="1:10" ht="16" thickTop="1">
      <c r="A6066" s="18" t="s">
        <v>2150</v>
      </c>
      <c r="B6066" s="31"/>
      <c r="C6066" s="812" t="s">
        <v>2151</v>
      </c>
      <c r="D6066" s="813"/>
      <c r="E6066" s="813"/>
      <c r="F6066" s="813"/>
      <c r="G6066" s="32"/>
      <c r="H6066" s="33" t="s">
        <v>1856</v>
      </c>
      <c r="I6066" s="34" t="s">
        <v>1251</v>
      </c>
      <c r="J6066" s="35" t="s">
        <v>4</v>
      </c>
    </row>
    <row r="6067" spans="1:10">
      <c r="A6067" s="18"/>
      <c r="B6067" s="31"/>
      <c r="C6067" s="814"/>
      <c r="D6067" s="815"/>
      <c r="E6067" s="815"/>
      <c r="F6067" s="815"/>
      <c r="G6067" s="36"/>
      <c r="H6067" s="37" t="e">
        <f>"ITEM:   "&amp;#REF!</f>
        <v>#REF!</v>
      </c>
      <c r="I6067" s="64" t="e">
        <f>#REF!</f>
        <v>#REF!</v>
      </c>
      <c r="J6067" s="39"/>
    </row>
    <row r="6068" spans="1:10">
      <c r="A6068" s="40" t="s">
        <v>1253</v>
      </c>
      <c r="B6068" s="31"/>
      <c r="C6068" s="523" t="s">
        <v>1</v>
      </c>
      <c r="D6068" s="576" t="s">
        <v>2</v>
      </c>
      <c r="E6068" s="577" t="s">
        <v>3</v>
      </c>
      <c r="F6068" s="577" t="s">
        <v>1254</v>
      </c>
      <c r="G6068" s="578" t="s">
        <v>1255</v>
      </c>
      <c r="H6068" s="574" t="s">
        <v>1256</v>
      </c>
      <c r="I6068" s="585"/>
      <c r="J6068" s="587" t="s">
        <v>1256</v>
      </c>
    </row>
    <row r="6069" spans="1:10">
      <c r="A6069" s="40"/>
      <c r="B6069" s="31"/>
      <c r="C6069" s="41"/>
      <c r="D6069" s="18"/>
      <c r="E6069" s="42"/>
      <c r="F6069" s="42"/>
      <c r="G6069" s="43"/>
      <c r="H6069" s="44"/>
      <c r="I6069" s="45"/>
      <c r="J6069" s="46"/>
    </row>
    <row r="6070" spans="1:10">
      <c r="A6070" s="40" t="s">
        <v>1257</v>
      </c>
      <c r="B6070" s="31"/>
      <c r="C6070" s="47" t="s">
        <v>1258</v>
      </c>
      <c r="D6070" s="18"/>
      <c r="E6070" s="42"/>
      <c r="F6070" s="42"/>
      <c r="G6070" s="43"/>
      <c r="H6070" s="44"/>
      <c r="I6070" s="45"/>
      <c r="J6070" s="46"/>
    </row>
    <row r="6071" spans="1:10">
      <c r="A6071" s="40">
        <v>119430</v>
      </c>
      <c r="B6071" s="31" t="s">
        <v>1331</v>
      </c>
      <c r="C6071" s="523" t="s">
        <v>2152</v>
      </c>
      <c r="D6071" s="576" t="s">
        <v>2</v>
      </c>
      <c r="E6071" s="577">
        <v>1.2E-2</v>
      </c>
      <c r="F6071" s="577">
        <v>0</v>
      </c>
      <c r="G6071" s="578">
        <v>10000</v>
      </c>
      <c r="H6071" s="574">
        <f>TRUNC(E6071* (1 + F6071 / 100) * G6071,2)</f>
        <v>120</v>
      </c>
      <c r="I6071" s="585" t="e">
        <f>I6067 * (E6071 * (1+F6071/100))</f>
        <v>#REF!</v>
      </c>
      <c r="J6071" s="46" t="e">
        <f>H6071 * I6067</f>
        <v>#REF!</v>
      </c>
    </row>
    <row r="6072" spans="1:10">
      <c r="A6072" s="40">
        <v>115010</v>
      </c>
      <c r="B6072" s="31"/>
      <c r="C6072" s="523" t="s">
        <v>2153</v>
      </c>
      <c r="D6072" s="576" t="s">
        <v>1383</v>
      </c>
      <c r="E6072" s="577">
        <v>0.4</v>
      </c>
      <c r="F6072" s="577"/>
      <c r="G6072" s="578">
        <v>600</v>
      </c>
      <c r="H6072" s="574">
        <f>TRUNC(E6072* (1 + F6072 / 100) * G6072,2)</f>
        <v>240</v>
      </c>
      <c r="I6072" s="585" t="e">
        <f>I6067 * (E6072 * (1+F6072/100))</f>
        <v>#REF!</v>
      </c>
      <c r="J6072" s="587" t="e">
        <f>H6072 * I6067</f>
        <v>#REF!</v>
      </c>
    </row>
    <row r="6073" spans="1:10">
      <c r="A6073" s="18" t="s">
        <v>1265</v>
      </c>
      <c r="B6073" s="31"/>
      <c r="C6073" s="41"/>
      <c r="D6073" s="18"/>
      <c r="E6073" s="42"/>
      <c r="F6073" s="42"/>
      <c r="G6073" s="43" t="s">
        <v>1266</v>
      </c>
      <c r="H6073" s="48">
        <f>SUM(H6070:H6072)</f>
        <v>360</v>
      </c>
      <c r="I6073" s="45"/>
      <c r="J6073" s="48" t="e">
        <f>SUM(J6070:J6072)</f>
        <v>#REF!</v>
      </c>
    </row>
    <row r="6074" spans="1:10">
      <c r="A6074" s="40" t="s">
        <v>1267</v>
      </c>
      <c r="B6074" s="31"/>
      <c r="C6074" s="50" t="s">
        <v>1268</v>
      </c>
      <c r="D6074" s="18" t="s">
        <v>1269</v>
      </c>
      <c r="E6074" s="18" t="s">
        <v>1270</v>
      </c>
      <c r="F6074" s="18" t="s">
        <v>1271</v>
      </c>
      <c r="G6074" s="51" t="s">
        <v>1272</v>
      </c>
      <c r="H6074" s="52" t="s">
        <v>1273</v>
      </c>
      <c r="I6074" s="45"/>
      <c r="J6074" s="46"/>
    </row>
    <row r="6075" spans="1:10">
      <c r="A6075" s="40">
        <v>200028</v>
      </c>
      <c r="B6075" s="31" t="s">
        <v>1268</v>
      </c>
      <c r="C6075" s="523" t="s">
        <v>2154</v>
      </c>
      <c r="D6075" s="570">
        <v>344993</v>
      </c>
      <c r="E6075" s="571">
        <f>$O$1</f>
        <v>1.68</v>
      </c>
      <c r="F6075" s="572">
        <f>IF(D6075&lt;&gt;"",TRUNC(D6075*E6075,0),"")</f>
        <v>579588</v>
      </c>
      <c r="G6075" s="573">
        <v>238.86969999999999</v>
      </c>
      <c r="H6075" s="574">
        <f>TRUNC(F6075/G6075,2)</f>
        <v>2426.37</v>
      </c>
      <c r="I6075" s="585" t="e">
        <f>I6067 / G6075</f>
        <v>#REF!</v>
      </c>
      <c r="J6075" s="587" t="e">
        <f>H6075 * I6067</f>
        <v>#REF!</v>
      </c>
    </row>
    <row r="6076" spans="1:10">
      <c r="A6076" s="18" t="s">
        <v>1276</v>
      </c>
      <c r="B6076" s="31"/>
      <c r="C6076" s="41"/>
      <c r="D6076" s="18"/>
      <c r="E6076" s="42"/>
      <c r="F6076" s="42"/>
      <c r="G6076" s="43" t="s">
        <v>1277</v>
      </c>
      <c r="H6076" s="48">
        <f>SUM(H6074:H6075)</f>
        <v>2426.37</v>
      </c>
      <c r="I6076" s="62"/>
      <c r="J6076" s="49" t="e">
        <f>SUM(J6074:J6075)</f>
        <v>#REF!</v>
      </c>
    </row>
    <row r="6077" spans="1:10">
      <c r="A6077" s="40" t="s">
        <v>1278</v>
      </c>
      <c r="B6077" s="31"/>
      <c r="C6077" s="53" t="s">
        <v>1279</v>
      </c>
      <c r="D6077" s="18"/>
      <c r="E6077" s="42"/>
      <c r="F6077" s="42"/>
      <c r="G6077" s="43"/>
      <c r="H6077" s="44"/>
      <c r="I6077" s="45"/>
      <c r="J6077" s="46"/>
    </row>
    <row r="6078" spans="1:10">
      <c r="A6078" s="40">
        <v>308000</v>
      </c>
      <c r="B6078" s="31"/>
      <c r="C6078" s="549" t="s">
        <v>2155</v>
      </c>
      <c r="D6078" s="576" t="s">
        <v>629</v>
      </c>
      <c r="E6078" s="577">
        <v>1E-3</v>
      </c>
      <c r="F6078" s="577"/>
      <c r="G6078" s="578">
        <v>182000</v>
      </c>
      <c r="H6078" s="574">
        <f>TRUNC(E6078* (1 + F6078 / 100) * G6078,2)</f>
        <v>182</v>
      </c>
      <c r="I6078" s="585" t="e">
        <f>I6067 * (E6078 * (1+F6078/100))</f>
        <v>#REF!</v>
      </c>
      <c r="J6078" s="587" t="e">
        <f>H6078 * I6067</f>
        <v>#REF!</v>
      </c>
    </row>
    <row r="6079" spans="1:10">
      <c r="A6079" s="40">
        <v>300026</v>
      </c>
      <c r="B6079" s="31" t="s">
        <v>1279</v>
      </c>
      <c r="C6079" s="523" t="s">
        <v>1281</v>
      </c>
      <c r="D6079" s="576" t="s">
        <v>1282</v>
      </c>
      <c r="E6079" s="579">
        <f>$O$2</f>
        <v>0.05</v>
      </c>
      <c r="F6079" s="577"/>
      <c r="G6079" s="578">
        <f>H6076</f>
        <v>2426.37</v>
      </c>
      <c r="H6079" s="574">
        <f>TRUNC(E6079* (1 + F6079 / 100) * G6079,2)</f>
        <v>121.31</v>
      </c>
      <c r="I6079" s="585" t="e">
        <f>I6067 * H6079</f>
        <v>#REF!</v>
      </c>
      <c r="J6079" s="587" t="e">
        <f>H6079 * I6067</f>
        <v>#REF!</v>
      </c>
    </row>
    <row r="6080" spans="1:10">
      <c r="A6080" s="18" t="s">
        <v>1283</v>
      </c>
      <c r="B6080" s="31"/>
      <c r="C6080" s="41"/>
      <c r="D6080" s="18"/>
      <c r="E6080" s="42"/>
      <c r="F6080" s="42"/>
      <c r="G6080" s="43" t="s">
        <v>1284</v>
      </c>
      <c r="H6080" s="48">
        <f>SUM(H6077:H6079)</f>
        <v>303.31</v>
      </c>
      <c r="I6080" s="45"/>
      <c r="J6080" s="49" t="e">
        <f>SUM(J6077:J6079)</f>
        <v>#REF!</v>
      </c>
    </row>
    <row r="6081" spans="1:10">
      <c r="A6081" s="18" t="s">
        <v>1285</v>
      </c>
      <c r="B6081" s="1"/>
      <c r="C6081" s="47" t="s">
        <v>1286</v>
      </c>
      <c r="D6081" s="18"/>
      <c r="E6081" s="42"/>
      <c r="F6081" s="42"/>
      <c r="G6081" s="43"/>
      <c r="H6081" s="44"/>
      <c r="I6081" s="45"/>
      <c r="J6081" s="46"/>
    </row>
    <row r="6082" spans="1:10">
      <c r="A6082" s="40"/>
      <c r="B6082" s="31"/>
      <c r="C6082" s="523"/>
      <c r="D6082" s="576"/>
      <c r="E6082" s="577"/>
      <c r="F6082" s="577"/>
      <c r="G6082" s="578"/>
      <c r="H6082" s="574"/>
      <c r="I6082" s="585"/>
      <c r="J6082" s="587"/>
    </row>
    <row r="6083" spans="1:10">
      <c r="A6083" s="54" t="s">
        <v>1287</v>
      </c>
      <c r="B6083" s="1"/>
      <c r="C6083" s="41"/>
      <c r="D6083" s="18"/>
      <c r="E6083" s="42"/>
      <c r="F6083" s="42"/>
      <c r="G6083" s="43" t="s">
        <v>1288</v>
      </c>
      <c r="H6083" s="574">
        <f>SUM(H6081:H6082)</f>
        <v>0</v>
      </c>
      <c r="I6083" s="45"/>
      <c r="J6083" s="587">
        <f>SUM(J6081:J6082)</f>
        <v>0</v>
      </c>
    </row>
    <row r="6084" spans="1:10">
      <c r="A6084" s="18"/>
      <c r="B6084" s="55"/>
      <c r="C6084" s="41"/>
      <c r="D6084" s="18"/>
      <c r="E6084" s="42"/>
      <c r="F6084" s="42"/>
      <c r="G6084" s="43"/>
      <c r="H6084" s="44"/>
      <c r="I6084" s="45"/>
      <c r="J6084" s="46"/>
    </row>
    <row r="6085" spans="1:10" ht="16" thickBot="1">
      <c r="A6085" s="18" t="s">
        <v>1289</v>
      </c>
      <c r="B6085" s="55"/>
      <c r="C6085" s="56"/>
      <c r="D6085" s="405"/>
      <c r="E6085" s="406"/>
      <c r="F6085" s="407" t="s">
        <v>1290</v>
      </c>
      <c r="G6085" s="408">
        <f>SUM(H6068:H6084)/2</f>
        <v>3089.6800000000003</v>
      </c>
      <c r="H6085" s="409" t="e">
        <f>IF($A$2="CD",IF($A$3=1,ROUND(SUM(H6068:H6084)/2,0),IF($A$3=3,ROUND(SUM(H6068:H6084)/2,-1),SUM(H6068:H6084)/2)),SUM(H6068:H6084)/2)</f>
        <v>#REF!</v>
      </c>
      <c r="I6085" s="57" t="e">
        <f>SUM(J6068:J6084)/2</f>
        <v>#REF!</v>
      </c>
      <c r="J6085" s="410" t="e">
        <f>IF($A$2="CD",IF($A$3=1,ROUND(SUM(J6068:J6084)/2,0),IF($A$3=3,ROUND(SUM(J6068:J6084)/2,-1),SUM(J6068:J6084)/2)),SUM(J6068:J6084)/2)</f>
        <v>#REF!</v>
      </c>
    </row>
    <row r="6086" spans="1:10" ht="16" thickTop="1">
      <c r="A6086" s="18" t="s">
        <v>1340</v>
      </c>
      <c r="B6086" s="55"/>
      <c r="C6086" s="65" t="s">
        <v>1341</v>
      </c>
      <c r="D6086" s="66"/>
      <c r="E6086" s="67"/>
      <c r="F6086" s="67"/>
      <c r="G6086" s="68"/>
      <c r="H6086" s="69"/>
      <c r="I6086" s="45"/>
      <c r="J6086" s="70"/>
    </row>
    <row r="6087" spans="1:10">
      <c r="A6087" s="40" t="s">
        <v>1342</v>
      </c>
      <c r="B6087" s="55"/>
      <c r="C6087" s="588" t="s">
        <v>1343</v>
      </c>
      <c r="D6087" s="531"/>
      <c r="E6087" s="532"/>
      <c r="F6087" s="581">
        <f>$F$3</f>
        <v>0</v>
      </c>
      <c r="G6087" s="534"/>
      <c r="H6087" s="535" t="e">
        <f>ROUND(H6085*F6087,2)</f>
        <v>#REF!</v>
      </c>
      <c r="I6087" s="45"/>
      <c r="J6087" s="587" t="e">
        <f>ROUND(J6085*F6087,2)</f>
        <v>#REF!</v>
      </c>
    </row>
    <row r="6088" spans="1:10">
      <c r="A6088" s="40" t="s">
        <v>1344</v>
      </c>
      <c r="B6088" s="55"/>
      <c r="C6088" s="588" t="s">
        <v>1345</v>
      </c>
      <c r="D6088" s="531"/>
      <c r="E6088" s="532"/>
      <c r="F6088" s="581">
        <f>$G$3</f>
        <v>0</v>
      </c>
      <c r="G6088" s="534"/>
      <c r="H6088" s="535" t="e">
        <f>ROUND(H6085*F6088,2)</f>
        <v>#REF!</v>
      </c>
      <c r="I6088" s="45"/>
      <c r="J6088" s="587" t="e">
        <f>ROUND(J6085*F6088,2)</f>
        <v>#REF!</v>
      </c>
    </row>
    <row r="6089" spans="1:10">
      <c r="A6089" s="40" t="s">
        <v>1346</v>
      </c>
      <c r="B6089" s="55"/>
      <c r="C6089" s="588" t="s">
        <v>1347</v>
      </c>
      <c r="D6089" s="531"/>
      <c r="E6089" s="532"/>
      <c r="F6089" s="581">
        <f>$H$3</f>
        <v>0</v>
      </c>
      <c r="G6089" s="534"/>
      <c r="H6089" s="535" t="e">
        <f>ROUND(H6085*F6089,2)</f>
        <v>#REF!</v>
      </c>
      <c r="I6089" s="45"/>
      <c r="J6089" s="587" t="e">
        <f>ROUND(J6085*F6089,2)</f>
        <v>#REF!</v>
      </c>
    </row>
    <row r="6090" spans="1:10">
      <c r="A6090" s="40" t="s">
        <v>1348</v>
      </c>
      <c r="B6090" s="55"/>
      <c r="C6090" s="588" t="s">
        <v>1349</v>
      </c>
      <c r="D6090" s="531"/>
      <c r="E6090" s="532"/>
      <c r="F6090" s="581" t="e">
        <f>$I$3</f>
        <v>#REF!</v>
      </c>
      <c r="G6090" s="534"/>
      <c r="H6090" s="535" t="e">
        <f>ROUND(H6089*F6090,2)</f>
        <v>#REF!</v>
      </c>
      <c r="I6090" s="45"/>
      <c r="J6090" s="587" t="e">
        <f>ROUND(J6089*F6090,2)</f>
        <v>#REF!</v>
      </c>
    </row>
    <row r="6091" spans="1:10">
      <c r="A6091" s="18" t="s">
        <v>1350</v>
      </c>
      <c r="B6091" s="55"/>
      <c r="C6091" s="47" t="s">
        <v>1351</v>
      </c>
      <c r="D6091" s="18"/>
      <c r="E6091" s="42"/>
      <c r="F6091" s="42"/>
      <c r="G6091" s="71"/>
      <c r="H6091" s="72" t="e">
        <f>SUM(H6087:H6090)</f>
        <v>#REF!</v>
      </c>
      <c r="I6091" s="62"/>
      <c r="J6091" s="73" t="e">
        <f>SUM(J6087:J6090)</f>
        <v>#REF!</v>
      </c>
    </row>
    <row r="6092" spans="1:10" ht="16" thickBot="1">
      <c r="A6092" s="18" t="s">
        <v>1352</v>
      </c>
      <c r="B6092" s="55"/>
      <c r="C6092" s="411"/>
      <c r="D6092" s="412"/>
      <c r="E6092" s="406"/>
      <c r="F6092" s="407" t="s">
        <v>1353</v>
      </c>
      <c r="G6092" s="413" t="e">
        <f>H6091+H6085</f>
        <v>#REF!</v>
      </c>
      <c r="H6092" s="409" t="e">
        <f>IF($A$3=2,ROUND((H6085+H6091),2),IF($A$3=3,ROUND((H6085+H6091),-1),ROUND((H6085+H6091),0)))</f>
        <v>#REF!</v>
      </c>
      <c r="I6092" s="57"/>
      <c r="J6092" s="410" t="e">
        <f>IF($A$3=2,ROUND((J6085+J6091),2),IF($A$3=3,ROUND((J6085+J6091),-1),ROUND((J6085+J6091),0)))</f>
        <v>#REF!</v>
      </c>
    </row>
    <row r="6093" spans="1:10" ht="16" thickTop="1">
      <c r="C6093" s="1"/>
      <c r="D6093" s="2"/>
      <c r="E6093" s="1"/>
      <c r="F6093" s="1"/>
      <c r="G6093" s="1"/>
      <c r="H6093" s="1"/>
      <c r="I6093" s="29"/>
      <c r="J6093" s="30"/>
    </row>
    <row r="6094" spans="1:10">
      <c r="C6094" s="1"/>
      <c r="D6094" s="2"/>
      <c r="E6094" s="1"/>
      <c r="F6094" s="1"/>
      <c r="G6094" s="1"/>
      <c r="H6094" s="1"/>
      <c r="I6094" s="29"/>
      <c r="J6094" s="30"/>
    </row>
    <row r="6095" spans="1:10" ht="16" thickBot="1">
      <c r="C6095" s="1"/>
      <c r="D6095" s="2"/>
      <c r="E6095" s="1"/>
      <c r="F6095" s="1"/>
      <c r="G6095" s="1"/>
      <c r="H6095" s="1"/>
      <c r="I6095" s="29"/>
      <c r="J6095" s="30"/>
    </row>
    <row r="6096" spans="1:10" ht="16" thickTop="1">
      <c r="A6096" s="18" t="s">
        <v>2156</v>
      </c>
      <c r="B6096" s="31"/>
      <c r="C6096" s="812" t="s">
        <v>2157</v>
      </c>
      <c r="D6096" s="813"/>
      <c r="E6096" s="813"/>
      <c r="F6096" s="813"/>
      <c r="G6096" s="32"/>
      <c r="H6096" s="33" t="s">
        <v>1373</v>
      </c>
      <c r="I6096" s="118" t="s">
        <v>1251</v>
      </c>
      <c r="J6096" s="35" t="s">
        <v>4</v>
      </c>
    </row>
    <row r="6097" spans="1:10">
      <c r="A6097" s="18"/>
      <c r="B6097" s="31"/>
      <c r="C6097" s="814"/>
      <c r="D6097" s="815"/>
      <c r="E6097" s="815"/>
      <c r="F6097" s="815"/>
      <c r="G6097" s="36"/>
      <c r="H6097" s="37" t="e">
        <f>"ITEM:   "&amp;#REF!</f>
        <v>#REF!</v>
      </c>
      <c r="I6097" s="64" t="e">
        <f>#REF!</f>
        <v>#REF!</v>
      </c>
      <c r="J6097" s="39"/>
    </row>
    <row r="6098" spans="1:10">
      <c r="A6098" s="40" t="s">
        <v>1253</v>
      </c>
      <c r="B6098" s="31"/>
      <c r="C6098" s="523" t="s">
        <v>1</v>
      </c>
      <c r="D6098" s="576" t="s">
        <v>2</v>
      </c>
      <c r="E6098" s="577" t="s">
        <v>3</v>
      </c>
      <c r="F6098" s="577" t="s">
        <v>1254</v>
      </c>
      <c r="G6098" s="578" t="s">
        <v>1255</v>
      </c>
      <c r="H6098" s="574" t="s">
        <v>1256</v>
      </c>
      <c r="I6098" s="585"/>
      <c r="J6098" s="587" t="s">
        <v>1256</v>
      </c>
    </row>
    <row r="6099" spans="1:10">
      <c r="A6099" s="40"/>
      <c r="B6099" s="31"/>
      <c r="C6099" s="41"/>
      <c r="D6099" s="18"/>
      <c r="E6099" s="42"/>
      <c r="F6099" s="42"/>
      <c r="G6099" s="43"/>
      <c r="H6099" s="44"/>
      <c r="I6099" s="45"/>
      <c r="J6099" s="46"/>
    </row>
    <row r="6100" spans="1:10">
      <c r="A6100" s="40" t="s">
        <v>1267</v>
      </c>
      <c r="B6100" s="31"/>
      <c r="C6100" s="50" t="s">
        <v>1268</v>
      </c>
      <c r="D6100" s="18" t="s">
        <v>1269</v>
      </c>
      <c r="E6100" s="18" t="s">
        <v>1270</v>
      </c>
      <c r="F6100" s="18" t="s">
        <v>1271</v>
      </c>
      <c r="G6100" s="51" t="s">
        <v>1272</v>
      </c>
      <c r="H6100" s="52" t="s">
        <v>1273</v>
      </c>
      <c r="I6100" s="45"/>
      <c r="J6100" s="46"/>
    </row>
    <row r="6101" spans="1:10">
      <c r="A6101" s="40">
        <v>200006</v>
      </c>
      <c r="B6101" s="31" t="s">
        <v>1268</v>
      </c>
      <c r="C6101" s="523" t="s">
        <v>1339</v>
      </c>
      <c r="D6101" s="570">
        <v>41751</v>
      </c>
      <c r="E6101" s="571">
        <f>$O$1</f>
        <v>1.68</v>
      </c>
      <c r="F6101" s="572">
        <f>IF(D6101&lt;&gt;"",TRUNC(D6101*E6101,0),"")</f>
        <v>70141</v>
      </c>
      <c r="G6101" s="573">
        <v>15.8727</v>
      </c>
      <c r="H6101" s="574">
        <f>TRUNC(F6101/G6101,2)</f>
        <v>4418.97</v>
      </c>
      <c r="I6101" s="585" t="e">
        <f>I6097 / G6101</f>
        <v>#REF!</v>
      </c>
      <c r="J6101" s="587" t="e">
        <f>H6101 * I6097</f>
        <v>#REF!</v>
      </c>
    </row>
    <row r="6102" spans="1:10">
      <c r="A6102" s="18" t="s">
        <v>1276</v>
      </c>
      <c r="B6102" s="31"/>
      <c r="C6102" s="41"/>
      <c r="D6102" s="18"/>
      <c r="E6102" s="42"/>
      <c r="F6102" s="42"/>
      <c r="G6102" s="43" t="s">
        <v>1277</v>
      </c>
      <c r="H6102" s="48">
        <f>SUM(H6100:H6101)</f>
        <v>4418.97</v>
      </c>
      <c r="I6102" s="45"/>
      <c r="J6102" s="49" t="e">
        <f>SUM(J6100:J6101)</f>
        <v>#REF!</v>
      </c>
    </row>
    <row r="6103" spans="1:10">
      <c r="A6103" s="40" t="s">
        <v>1278</v>
      </c>
      <c r="B6103" s="31"/>
      <c r="C6103" s="53" t="s">
        <v>1279</v>
      </c>
      <c r="D6103" s="18"/>
      <c r="E6103" s="42"/>
      <c r="F6103" s="42"/>
      <c r="G6103" s="43"/>
      <c r="H6103" s="44"/>
      <c r="I6103" s="45"/>
      <c r="J6103" s="46"/>
    </row>
    <row r="6104" spans="1:10">
      <c r="A6104" s="40">
        <v>300026</v>
      </c>
      <c r="B6104" s="31" t="s">
        <v>1279</v>
      </c>
      <c r="C6104" s="523" t="s">
        <v>1281</v>
      </c>
      <c r="D6104" s="576" t="s">
        <v>1282</v>
      </c>
      <c r="E6104" s="579">
        <f>$O$2</f>
        <v>0.05</v>
      </c>
      <c r="F6104" s="577"/>
      <c r="G6104" s="578">
        <f>H6102</f>
        <v>4418.97</v>
      </c>
      <c r="H6104" s="574">
        <f>TRUNC(E6104* (1 + F6104 / 100) * G6104,2)</f>
        <v>220.94</v>
      </c>
      <c r="I6104" s="585" t="e">
        <f>I6097 * H6104</f>
        <v>#REF!</v>
      </c>
      <c r="J6104" s="587" t="e">
        <f>H6104 * I6097</f>
        <v>#REF!</v>
      </c>
    </row>
    <row r="6105" spans="1:10">
      <c r="A6105" s="18" t="s">
        <v>1283</v>
      </c>
      <c r="B6105" s="31"/>
      <c r="C6105" s="41"/>
      <c r="D6105" s="18"/>
      <c r="E6105" s="42"/>
      <c r="F6105" s="42"/>
      <c r="G6105" s="43" t="s">
        <v>1284</v>
      </c>
      <c r="H6105" s="48">
        <f>SUM(H6103:H6104)</f>
        <v>220.94</v>
      </c>
      <c r="I6105" s="45"/>
      <c r="J6105" s="49" t="e">
        <f>SUM(J6103:J6104)</f>
        <v>#REF!</v>
      </c>
    </row>
    <row r="6106" spans="1:10">
      <c r="A6106" s="18" t="s">
        <v>1285</v>
      </c>
      <c r="B6106" s="1"/>
      <c r="C6106" s="47" t="s">
        <v>1286</v>
      </c>
      <c r="D6106" s="18"/>
      <c r="E6106" s="42"/>
      <c r="F6106" s="42"/>
      <c r="G6106" s="43"/>
      <c r="H6106" s="44"/>
      <c r="I6106" s="45"/>
      <c r="J6106" s="46"/>
    </row>
    <row r="6107" spans="1:10">
      <c r="A6107" s="40"/>
      <c r="B6107" s="31"/>
      <c r="C6107" s="523"/>
      <c r="D6107" s="576"/>
      <c r="E6107" s="577"/>
      <c r="F6107" s="577"/>
      <c r="G6107" s="578"/>
      <c r="H6107" s="574"/>
      <c r="I6107" s="585"/>
      <c r="J6107" s="587"/>
    </row>
    <row r="6108" spans="1:10">
      <c r="A6108" s="54" t="s">
        <v>1287</v>
      </c>
      <c r="B6108" s="1"/>
      <c r="C6108" s="41"/>
      <c r="D6108" s="18"/>
      <c r="E6108" s="42"/>
      <c r="F6108" s="42"/>
      <c r="G6108" s="43" t="s">
        <v>1288</v>
      </c>
      <c r="H6108" s="574">
        <f>SUM(H6106:H6107)</f>
        <v>0</v>
      </c>
      <c r="I6108" s="45"/>
      <c r="J6108" s="587">
        <f>SUM(J6106:J6107)</f>
        <v>0</v>
      </c>
    </row>
    <row r="6109" spans="1:10">
      <c r="A6109" s="18"/>
      <c r="B6109" s="55"/>
      <c r="C6109" s="41"/>
      <c r="D6109" s="18"/>
      <c r="E6109" s="42"/>
      <c r="F6109" s="42"/>
      <c r="G6109" s="43"/>
      <c r="H6109" s="44"/>
      <c r="I6109" s="45"/>
      <c r="J6109" s="46"/>
    </row>
    <row r="6110" spans="1:10" ht="16" thickBot="1">
      <c r="A6110" s="18" t="s">
        <v>1289</v>
      </c>
      <c r="B6110" s="55"/>
      <c r="C6110" s="56"/>
      <c r="D6110" s="405"/>
      <c r="E6110" s="406"/>
      <c r="F6110" s="407" t="s">
        <v>1290</v>
      </c>
      <c r="G6110" s="408">
        <f>SUM(H6098:H6109)/2</f>
        <v>4639.9100000000008</v>
      </c>
      <c r="H6110" s="409" t="e">
        <f>IF($A$2="CD",IF($A$3=1,ROUND(SUM(H6098:H6109)/2,0),IF($A$3=3,ROUND(SUM(H6098:H6109)/2,-1),SUM(H6098:H6109)/2)),SUM(H6098:H6109)/2)</f>
        <v>#REF!</v>
      </c>
      <c r="I6110" s="57" t="e">
        <f>SUM(J6098:J6109)/2</f>
        <v>#REF!</v>
      </c>
      <c r="J6110" s="410" t="e">
        <f>IF($A$2="CD",IF($A$3=1,ROUND(SUM(J6098:J6109)/2,0),IF($A$3=3,ROUND(SUM(J6098:J6109)/2,-1),SUM(J6098:J6109)/2)),SUM(J6098:J6109)/2)</f>
        <v>#REF!</v>
      </c>
    </row>
    <row r="6111" spans="1:10" ht="16" thickTop="1">
      <c r="A6111" s="18" t="s">
        <v>1340</v>
      </c>
      <c r="B6111" s="55"/>
      <c r="C6111" s="65" t="s">
        <v>1341</v>
      </c>
      <c r="D6111" s="66"/>
      <c r="E6111" s="67"/>
      <c r="F6111" s="67"/>
      <c r="G6111" s="68"/>
      <c r="H6111" s="69"/>
      <c r="I6111" s="45"/>
      <c r="J6111" s="70"/>
    </row>
    <row r="6112" spans="1:10">
      <c r="A6112" s="40" t="s">
        <v>1342</v>
      </c>
      <c r="B6112" s="55"/>
      <c r="C6112" s="588" t="s">
        <v>1343</v>
      </c>
      <c r="D6112" s="531"/>
      <c r="E6112" s="532"/>
      <c r="F6112" s="581">
        <f>$F$3</f>
        <v>0</v>
      </c>
      <c r="G6112" s="534"/>
      <c r="H6112" s="535" t="e">
        <f>ROUND(H6110*F6112,2)</f>
        <v>#REF!</v>
      </c>
      <c r="I6112" s="45"/>
      <c r="J6112" s="587" t="e">
        <f>ROUND(J6110*F6112,2)</f>
        <v>#REF!</v>
      </c>
    </row>
    <row r="6113" spans="1:10">
      <c r="A6113" s="40" t="s">
        <v>1344</v>
      </c>
      <c r="B6113" s="55"/>
      <c r="C6113" s="588" t="s">
        <v>1345</v>
      </c>
      <c r="D6113" s="531"/>
      <c r="E6113" s="532"/>
      <c r="F6113" s="581">
        <f>$G$3</f>
        <v>0</v>
      </c>
      <c r="G6113" s="534"/>
      <c r="H6113" s="535" t="e">
        <f>ROUND(H6110*F6113,2)</f>
        <v>#REF!</v>
      </c>
      <c r="I6113" s="45"/>
      <c r="J6113" s="587" t="e">
        <f>ROUND(J6110*F6113,2)</f>
        <v>#REF!</v>
      </c>
    </row>
    <row r="6114" spans="1:10">
      <c r="A6114" s="40" t="s">
        <v>1346</v>
      </c>
      <c r="B6114" s="55"/>
      <c r="C6114" s="588" t="s">
        <v>1347</v>
      </c>
      <c r="D6114" s="531"/>
      <c r="E6114" s="532"/>
      <c r="F6114" s="581">
        <f>$H$3</f>
        <v>0</v>
      </c>
      <c r="G6114" s="534"/>
      <c r="H6114" s="535" t="e">
        <f>ROUND(H6110*F6114,2)</f>
        <v>#REF!</v>
      </c>
      <c r="I6114" s="45"/>
      <c r="J6114" s="587" t="e">
        <f>ROUND(J6110*F6114,2)</f>
        <v>#REF!</v>
      </c>
    </row>
    <row r="6115" spans="1:10">
      <c r="A6115" s="40" t="s">
        <v>1348</v>
      </c>
      <c r="B6115" s="55"/>
      <c r="C6115" s="588" t="s">
        <v>1349</v>
      </c>
      <c r="D6115" s="531"/>
      <c r="E6115" s="532"/>
      <c r="F6115" s="581" t="e">
        <f>$I$3</f>
        <v>#REF!</v>
      </c>
      <c r="G6115" s="534"/>
      <c r="H6115" s="535" t="e">
        <f>ROUND(H6114*F6115,2)</f>
        <v>#REF!</v>
      </c>
      <c r="I6115" s="45"/>
      <c r="J6115" s="587" t="e">
        <f>ROUND(J6114*F6115,2)</f>
        <v>#REF!</v>
      </c>
    </row>
    <row r="6116" spans="1:10">
      <c r="A6116" s="18" t="s">
        <v>1350</v>
      </c>
      <c r="B6116" s="55"/>
      <c r="C6116" s="47" t="s">
        <v>1351</v>
      </c>
      <c r="D6116" s="18"/>
      <c r="E6116" s="42"/>
      <c r="F6116" s="42"/>
      <c r="G6116" s="71"/>
      <c r="H6116" s="72" t="e">
        <f>SUM(H6112:H6115)</f>
        <v>#REF!</v>
      </c>
      <c r="I6116" s="62"/>
      <c r="J6116" s="73" t="e">
        <f>SUM(J6112:J6115)</f>
        <v>#REF!</v>
      </c>
    </row>
    <row r="6117" spans="1:10" ht="16" thickBot="1">
      <c r="A6117" s="18" t="s">
        <v>1352</v>
      </c>
      <c r="B6117" s="55"/>
      <c r="C6117" s="411"/>
      <c r="D6117" s="412"/>
      <c r="E6117" s="406"/>
      <c r="F6117" s="407" t="s">
        <v>1353</v>
      </c>
      <c r="G6117" s="413" t="e">
        <f>H6116+H6110</f>
        <v>#REF!</v>
      </c>
      <c r="H6117" s="409" t="e">
        <f>IF($A$3=2,ROUND((H6110+H6116),2),IF($A$3=3,ROUND((H6110+H6116),-1),ROUND((H6110+H6116),0)))</f>
        <v>#REF!</v>
      </c>
      <c r="I6117" s="57"/>
      <c r="J6117" s="410" t="e">
        <f>IF($A$3=2,ROUND((J6110+J6116),2),IF($A$3=3,ROUND((J6110+J6116),-1),ROUND((J6110+J6116),0)))</f>
        <v>#REF!</v>
      </c>
    </row>
    <row r="6118" spans="1:10" ht="16" thickTop="1">
      <c r="C6118" s="1"/>
      <c r="D6118" s="2"/>
      <c r="E6118" s="1"/>
      <c r="F6118" s="1"/>
      <c r="G6118" s="1"/>
      <c r="H6118" s="1"/>
      <c r="I6118" s="29"/>
      <c r="J6118" s="30"/>
    </row>
    <row r="6119" spans="1:10">
      <c r="C6119" s="1"/>
      <c r="D6119" s="2"/>
      <c r="E6119" s="1"/>
      <c r="F6119" s="1"/>
      <c r="G6119" s="1"/>
      <c r="H6119" s="1"/>
      <c r="I6119" s="29"/>
      <c r="J6119" s="30"/>
    </row>
    <row r="6120" spans="1:10" ht="16" thickBot="1">
      <c r="C6120" s="1"/>
      <c r="D6120" s="2"/>
      <c r="E6120" s="1"/>
      <c r="F6120" s="1"/>
      <c r="G6120" s="1"/>
      <c r="H6120" s="1"/>
      <c r="I6120" s="29"/>
      <c r="J6120" s="30"/>
    </row>
    <row r="6121" spans="1:10" ht="16" thickTop="1">
      <c r="A6121" s="18" t="s">
        <v>2158</v>
      </c>
      <c r="B6121" s="31"/>
      <c r="C6121" s="812" t="s">
        <v>7</v>
      </c>
      <c r="D6121" s="813"/>
      <c r="E6121" s="813"/>
      <c r="F6121" s="813"/>
      <c r="G6121" s="32"/>
      <c r="H6121" s="33" t="s">
        <v>1293</v>
      </c>
      <c r="I6121" s="34" t="s">
        <v>1251</v>
      </c>
      <c r="J6121" s="35" t="s">
        <v>4</v>
      </c>
    </row>
    <row r="6122" spans="1:10">
      <c r="A6122" s="18"/>
      <c r="B6122" s="31"/>
      <c r="C6122" s="814"/>
      <c r="D6122" s="815"/>
      <c r="E6122" s="815"/>
      <c r="F6122" s="815"/>
      <c r="G6122" s="36"/>
      <c r="H6122" s="37" t="e">
        <f>"ITEM:   "&amp;#REF!</f>
        <v>#REF!</v>
      </c>
      <c r="I6122" s="64" t="e">
        <f>#REF!</f>
        <v>#REF!</v>
      </c>
      <c r="J6122" s="39"/>
    </row>
    <row r="6123" spans="1:10">
      <c r="A6123" s="40" t="s">
        <v>1253</v>
      </c>
      <c r="B6123" s="31"/>
      <c r="C6123" s="523" t="s">
        <v>1</v>
      </c>
      <c r="D6123" s="576" t="s">
        <v>2</v>
      </c>
      <c r="E6123" s="577" t="s">
        <v>3</v>
      </c>
      <c r="F6123" s="577" t="s">
        <v>1254</v>
      </c>
      <c r="G6123" s="578" t="s">
        <v>1255</v>
      </c>
      <c r="H6123" s="574" t="s">
        <v>1256</v>
      </c>
      <c r="I6123" s="585"/>
      <c r="J6123" s="587" t="s">
        <v>1256</v>
      </c>
    </row>
    <row r="6124" spans="1:10">
      <c r="A6124" s="40"/>
      <c r="B6124" s="31"/>
      <c r="C6124" s="41"/>
      <c r="D6124" s="18"/>
      <c r="E6124" s="42"/>
      <c r="F6124" s="42"/>
      <c r="G6124" s="43"/>
      <c r="H6124" s="44"/>
      <c r="I6124" s="45"/>
      <c r="J6124" s="46"/>
    </row>
    <row r="6125" spans="1:10">
      <c r="A6125" s="18" t="s">
        <v>1267</v>
      </c>
      <c r="B6125" s="1"/>
      <c r="C6125" s="50" t="s">
        <v>1268</v>
      </c>
      <c r="D6125" s="18" t="s">
        <v>1269</v>
      </c>
      <c r="E6125" s="18" t="s">
        <v>1270</v>
      </c>
      <c r="F6125" s="18" t="s">
        <v>1271</v>
      </c>
      <c r="G6125" s="51" t="s">
        <v>1272</v>
      </c>
      <c r="H6125" s="52" t="s">
        <v>1273</v>
      </c>
      <c r="I6125" s="45"/>
      <c r="J6125" s="46"/>
    </row>
    <row r="6126" spans="1:10">
      <c r="A6126" s="18">
        <v>200006</v>
      </c>
      <c r="B6126" s="1" t="s">
        <v>1268</v>
      </c>
      <c r="C6126" s="523" t="s">
        <v>1339</v>
      </c>
      <c r="D6126" s="570">
        <v>41751</v>
      </c>
      <c r="E6126" s="571">
        <f>$O$1</f>
        <v>1.68</v>
      </c>
      <c r="F6126" s="572">
        <f>IF(D6126&lt;&gt;"",TRUNC(D6126*E6126,0),"")</f>
        <v>70141</v>
      </c>
      <c r="G6126" s="573">
        <v>468.64510000000001</v>
      </c>
      <c r="H6126" s="574">
        <f>TRUNC(F6126/G6126,2)</f>
        <v>149.66</v>
      </c>
      <c r="I6126" s="585" t="e">
        <f>I6122 / G6126</f>
        <v>#REF!</v>
      </c>
      <c r="J6126" s="587" t="e">
        <f>H6126 * I6122</f>
        <v>#REF!</v>
      </c>
    </row>
    <row r="6127" spans="1:10">
      <c r="A6127" s="54" t="s">
        <v>1276</v>
      </c>
      <c r="B6127" s="1"/>
      <c r="C6127" s="41"/>
      <c r="D6127" s="18"/>
      <c r="E6127" s="42"/>
      <c r="F6127" s="42"/>
      <c r="G6127" s="43" t="s">
        <v>1277</v>
      </c>
      <c r="H6127" s="109">
        <f>SUM(H6125:H6126)</f>
        <v>149.66</v>
      </c>
      <c r="I6127" s="45"/>
      <c r="J6127" s="108" t="e">
        <f>SUM(J6125:J6126)</f>
        <v>#REF!</v>
      </c>
    </row>
    <row r="6128" spans="1:10">
      <c r="A6128" s="40" t="s">
        <v>1278</v>
      </c>
      <c r="B6128" s="31"/>
      <c r="C6128" s="53" t="s">
        <v>1279</v>
      </c>
      <c r="D6128" s="18"/>
      <c r="E6128" s="42"/>
      <c r="F6128" s="42"/>
      <c r="G6128" s="43"/>
      <c r="H6128" s="44"/>
      <c r="I6128" s="45"/>
      <c r="J6128" s="46"/>
    </row>
    <row r="6129" spans="1:10">
      <c r="A6129" s="40">
        <v>300047</v>
      </c>
      <c r="B6129" s="31" t="s">
        <v>1279</v>
      </c>
      <c r="C6129" s="549" t="s">
        <v>1483</v>
      </c>
      <c r="D6129" s="576" t="s">
        <v>1417</v>
      </c>
      <c r="E6129" s="577">
        <v>0.03</v>
      </c>
      <c r="F6129" s="577"/>
      <c r="G6129" s="578">
        <v>95000</v>
      </c>
      <c r="H6129" s="574">
        <f>TRUNC(E6129* (1 + F6129 / 100) * G6129,2)</f>
        <v>2850</v>
      </c>
      <c r="I6129" s="585" t="e">
        <f>I6122 * (E6129 * (1+F6129/100))</f>
        <v>#REF!</v>
      </c>
      <c r="J6129" s="587" t="e">
        <f>H6129 * I6122</f>
        <v>#REF!</v>
      </c>
    </row>
    <row r="6130" spans="1:10">
      <c r="A6130" s="18" t="s">
        <v>1283</v>
      </c>
      <c r="B6130" s="31"/>
      <c r="C6130" s="41"/>
      <c r="D6130" s="18"/>
      <c r="E6130" s="42"/>
      <c r="F6130" s="42"/>
      <c r="G6130" s="43" t="s">
        <v>1284</v>
      </c>
      <c r="H6130" s="48">
        <f>SUM(H6128:H6129)</f>
        <v>2850</v>
      </c>
      <c r="I6130" s="45"/>
      <c r="J6130" s="49" t="e">
        <f>SUM(J6128:J6129)</f>
        <v>#REF!</v>
      </c>
    </row>
    <row r="6131" spans="1:10">
      <c r="A6131" s="18" t="s">
        <v>1285</v>
      </c>
      <c r="B6131" s="1"/>
      <c r="C6131" s="47" t="s">
        <v>1286</v>
      </c>
      <c r="D6131" s="18"/>
      <c r="E6131" s="42"/>
      <c r="F6131" s="42"/>
      <c r="G6131" s="43"/>
      <c r="H6131" s="44"/>
      <c r="I6131" s="45"/>
      <c r="J6131" s="46"/>
    </row>
    <row r="6132" spans="1:10">
      <c r="A6132" s="40"/>
      <c r="B6132" s="31"/>
      <c r="C6132" s="523"/>
      <c r="D6132" s="576"/>
      <c r="E6132" s="577"/>
      <c r="F6132" s="577"/>
      <c r="G6132" s="578"/>
      <c r="H6132" s="574"/>
      <c r="I6132" s="585"/>
      <c r="J6132" s="587"/>
    </row>
    <row r="6133" spans="1:10">
      <c r="A6133" s="54" t="s">
        <v>1287</v>
      </c>
      <c r="B6133" s="1"/>
      <c r="C6133" s="41"/>
      <c r="D6133" s="18"/>
      <c r="E6133" s="42"/>
      <c r="F6133" s="42"/>
      <c r="G6133" s="43" t="s">
        <v>1288</v>
      </c>
      <c r="H6133" s="574">
        <f>SUM(H6131:H6132)</f>
        <v>0</v>
      </c>
      <c r="I6133" s="45"/>
      <c r="J6133" s="587">
        <f>SUM(J6131:J6132)</f>
        <v>0</v>
      </c>
    </row>
    <row r="6134" spans="1:10">
      <c r="A6134" s="18"/>
      <c r="B6134" s="55"/>
      <c r="C6134" s="41"/>
      <c r="D6134" s="18"/>
      <c r="E6134" s="42"/>
      <c r="F6134" s="42"/>
      <c r="G6134" s="43"/>
      <c r="H6134" s="44"/>
      <c r="I6134" s="45"/>
      <c r="J6134" s="46"/>
    </row>
    <row r="6135" spans="1:10" ht="16" thickBot="1">
      <c r="A6135" s="18" t="s">
        <v>1289</v>
      </c>
      <c r="B6135" s="55"/>
      <c r="C6135" s="56"/>
      <c r="D6135" s="405"/>
      <c r="E6135" s="406"/>
      <c r="F6135" s="407" t="s">
        <v>1290</v>
      </c>
      <c r="G6135" s="408">
        <f>SUM(H6123:H6134)/2</f>
        <v>2999.66</v>
      </c>
      <c r="H6135" s="409" t="e">
        <f>IF($A$2="CD",IF($A$3=1,ROUND(SUM(H6123:H6134)/2,0),IF($A$3=3,ROUND(SUM(H6123:H6134)/2,-1),SUM(H6123:H6134)/2)),SUM(H6123:H6134)/2)</f>
        <v>#REF!</v>
      </c>
      <c r="I6135" s="57" t="e">
        <f>SUM(J6123:J6134)/2</f>
        <v>#REF!</v>
      </c>
      <c r="J6135" s="410" t="e">
        <f>IF($A$2="CD",IF($A$3=1,ROUND(SUM(J6123:J6134)/2,0),IF($A$3=3,ROUND(SUM(J6123:J6134)/2,-1),SUM(J6123:J6134)/2)),SUM(J6123:J6134)/2)</f>
        <v>#REF!</v>
      </c>
    </row>
    <row r="6136" spans="1:10" ht="16" thickTop="1">
      <c r="A6136" s="18" t="s">
        <v>1340</v>
      </c>
      <c r="B6136" s="55"/>
      <c r="C6136" s="65" t="s">
        <v>1341</v>
      </c>
      <c r="D6136" s="66"/>
      <c r="E6136" s="67"/>
      <c r="F6136" s="67"/>
      <c r="G6136" s="68"/>
      <c r="H6136" s="69"/>
      <c r="I6136" s="45"/>
      <c r="J6136" s="70"/>
    </row>
    <row r="6137" spans="1:10">
      <c r="A6137" s="40" t="s">
        <v>1342</v>
      </c>
      <c r="B6137" s="55"/>
      <c r="C6137" s="588" t="s">
        <v>1343</v>
      </c>
      <c r="D6137" s="531"/>
      <c r="E6137" s="532"/>
      <c r="F6137" s="581">
        <f>$F$3</f>
        <v>0</v>
      </c>
      <c r="G6137" s="534"/>
      <c r="H6137" s="535" t="e">
        <f>ROUND(H6135*F6137,2)</f>
        <v>#REF!</v>
      </c>
      <c r="I6137" s="45"/>
      <c r="J6137" s="587" t="e">
        <f>ROUND(J6135*F6137,2)</f>
        <v>#REF!</v>
      </c>
    </row>
    <row r="6138" spans="1:10">
      <c r="A6138" s="40" t="s">
        <v>1344</v>
      </c>
      <c r="B6138" s="55"/>
      <c r="C6138" s="588" t="s">
        <v>1345</v>
      </c>
      <c r="D6138" s="531"/>
      <c r="E6138" s="532"/>
      <c r="F6138" s="581">
        <f>$G$3</f>
        <v>0</v>
      </c>
      <c r="G6138" s="534"/>
      <c r="H6138" s="535" t="e">
        <f>ROUND(H6135*F6138,2)</f>
        <v>#REF!</v>
      </c>
      <c r="I6138" s="45"/>
      <c r="J6138" s="587" t="e">
        <f>ROUND(J6135*F6138,2)</f>
        <v>#REF!</v>
      </c>
    </row>
    <row r="6139" spans="1:10">
      <c r="A6139" s="40" t="s">
        <v>1346</v>
      </c>
      <c r="B6139" s="55"/>
      <c r="C6139" s="588" t="s">
        <v>1347</v>
      </c>
      <c r="D6139" s="531"/>
      <c r="E6139" s="532"/>
      <c r="F6139" s="581">
        <f>$H$3</f>
        <v>0</v>
      </c>
      <c r="G6139" s="534"/>
      <c r="H6139" s="535" t="e">
        <f>ROUND(H6135*F6139,2)</f>
        <v>#REF!</v>
      </c>
      <c r="I6139" s="45"/>
      <c r="J6139" s="587" t="e">
        <f>ROUND(J6135*F6139,2)</f>
        <v>#REF!</v>
      </c>
    </row>
    <row r="6140" spans="1:10">
      <c r="A6140" s="40" t="s">
        <v>1348</v>
      </c>
      <c r="B6140" s="55"/>
      <c r="C6140" s="588" t="s">
        <v>1349</v>
      </c>
      <c r="D6140" s="531"/>
      <c r="E6140" s="532"/>
      <c r="F6140" s="581" t="e">
        <f>$I$3</f>
        <v>#REF!</v>
      </c>
      <c r="G6140" s="534"/>
      <c r="H6140" s="535" t="e">
        <f>ROUND(H6139*F6140,2)</f>
        <v>#REF!</v>
      </c>
      <c r="I6140" s="45"/>
      <c r="J6140" s="587" t="e">
        <f>ROUND(J6139*F6140,2)</f>
        <v>#REF!</v>
      </c>
    </row>
    <row r="6141" spans="1:10">
      <c r="A6141" s="18" t="s">
        <v>1350</v>
      </c>
      <c r="B6141" s="55"/>
      <c r="C6141" s="47" t="s">
        <v>1351</v>
      </c>
      <c r="D6141" s="18"/>
      <c r="E6141" s="42"/>
      <c r="F6141" s="42"/>
      <c r="G6141" s="71"/>
      <c r="H6141" s="72" t="e">
        <f>SUM(H6137:H6140)</f>
        <v>#REF!</v>
      </c>
      <c r="I6141" s="62"/>
      <c r="J6141" s="73" t="e">
        <f>SUM(J6137:J6140)</f>
        <v>#REF!</v>
      </c>
    </row>
    <row r="6142" spans="1:10" ht="16" thickBot="1">
      <c r="A6142" s="18" t="s">
        <v>1352</v>
      </c>
      <c r="B6142" s="55"/>
      <c r="C6142" s="411"/>
      <c r="D6142" s="412"/>
      <c r="E6142" s="406"/>
      <c r="F6142" s="407" t="s">
        <v>1353</v>
      </c>
      <c r="G6142" s="413" t="e">
        <f>H6141+H6135</f>
        <v>#REF!</v>
      </c>
      <c r="H6142" s="409" t="e">
        <f>IF($A$3=2,ROUND((H6135+H6141),2),IF($A$3=3,ROUND((H6135+H6141),-1),ROUND((H6135+H6141),0)))</f>
        <v>#REF!</v>
      </c>
      <c r="I6142" s="57"/>
      <c r="J6142" s="410" t="e">
        <f>IF($A$3=2,ROUND((J6135+J6141),2),IF($A$3=3,ROUND((J6135+J6141),-1),ROUND((J6135+J6141),0)))</f>
        <v>#REF!</v>
      </c>
    </row>
    <row r="6143" spans="1:10" ht="16" thickTop="1">
      <c r="C6143" s="1"/>
      <c r="D6143" s="2"/>
      <c r="E6143" s="1"/>
      <c r="F6143" s="1"/>
      <c r="G6143" s="1"/>
      <c r="H6143" s="1"/>
      <c r="I6143" s="29"/>
      <c r="J6143" s="30"/>
    </row>
    <row r="6144" spans="1:10">
      <c r="C6144" s="1"/>
      <c r="D6144" s="2"/>
      <c r="E6144" s="1"/>
      <c r="F6144" s="1"/>
      <c r="G6144" s="1"/>
      <c r="H6144" s="1"/>
      <c r="I6144" s="29"/>
      <c r="J6144" s="30"/>
    </row>
    <row r="6145" spans="1:10" ht="16" thickBot="1">
      <c r="C6145" s="1"/>
      <c r="D6145" s="2"/>
      <c r="E6145" s="1"/>
      <c r="F6145" s="1"/>
      <c r="G6145" s="1"/>
      <c r="H6145" s="1"/>
      <c r="I6145" s="29"/>
      <c r="J6145" s="30"/>
    </row>
    <row r="6146" spans="1:10" ht="16" thickTop="1">
      <c r="A6146" s="18" t="s">
        <v>2159</v>
      </c>
      <c r="B6146" s="31"/>
      <c r="C6146" s="812" t="s">
        <v>1468</v>
      </c>
      <c r="D6146" s="813"/>
      <c r="E6146" s="813"/>
      <c r="F6146" s="813"/>
      <c r="G6146" s="32"/>
      <c r="H6146" s="33" t="s">
        <v>1293</v>
      </c>
      <c r="I6146" s="34" t="s">
        <v>1251</v>
      </c>
      <c r="J6146" s="35" t="s">
        <v>4</v>
      </c>
    </row>
    <row r="6147" spans="1:10">
      <c r="A6147" s="18"/>
      <c r="B6147" s="31"/>
      <c r="C6147" s="814"/>
      <c r="D6147" s="815"/>
      <c r="E6147" s="815"/>
      <c r="F6147" s="815"/>
      <c r="G6147" s="36"/>
      <c r="H6147" s="37" t="e">
        <f>"ITEM:   "&amp;#REF!</f>
        <v>#REF!</v>
      </c>
      <c r="I6147" s="64" t="e">
        <f>#REF!</f>
        <v>#REF!</v>
      </c>
      <c r="J6147" s="39"/>
    </row>
    <row r="6148" spans="1:10">
      <c r="A6148" s="40" t="s">
        <v>1253</v>
      </c>
      <c r="B6148" s="31"/>
      <c r="C6148" s="523" t="s">
        <v>1</v>
      </c>
      <c r="D6148" s="576" t="s">
        <v>2</v>
      </c>
      <c r="E6148" s="577" t="s">
        <v>3</v>
      </c>
      <c r="F6148" s="577" t="s">
        <v>1254</v>
      </c>
      <c r="G6148" s="578" t="s">
        <v>1255</v>
      </c>
      <c r="H6148" s="574" t="s">
        <v>1256</v>
      </c>
      <c r="I6148" s="585"/>
      <c r="J6148" s="587" t="s">
        <v>1256</v>
      </c>
    </row>
    <row r="6149" spans="1:10">
      <c r="A6149" s="40"/>
      <c r="B6149" s="31"/>
      <c r="C6149" s="41"/>
      <c r="D6149" s="18"/>
      <c r="E6149" s="42"/>
      <c r="F6149" s="42"/>
      <c r="G6149" s="43"/>
      <c r="H6149" s="44"/>
      <c r="I6149" s="45"/>
      <c r="J6149" s="46"/>
    </row>
    <row r="6150" spans="1:10">
      <c r="A6150" s="40" t="s">
        <v>1267</v>
      </c>
      <c r="B6150" s="31"/>
      <c r="C6150" s="50" t="s">
        <v>1268</v>
      </c>
      <c r="D6150" s="18" t="s">
        <v>1269</v>
      </c>
      <c r="E6150" s="18" t="s">
        <v>1270</v>
      </c>
      <c r="F6150" s="18" t="s">
        <v>1271</v>
      </c>
      <c r="G6150" s="51" t="s">
        <v>1272</v>
      </c>
      <c r="H6150" s="52" t="s">
        <v>1273</v>
      </c>
      <c r="I6150" s="45"/>
      <c r="J6150" s="46"/>
    </row>
    <row r="6151" spans="1:10">
      <c r="A6151" s="40">
        <v>200006</v>
      </c>
      <c r="B6151" s="31" t="s">
        <v>1268</v>
      </c>
      <c r="C6151" s="523" t="s">
        <v>1339</v>
      </c>
      <c r="D6151" s="570">
        <v>41751</v>
      </c>
      <c r="E6151" s="571">
        <f>$O$1</f>
        <v>1.68</v>
      </c>
      <c r="F6151" s="572">
        <f>IF(D6151&lt;&gt;"",TRUNC(D6151*E6151,0),"")</f>
        <v>70141</v>
      </c>
      <c r="G6151" s="573">
        <v>15.4071</v>
      </c>
      <c r="H6151" s="574">
        <f>TRUNC(F6151/G6151,2)</f>
        <v>4552.51</v>
      </c>
      <c r="I6151" s="585" t="e">
        <f>I6147 / G6151</f>
        <v>#REF!</v>
      </c>
      <c r="J6151" s="587" t="e">
        <f>H6151 * I6147</f>
        <v>#REF!</v>
      </c>
    </row>
    <row r="6152" spans="1:10">
      <c r="A6152" s="18" t="s">
        <v>1276</v>
      </c>
      <c r="B6152" s="31"/>
      <c r="C6152" s="41"/>
      <c r="D6152" s="18"/>
      <c r="E6152" s="42"/>
      <c r="F6152" s="42"/>
      <c r="G6152" s="43" t="s">
        <v>1277</v>
      </c>
      <c r="H6152" s="48">
        <f>SUM(H6150:H6151)</f>
        <v>4552.51</v>
      </c>
      <c r="I6152" s="45"/>
      <c r="J6152" s="49" t="e">
        <f>SUM(J6150:J6151)</f>
        <v>#REF!</v>
      </c>
    </row>
    <row r="6153" spans="1:10">
      <c r="A6153" s="40" t="s">
        <v>1278</v>
      </c>
      <c r="B6153" s="31"/>
      <c r="C6153" s="53" t="s">
        <v>1279</v>
      </c>
      <c r="D6153" s="18"/>
      <c r="E6153" s="42"/>
      <c r="F6153" s="42"/>
      <c r="G6153" s="43"/>
      <c r="H6153" s="44"/>
      <c r="I6153" s="45"/>
      <c r="J6153" s="46"/>
    </row>
    <row r="6154" spans="1:10">
      <c r="A6154" s="40">
        <v>300059</v>
      </c>
      <c r="B6154" s="31" t="s">
        <v>1279</v>
      </c>
      <c r="C6154" s="523" t="s">
        <v>1432</v>
      </c>
      <c r="D6154" s="576" t="s">
        <v>1433</v>
      </c>
      <c r="E6154" s="577">
        <v>0.26</v>
      </c>
      <c r="F6154" s="577"/>
      <c r="G6154" s="578">
        <v>46500</v>
      </c>
      <c r="H6154" s="574">
        <f>TRUNC(E6154* (1 + F6154 / 100) * G6154,2)</f>
        <v>12090</v>
      </c>
      <c r="I6154" s="585" t="e">
        <f>I6147 * (E6154 * (1+F6154/100))</f>
        <v>#REF!</v>
      </c>
      <c r="J6154" s="587" t="e">
        <f>H6154 * I6147</f>
        <v>#REF!</v>
      </c>
    </row>
    <row r="6155" spans="1:10">
      <c r="A6155" s="40">
        <v>300026</v>
      </c>
      <c r="B6155" s="31" t="s">
        <v>1279</v>
      </c>
      <c r="C6155" s="523" t="s">
        <v>1281</v>
      </c>
      <c r="D6155" s="576" t="s">
        <v>1282</v>
      </c>
      <c r="E6155" s="579">
        <f>$O$2</f>
        <v>0.05</v>
      </c>
      <c r="F6155" s="577"/>
      <c r="G6155" s="578">
        <f>H6152</f>
        <v>4552.51</v>
      </c>
      <c r="H6155" s="574">
        <f>TRUNC(E6155* (1 + F6155 / 100) * G6155,2)</f>
        <v>227.62</v>
      </c>
      <c r="I6155" s="585" t="e">
        <f>I6147 * H6155</f>
        <v>#REF!</v>
      </c>
      <c r="J6155" s="587" t="e">
        <f>H6155 * I6147</f>
        <v>#REF!</v>
      </c>
    </row>
    <row r="6156" spans="1:10">
      <c r="A6156" s="18" t="s">
        <v>1283</v>
      </c>
      <c r="B6156" s="31"/>
      <c r="C6156" s="41"/>
      <c r="D6156" s="18"/>
      <c r="E6156" s="42"/>
      <c r="F6156" s="42"/>
      <c r="G6156" s="43" t="s">
        <v>1284</v>
      </c>
      <c r="H6156" s="48">
        <f>SUM(H6153:H6155)</f>
        <v>12317.62</v>
      </c>
      <c r="I6156" s="45"/>
      <c r="J6156" s="49" t="e">
        <f>SUM(J6153:J6155)</f>
        <v>#REF!</v>
      </c>
    </row>
    <row r="6157" spans="1:10">
      <c r="A6157" s="18" t="s">
        <v>1285</v>
      </c>
      <c r="B6157" s="1"/>
      <c r="C6157" s="47" t="s">
        <v>1286</v>
      </c>
      <c r="D6157" s="18"/>
      <c r="E6157" s="42"/>
      <c r="F6157" s="42"/>
      <c r="G6157" s="43"/>
      <c r="H6157" s="44"/>
      <c r="I6157" s="45"/>
      <c r="J6157" s="46"/>
    </row>
    <row r="6158" spans="1:10">
      <c r="A6158" s="40"/>
      <c r="B6158" s="31"/>
      <c r="C6158" s="523"/>
      <c r="D6158" s="576"/>
      <c r="E6158" s="577"/>
      <c r="F6158" s="577"/>
      <c r="G6158" s="578"/>
      <c r="H6158" s="574"/>
      <c r="I6158" s="585"/>
      <c r="J6158" s="587"/>
    </row>
    <row r="6159" spans="1:10">
      <c r="A6159" s="54" t="s">
        <v>1287</v>
      </c>
      <c r="B6159" s="1"/>
      <c r="C6159" s="41"/>
      <c r="D6159" s="18"/>
      <c r="E6159" s="42"/>
      <c r="F6159" s="42"/>
      <c r="G6159" s="43" t="s">
        <v>1288</v>
      </c>
      <c r="H6159" s="574">
        <f>SUM(H6157:H6158)</f>
        <v>0</v>
      </c>
      <c r="I6159" s="45"/>
      <c r="J6159" s="587">
        <f>SUM(J6157:J6158)</f>
        <v>0</v>
      </c>
    </row>
    <row r="6160" spans="1:10">
      <c r="A6160" s="18"/>
      <c r="B6160" s="55"/>
      <c r="C6160" s="41"/>
      <c r="D6160" s="18"/>
      <c r="E6160" s="42"/>
      <c r="F6160" s="42"/>
      <c r="G6160" s="43"/>
      <c r="H6160" s="44"/>
      <c r="I6160" s="45"/>
      <c r="J6160" s="46"/>
    </row>
    <row r="6161" spans="1:10" ht="16" thickBot="1">
      <c r="A6161" s="18" t="s">
        <v>1289</v>
      </c>
      <c r="B6161" s="55"/>
      <c r="C6161" s="56"/>
      <c r="D6161" s="405"/>
      <c r="E6161" s="406"/>
      <c r="F6161" s="407" t="s">
        <v>1290</v>
      </c>
      <c r="G6161" s="408">
        <f>SUM(H6148:H6160)/2</f>
        <v>16870.13</v>
      </c>
      <c r="H6161" s="409" t="e">
        <f>IF($A$2="CD",IF($A$3=1,ROUND(SUM(H6148:H6160)/2,0),IF($A$3=3,ROUND(SUM(H6148:H6160)/2,-1),SUM(H6148:H6160)/2)),SUM(H6148:H6160)/2)</f>
        <v>#REF!</v>
      </c>
      <c r="I6161" s="94" t="e">
        <f>SUM(J6148:J6160)/2</f>
        <v>#REF!</v>
      </c>
      <c r="J6161" s="410" t="e">
        <f>IF($A$2="CD",IF($A$3=1,ROUND(SUM(J6148:J6160)/2,0),IF($A$3=3,ROUND(SUM(J6148:J6160)/2,-1),SUM(J6148:J6160)/2)),SUM(J6148:J6160)/2)</f>
        <v>#REF!</v>
      </c>
    </row>
    <row r="6162" spans="1:10" ht="16" thickTop="1">
      <c r="A6162" s="18" t="s">
        <v>1340</v>
      </c>
      <c r="B6162" s="55"/>
      <c r="C6162" s="65" t="s">
        <v>1341</v>
      </c>
      <c r="D6162" s="66"/>
      <c r="E6162" s="67"/>
      <c r="F6162" s="67"/>
      <c r="G6162" s="68"/>
      <c r="H6162" s="69"/>
      <c r="I6162" s="45"/>
      <c r="J6162" s="70"/>
    </row>
    <row r="6163" spans="1:10">
      <c r="A6163" s="40" t="s">
        <v>1342</v>
      </c>
      <c r="B6163" s="55"/>
      <c r="C6163" s="588" t="s">
        <v>1343</v>
      </c>
      <c r="D6163" s="531"/>
      <c r="E6163" s="532"/>
      <c r="F6163" s="581">
        <f>$F$3</f>
        <v>0</v>
      </c>
      <c r="G6163" s="534"/>
      <c r="H6163" s="535" t="e">
        <f>ROUND(H6161*F6163,2)</f>
        <v>#REF!</v>
      </c>
      <c r="I6163" s="45"/>
      <c r="J6163" s="587" t="e">
        <f>ROUND(J6161*F6163,2)</f>
        <v>#REF!</v>
      </c>
    </row>
    <row r="6164" spans="1:10">
      <c r="A6164" s="40" t="s">
        <v>1344</v>
      </c>
      <c r="B6164" s="55"/>
      <c r="C6164" s="588" t="s">
        <v>1345</v>
      </c>
      <c r="D6164" s="531"/>
      <c r="E6164" s="532"/>
      <c r="F6164" s="581">
        <f>$G$3</f>
        <v>0</v>
      </c>
      <c r="G6164" s="534"/>
      <c r="H6164" s="535" t="e">
        <f>ROUND(H6161*F6164,2)</f>
        <v>#REF!</v>
      </c>
      <c r="I6164" s="45"/>
      <c r="J6164" s="587" t="e">
        <f>ROUND(J6161*F6164,2)</f>
        <v>#REF!</v>
      </c>
    </row>
    <row r="6165" spans="1:10">
      <c r="A6165" s="40" t="s">
        <v>1346</v>
      </c>
      <c r="B6165" s="55"/>
      <c r="C6165" s="588" t="s">
        <v>1347</v>
      </c>
      <c r="D6165" s="531"/>
      <c r="E6165" s="532"/>
      <c r="F6165" s="581">
        <f>$H$3</f>
        <v>0</v>
      </c>
      <c r="G6165" s="534"/>
      <c r="H6165" s="535" t="e">
        <f>ROUND(H6161*F6165,2)</f>
        <v>#REF!</v>
      </c>
      <c r="I6165" s="45"/>
      <c r="J6165" s="587" t="e">
        <f>ROUND(J6161*F6165,2)</f>
        <v>#REF!</v>
      </c>
    </row>
    <row r="6166" spans="1:10">
      <c r="A6166" s="40" t="s">
        <v>1348</v>
      </c>
      <c r="B6166" s="55"/>
      <c r="C6166" s="588" t="s">
        <v>1349</v>
      </c>
      <c r="D6166" s="531"/>
      <c r="E6166" s="532"/>
      <c r="F6166" s="581" t="e">
        <f>$I$3</f>
        <v>#REF!</v>
      </c>
      <c r="G6166" s="534"/>
      <c r="H6166" s="535" t="e">
        <f>ROUND(H6165*F6166,2)</f>
        <v>#REF!</v>
      </c>
      <c r="I6166" s="45"/>
      <c r="J6166" s="587" t="e">
        <f>ROUND(J6165*F6166,2)</f>
        <v>#REF!</v>
      </c>
    </row>
    <row r="6167" spans="1:10">
      <c r="A6167" s="18" t="s">
        <v>1350</v>
      </c>
      <c r="B6167" s="55"/>
      <c r="C6167" s="47" t="s">
        <v>1351</v>
      </c>
      <c r="D6167" s="18"/>
      <c r="E6167" s="42"/>
      <c r="F6167" s="42"/>
      <c r="G6167" s="71"/>
      <c r="H6167" s="72" t="e">
        <f>SUM(H6163:H6166)</f>
        <v>#REF!</v>
      </c>
      <c r="I6167" s="62"/>
      <c r="J6167" s="73" t="e">
        <f>SUM(J6163:J6166)</f>
        <v>#REF!</v>
      </c>
    </row>
    <row r="6168" spans="1:10" ht="16" thickBot="1">
      <c r="A6168" s="18" t="s">
        <v>1352</v>
      </c>
      <c r="B6168" s="55"/>
      <c r="C6168" s="411"/>
      <c r="D6168" s="412"/>
      <c r="E6168" s="406"/>
      <c r="F6168" s="407" t="s">
        <v>1353</v>
      </c>
      <c r="G6168" s="413" t="e">
        <f>H6167+H6161</f>
        <v>#REF!</v>
      </c>
      <c r="H6168" s="409" t="e">
        <f>IF($A$3=2,ROUND((H6161+H6167),2),IF($A$3=3,ROUND((H6161+H6167),-1),ROUND((H6161+H6167),0)))</f>
        <v>#REF!</v>
      </c>
      <c r="I6168" s="57"/>
      <c r="J6168" s="410" t="e">
        <f>IF($A$3=2,ROUND((J6161+J6167),2),IF($A$3=3,ROUND((J6161+J6167),-1),ROUND((J6161+J6167),0)))</f>
        <v>#REF!</v>
      </c>
    </row>
    <row r="6169" spans="1:10" ht="16" thickTop="1">
      <c r="C6169" s="1"/>
      <c r="D6169" s="2"/>
      <c r="E6169" s="1"/>
      <c r="F6169" s="1"/>
      <c r="G6169" s="1"/>
      <c r="H6169" s="1"/>
      <c r="I6169" s="29"/>
      <c r="J6169" s="30"/>
    </row>
    <row r="6170" spans="1:10">
      <c r="C6170" s="1"/>
      <c r="D6170" s="2"/>
      <c r="E6170" s="1"/>
      <c r="F6170" s="1"/>
      <c r="G6170" s="1"/>
      <c r="H6170" s="1"/>
      <c r="I6170" s="29"/>
      <c r="J6170" s="30"/>
    </row>
    <row r="6171" spans="1:10" ht="16" thickBot="1">
      <c r="C6171" s="1"/>
      <c r="D6171" s="2"/>
      <c r="E6171" s="1"/>
      <c r="F6171" s="1"/>
      <c r="G6171" s="1"/>
      <c r="H6171" s="1"/>
      <c r="I6171" s="29"/>
      <c r="J6171" s="30"/>
    </row>
    <row r="6172" spans="1:10" ht="16" thickTop="1">
      <c r="A6172" s="95" t="s">
        <v>2160</v>
      </c>
      <c r="C6172" s="824" t="s">
        <v>1470</v>
      </c>
      <c r="D6172" s="825"/>
      <c r="E6172" s="825"/>
      <c r="F6172" s="825"/>
      <c r="G6172" s="32"/>
      <c r="H6172" s="33" t="s">
        <v>1471</v>
      </c>
      <c r="I6172" s="75" t="s">
        <v>1411</v>
      </c>
      <c r="J6172" s="30"/>
    </row>
    <row r="6173" spans="1:10">
      <c r="A6173" s="95"/>
      <c r="C6173" s="826"/>
      <c r="D6173" s="827"/>
      <c r="E6173" s="827"/>
      <c r="F6173" s="827"/>
      <c r="G6173" s="36"/>
      <c r="H6173" s="37" t="e">
        <f>"ITEM:   "&amp;#REF!</f>
        <v>#REF!</v>
      </c>
      <c r="I6173" s="64" t="e">
        <f>#REF!</f>
        <v>#REF!</v>
      </c>
      <c r="J6173" s="30"/>
    </row>
    <row r="6174" spans="1:10">
      <c r="A6174" s="40" t="s">
        <v>1253</v>
      </c>
      <c r="C6174" s="523" t="s">
        <v>1</v>
      </c>
      <c r="D6174" s="576" t="s">
        <v>2</v>
      </c>
      <c r="E6174" s="576" t="s">
        <v>3</v>
      </c>
      <c r="F6174" s="576" t="s">
        <v>1254</v>
      </c>
      <c r="G6174" s="550" t="s">
        <v>1255</v>
      </c>
      <c r="H6174" s="551" t="s">
        <v>1256</v>
      </c>
      <c r="I6174" s="595"/>
      <c r="J6174" s="30"/>
    </row>
    <row r="6175" spans="1:10">
      <c r="A6175" s="40"/>
      <c r="C6175" s="41"/>
      <c r="D6175" s="18"/>
      <c r="E6175" s="42"/>
      <c r="F6175" s="42"/>
      <c r="G6175" s="96"/>
      <c r="H6175" s="97"/>
      <c r="I6175" s="425"/>
      <c r="J6175" s="30"/>
    </row>
    <row r="6176" spans="1:10">
      <c r="A6176" s="40" t="s">
        <v>1257</v>
      </c>
      <c r="C6176" s="47" t="s">
        <v>1258</v>
      </c>
      <c r="D6176" s="18"/>
      <c r="E6176" s="42"/>
      <c r="F6176" s="42"/>
      <c r="G6176" s="96"/>
      <c r="H6176" s="97"/>
      <c r="I6176" s="84"/>
      <c r="J6176" s="30"/>
    </row>
    <row r="6177" spans="1:10">
      <c r="A6177" s="40"/>
      <c r="B6177" s="31"/>
      <c r="C6177" s="596"/>
      <c r="D6177" s="546"/>
      <c r="E6177" s="542"/>
      <c r="F6177" s="547"/>
      <c r="G6177" s="578"/>
      <c r="H6177" s="574"/>
      <c r="I6177" s="585"/>
      <c r="J6177" s="30"/>
    </row>
    <row r="6178" spans="1:10">
      <c r="A6178" s="54" t="s">
        <v>1265</v>
      </c>
      <c r="C6178" s="41"/>
      <c r="D6178" s="18"/>
      <c r="E6178" s="42"/>
      <c r="F6178" s="42"/>
      <c r="G6178" s="96" t="s">
        <v>1266</v>
      </c>
      <c r="H6178" s="544">
        <f>SUM(H6176:H6177)</f>
        <v>0</v>
      </c>
      <c r="I6178" s="84"/>
      <c r="J6178" s="30">
        <f>SUM(J6176:J6177)</f>
        <v>0</v>
      </c>
    </row>
    <row r="6179" spans="1:10">
      <c r="A6179" s="40" t="s">
        <v>1267</v>
      </c>
      <c r="C6179" s="50" t="s">
        <v>1268</v>
      </c>
      <c r="D6179" s="18" t="s">
        <v>1269</v>
      </c>
      <c r="E6179" s="18" t="s">
        <v>1270</v>
      </c>
      <c r="F6179" s="18" t="s">
        <v>1271</v>
      </c>
      <c r="G6179" s="98" t="s">
        <v>1472</v>
      </c>
      <c r="H6179" s="99" t="s">
        <v>1273</v>
      </c>
      <c r="I6179" s="84"/>
      <c r="J6179" s="30"/>
    </row>
    <row r="6180" spans="1:10">
      <c r="A6180" s="40"/>
      <c r="B6180" s="31"/>
      <c r="C6180" s="596"/>
      <c r="D6180" s="546"/>
      <c r="E6180" s="542"/>
      <c r="F6180" s="547"/>
      <c r="G6180" s="578"/>
      <c r="H6180" s="574"/>
      <c r="I6180" s="585"/>
      <c r="J6180" s="30"/>
    </row>
    <row r="6181" spans="1:10">
      <c r="A6181" s="54" t="s">
        <v>1276</v>
      </c>
      <c r="C6181" s="41"/>
      <c r="D6181" s="18"/>
      <c r="E6181" s="42"/>
      <c r="F6181" s="42"/>
      <c r="G6181" s="96" t="s">
        <v>1473</v>
      </c>
      <c r="H6181" s="544">
        <f>SUM(H6179:H6180)</f>
        <v>0</v>
      </c>
      <c r="I6181" s="84"/>
      <c r="J6181" s="30">
        <f>SUM(J6179:J6180)</f>
        <v>0</v>
      </c>
    </row>
    <row r="6182" spans="1:10">
      <c r="A6182" s="40" t="s">
        <v>1278</v>
      </c>
      <c r="C6182" s="47" t="s">
        <v>1279</v>
      </c>
      <c r="D6182" s="18"/>
      <c r="E6182" s="42"/>
      <c r="F6182" s="42"/>
      <c r="G6182" s="96"/>
      <c r="H6182" s="97"/>
      <c r="I6182" s="84"/>
      <c r="J6182" s="30"/>
    </row>
    <row r="6183" spans="1:10">
      <c r="A6183" s="40">
        <v>300065</v>
      </c>
      <c r="B6183" t="s">
        <v>1279</v>
      </c>
      <c r="C6183" s="523" t="s">
        <v>1474</v>
      </c>
      <c r="D6183" s="576" t="s">
        <v>1475</v>
      </c>
      <c r="E6183" s="577">
        <v>1.3029999999999999</v>
      </c>
      <c r="F6183" s="577"/>
      <c r="G6183" s="553">
        <v>1320</v>
      </c>
      <c r="H6183" s="574">
        <f>TRUNC(E6183* (1 + F6183 / 100) * G6183,2)</f>
        <v>1719.96</v>
      </c>
      <c r="I6183" s="595" t="e">
        <f>I6173 * (E6183 * (1+F6183/100))</f>
        <v>#REF!</v>
      </c>
      <c r="J6183" s="30" t="e">
        <f>H6183 * I6173</f>
        <v>#REF!</v>
      </c>
    </row>
    <row r="6184" spans="1:10">
      <c r="A6184" s="40"/>
      <c r="B6184" s="31"/>
      <c r="C6184" s="596"/>
      <c r="D6184" s="546"/>
      <c r="E6184" s="542"/>
      <c r="F6184" s="547"/>
      <c r="G6184" s="578"/>
      <c r="H6184" s="574"/>
      <c r="I6184" s="585"/>
      <c r="J6184" s="30"/>
    </row>
    <row r="6185" spans="1:10">
      <c r="A6185" s="18" t="s">
        <v>1283</v>
      </c>
      <c r="C6185" s="41"/>
      <c r="D6185" s="18"/>
      <c r="E6185" s="42"/>
      <c r="F6185" s="42"/>
      <c r="G6185" s="96" t="s">
        <v>1476</v>
      </c>
      <c r="H6185" s="544">
        <f>SUM(H6182:H6184)</f>
        <v>1719.96</v>
      </c>
      <c r="I6185" s="84"/>
      <c r="J6185" s="544" t="e">
        <f>SUM(J6182:J6184)</f>
        <v>#REF!</v>
      </c>
    </row>
    <row r="6186" spans="1:10">
      <c r="A6186" s="40" t="s">
        <v>1285</v>
      </c>
      <c r="C6186" s="47" t="s">
        <v>1286</v>
      </c>
      <c r="D6186" s="18"/>
      <c r="E6186" s="42"/>
      <c r="F6186" s="42"/>
      <c r="G6186" s="96"/>
      <c r="H6186" s="97"/>
      <c r="I6186" s="84"/>
      <c r="J6186" s="30"/>
    </row>
    <row r="6187" spans="1:10">
      <c r="A6187" s="40"/>
      <c r="B6187" s="31"/>
      <c r="C6187" s="596"/>
      <c r="D6187" s="546"/>
      <c r="E6187" s="542"/>
      <c r="F6187" s="547"/>
      <c r="G6187" s="578"/>
      <c r="H6187" s="574"/>
      <c r="I6187" s="585"/>
      <c r="J6187" s="30"/>
    </row>
    <row r="6188" spans="1:10">
      <c r="A6188" s="18" t="s">
        <v>1287</v>
      </c>
      <c r="C6188" s="41"/>
      <c r="D6188" s="18"/>
      <c r="E6188" s="42"/>
      <c r="F6188" s="42"/>
      <c r="G6188" s="96" t="str">
        <f>"SUBTOTAL " &amp;C6186</f>
        <v>SUBTOTAL OTROS</v>
      </c>
      <c r="H6188" s="544">
        <f>SUM(H6186:H6187)</f>
        <v>0</v>
      </c>
      <c r="I6188" s="84"/>
      <c r="J6188" s="30">
        <f>SUM(J6186:J6187)</f>
        <v>0</v>
      </c>
    </row>
    <row r="6189" spans="1:10">
      <c r="A6189" s="18"/>
      <c r="C6189" s="41"/>
      <c r="D6189" s="18"/>
      <c r="E6189" s="42"/>
      <c r="F6189" s="42"/>
      <c r="G6189" s="96"/>
      <c r="H6189" s="97"/>
      <c r="I6189" s="84"/>
      <c r="J6189" s="30"/>
    </row>
    <row r="6190" spans="1:10" ht="16" thickBot="1">
      <c r="A6190" s="18" t="s">
        <v>1289</v>
      </c>
      <c r="C6190" s="89"/>
      <c r="D6190" s="416"/>
      <c r="E6190" s="417"/>
      <c r="F6190" s="418"/>
      <c r="G6190" s="426" t="s">
        <v>1290</v>
      </c>
      <c r="H6190" s="409" t="e">
        <f>IF($A$2="CD",IF($A$3=1,ROUND(SUM(H6175:H6189)/2,0),SUM(H6175:H6189)/2),SUM(H6175:H6189)/2)</f>
        <v>#REF!</v>
      </c>
      <c r="I6190" s="427" t="e">
        <f>SUM(J6174:J6189)/2</f>
        <v>#REF!</v>
      </c>
      <c r="J6190" s="30"/>
    </row>
    <row r="6191" spans="1:10" ht="16" thickTop="1">
      <c r="A6191" s="18" t="s">
        <v>1340</v>
      </c>
      <c r="C6191" s="100" t="s">
        <v>1341</v>
      </c>
      <c r="D6191" s="101"/>
      <c r="E6191" s="102"/>
      <c r="F6191" s="102"/>
      <c r="G6191" s="103"/>
      <c r="H6191" s="104"/>
      <c r="I6191" s="84"/>
      <c r="J6191" s="30"/>
    </row>
    <row r="6192" spans="1:10">
      <c r="A6192" s="40" t="s">
        <v>1342</v>
      </c>
      <c r="C6192" s="588" t="s">
        <v>1343</v>
      </c>
      <c r="D6192" s="531"/>
      <c r="E6192" s="597"/>
      <c r="F6192" s="555">
        <f>$F$3</f>
        <v>0</v>
      </c>
      <c r="G6192" s="556"/>
      <c r="H6192" s="557" t="e">
        <f>ROUND(H6190*F6192,2)</f>
        <v>#REF!</v>
      </c>
      <c r="I6192" s="84"/>
      <c r="J6192" s="30"/>
    </row>
    <row r="6193" spans="1:10">
      <c r="A6193" s="40" t="s">
        <v>1344</v>
      </c>
      <c r="C6193" s="588" t="s">
        <v>1345</v>
      </c>
      <c r="D6193" s="531"/>
      <c r="E6193" s="597"/>
      <c r="F6193" s="555">
        <f>$G$3</f>
        <v>0</v>
      </c>
      <c r="G6193" s="556"/>
      <c r="H6193" s="557" t="e">
        <f>ROUND(H6190*F6193,2)</f>
        <v>#REF!</v>
      </c>
      <c r="I6193" s="84"/>
      <c r="J6193" s="30"/>
    </row>
    <row r="6194" spans="1:10">
      <c r="A6194" s="40" t="s">
        <v>1346</v>
      </c>
      <c r="C6194" s="588" t="s">
        <v>1347</v>
      </c>
      <c r="D6194" s="531"/>
      <c r="E6194" s="597"/>
      <c r="F6194" s="555">
        <f>$H$3</f>
        <v>0</v>
      </c>
      <c r="G6194" s="556"/>
      <c r="H6194" s="557" t="e">
        <f>ROUND(H6190*F6194,2)</f>
        <v>#REF!</v>
      </c>
      <c r="I6194" s="84"/>
      <c r="J6194" s="30"/>
    </row>
    <row r="6195" spans="1:10">
      <c r="A6195" s="40" t="s">
        <v>1348</v>
      </c>
      <c r="C6195" s="588" t="s">
        <v>1349</v>
      </c>
      <c r="D6195" s="531"/>
      <c r="E6195" s="597"/>
      <c r="F6195" s="555" t="e">
        <f>$I$3</f>
        <v>#REF!</v>
      </c>
      <c r="G6195" s="556"/>
      <c r="H6195" s="557" t="e">
        <f>ROUND(H6194*F6195,2)</f>
        <v>#REF!</v>
      </c>
      <c r="I6195" s="84"/>
      <c r="J6195" s="30"/>
    </row>
    <row r="6196" spans="1:10">
      <c r="A6196" s="18" t="s">
        <v>1350</v>
      </c>
      <c r="C6196" s="105" t="s">
        <v>1477</v>
      </c>
      <c r="D6196" s="18"/>
      <c r="E6196" s="42"/>
      <c r="F6196" s="42"/>
      <c r="G6196" s="106"/>
      <c r="H6196" s="107" t="e">
        <f>SUM(H6192:H6195)</f>
        <v>#REF!</v>
      </c>
      <c r="I6196" s="84"/>
      <c r="J6196" s="30"/>
    </row>
    <row r="6197" spans="1:10" ht="16" thickBot="1">
      <c r="A6197" s="18" t="s">
        <v>1352</v>
      </c>
      <c r="C6197" s="422"/>
      <c r="D6197" s="423"/>
      <c r="E6197" s="417"/>
      <c r="F6197" s="418"/>
      <c r="G6197" s="430" t="s">
        <v>1353</v>
      </c>
      <c r="H6197" s="409" t="e">
        <f>IF($A$3=2,ROUND((H6190+H6196),2),IF($A$3=3,ROUND((H6190+H6196),-1),ROUND((H6190+H6196),0)))</f>
        <v>#REF!</v>
      </c>
      <c r="I6197" s="57"/>
      <c r="J6197" s="30"/>
    </row>
    <row r="6198" spans="1:10" ht="16" thickTop="1">
      <c r="C6198" s="1"/>
      <c r="D6198" s="2"/>
      <c r="E6198" s="1"/>
      <c r="F6198" s="1"/>
      <c r="G6198" s="1"/>
      <c r="H6198" s="1"/>
      <c r="I6198" s="29"/>
      <c r="J6198" s="30"/>
    </row>
    <row r="6199" spans="1:10">
      <c r="C6199" s="1"/>
      <c r="D6199" s="2"/>
      <c r="E6199" s="1"/>
      <c r="F6199" s="1"/>
      <c r="G6199" s="1"/>
      <c r="H6199" s="1"/>
      <c r="I6199" s="29"/>
      <c r="J6199" s="30"/>
    </row>
    <row r="6200" spans="1:10" ht="16" thickBot="1">
      <c r="C6200" s="1"/>
      <c r="D6200" s="2"/>
      <c r="E6200" s="1"/>
      <c r="F6200" s="1"/>
      <c r="G6200" s="1"/>
      <c r="H6200" s="1"/>
      <c r="I6200" s="29"/>
      <c r="J6200" s="30"/>
    </row>
    <row r="6201" spans="1:10" ht="16" thickTop="1">
      <c r="A6201" s="18" t="s">
        <v>2161</v>
      </c>
      <c r="B6201" s="31"/>
      <c r="C6201" s="812" t="s">
        <v>2162</v>
      </c>
      <c r="D6201" s="813"/>
      <c r="E6201" s="813"/>
      <c r="F6201" s="813"/>
      <c r="G6201" s="32"/>
      <c r="H6201" s="33" t="s">
        <v>1359</v>
      </c>
      <c r="I6201" s="34" t="s">
        <v>1251</v>
      </c>
      <c r="J6201" s="35" t="s">
        <v>4</v>
      </c>
    </row>
    <row r="6202" spans="1:10">
      <c r="A6202" s="18"/>
      <c r="B6202" s="31"/>
      <c r="C6202" s="814"/>
      <c r="D6202" s="815"/>
      <c r="E6202" s="815"/>
      <c r="F6202" s="815"/>
      <c r="G6202" s="36"/>
      <c r="H6202" s="37" t="e">
        <f>"ITEM:   "&amp;#REF!</f>
        <v>#REF!</v>
      </c>
      <c r="I6202" s="64" t="e">
        <f>#REF!</f>
        <v>#REF!</v>
      </c>
      <c r="J6202" s="39"/>
    </row>
    <row r="6203" spans="1:10">
      <c r="A6203" s="40" t="s">
        <v>1253</v>
      </c>
      <c r="B6203" s="31"/>
      <c r="C6203" s="523" t="s">
        <v>1</v>
      </c>
      <c r="D6203" s="576" t="s">
        <v>2</v>
      </c>
      <c r="E6203" s="577" t="s">
        <v>3</v>
      </c>
      <c r="F6203" s="577" t="s">
        <v>1254</v>
      </c>
      <c r="G6203" s="578" t="s">
        <v>1255</v>
      </c>
      <c r="H6203" s="574" t="s">
        <v>1256</v>
      </c>
      <c r="I6203" s="585"/>
      <c r="J6203" s="587" t="s">
        <v>1256</v>
      </c>
    </row>
    <row r="6204" spans="1:10">
      <c r="A6204" s="40"/>
      <c r="B6204" s="31"/>
      <c r="C6204" s="41"/>
      <c r="D6204" s="18"/>
      <c r="E6204" s="42"/>
      <c r="F6204" s="42"/>
      <c r="G6204" s="43"/>
      <c r="H6204" s="44"/>
      <c r="I6204" s="45"/>
      <c r="J6204" s="46"/>
    </row>
    <row r="6205" spans="1:10">
      <c r="A6205" s="40" t="s">
        <v>1267</v>
      </c>
      <c r="B6205" s="31"/>
      <c r="C6205" s="50" t="s">
        <v>1268</v>
      </c>
      <c r="D6205" s="18" t="s">
        <v>1269</v>
      </c>
      <c r="E6205" s="18" t="s">
        <v>1270</v>
      </c>
      <c r="F6205" s="18" t="s">
        <v>1271</v>
      </c>
      <c r="G6205" s="51" t="s">
        <v>1272</v>
      </c>
      <c r="H6205" s="52" t="s">
        <v>1273</v>
      </c>
      <c r="I6205" s="45"/>
      <c r="J6205" s="46"/>
    </row>
    <row r="6206" spans="1:10">
      <c r="A6206" s="40">
        <v>200010</v>
      </c>
      <c r="B6206" s="31" t="s">
        <v>1268</v>
      </c>
      <c r="C6206" s="523" t="s">
        <v>1306</v>
      </c>
      <c r="D6206" s="570">
        <v>114480</v>
      </c>
      <c r="E6206" s="571">
        <f>$O$1</f>
        <v>1.68</v>
      </c>
      <c r="F6206" s="572">
        <f>IF(D6206&lt;&gt;"",TRUNC(D6206*E6206,0),"")</f>
        <v>192326</v>
      </c>
      <c r="G6206" s="573">
        <v>810.43389999999999</v>
      </c>
      <c r="H6206" s="574">
        <f>TRUNC(F6206/G6206,2)</f>
        <v>237.31</v>
      </c>
      <c r="I6206" s="585" t="e">
        <f>I6202 / G6206</f>
        <v>#REF!</v>
      </c>
      <c r="J6206" s="587" t="e">
        <f>H6206 * I6202</f>
        <v>#REF!</v>
      </c>
    </row>
    <row r="6207" spans="1:10">
      <c r="A6207" s="18" t="s">
        <v>1276</v>
      </c>
      <c r="B6207" s="31"/>
      <c r="C6207" s="41"/>
      <c r="D6207" s="18"/>
      <c r="E6207" s="42"/>
      <c r="F6207" s="42"/>
      <c r="G6207" s="43" t="s">
        <v>1277</v>
      </c>
      <c r="H6207" s="48">
        <f>SUM(H6205:H6206)</f>
        <v>237.31</v>
      </c>
      <c r="I6207" s="45"/>
      <c r="J6207" s="49" t="e">
        <f>SUM(J6205:J6206)</f>
        <v>#REF!</v>
      </c>
    </row>
    <row r="6208" spans="1:10">
      <c r="A6208" s="40" t="s">
        <v>1278</v>
      </c>
      <c r="B6208" s="31"/>
      <c r="C6208" s="53" t="s">
        <v>1279</v>
      </c>
      <c r="D6208" s="18"/>
      <c r="E6208" s="42"/>
      <c r="F6208" s="42"/>
      <c r="G6208" s="43"/>
      <c r="H6208" s="44"/>
      <c r="I6208" s="45"/>
      <c r="J6208" s="46"/>
    </row>
    <row r="6209" spans="1:10">
      <c r="A6209" s="40">
        <v>300026</v>
      </c>
      <c r="B6209" s="31" t="s">
        <v>1279</v>
      </c>
      <c r="C6209" s="549" t="s">
        <v>1281</v>
      </c>
      <c r="D6209" s="576" t="s">
        <v>1282</v>
      </c>
      <c r="E6209" s="579">
        <f>$O$2</f>
        <v>0.05</v>
      </c>
      <c r="F6209" s="577"/>
      <c r="G6209" s="578">
        <f>H6207</f>
        <v>237.31</v>
      </c>
      <c r="H6209" s="574">
        <f>TRUNC(E6209* (1 + F6209 / 100) * G6209,2)</f>
        <v>11.86</v>
      </c>
      <c r="I6209" s="585" t="e">
        <f>I6202 * H6209</f>
        <v>#REF!</v>
      </c>
      <c r="J6209" s="46" t="e">
        <f>H6209 * I6202</f>
        <v>#REF!</v>
      </c>
    </row>
    <row r="6210" spans="1:10">
      <c r="A6210" s="40">
        <v>300034</v>
      </c>
      <c r="B6210" s="31" t="s">
        <v>1279</v>
      </c>
      <c r="C6210" s="523" t="s">
        <v>1499</v>
      </c>
      <c r="D6210" s="576" t="s">
        <v>1417</v>
      </c>
      <c r="E6210" s="577">
        <v>7.0000000000000001E-3</v>
      </c>
      <c r="F6210" s="577"/>
      <c r="G6210" s="578">
        <v>139500</v>
      </c>
      <c r="H6210" s="574">
        <f>TRUNC(E6210* (1 + F6210 / 100) * G6210,2)</f>
        <v>976.5</v>
      </c>
      <c r="I6210" s="585" t="e">
        <f>I6202 * (E6210 * (1+F6210/100))</f>
        <v>#REF!</v>
      </c>
      <c r="J6210" s="587" t="e">
        <f>H6210 * I6202</f>
        <v>#REF!</v>
      </c>
    </row>
    <row r="6211" spans="1:10">
      <c r="A6211" s="40">
        <v>300056</v>
      </c>
      <c r="B6211" s="31" t="s">
        <v>1279</v>
      </c>
      <c r="C6211" s="523" t="s">
        <v>1500</v>
      </c>
      <c r="D6211" s="576" t="s">
        <v>1417</v>
      </c>
      <c r="E6211" s="577">
        <v>7.0000000000000001E-3</v>
      </c>
      <c r="F6211" s="577"/>
      <c r="G6211" s="578">
        <v>110000</v>
      </c>
      <c r="H6211" s="574">
        <f>TRUNC(E6211* (1 + F6211 / 100) * G6211,2)</f>
        <v>770</v>
      </c>
      <c r="I6211" s="585" t="e">
        <f>I6202 * (E6211 * (1+F6211/100))</f>
        <v>#REF!</v>
      </c>
      <c r="J6211" s="587" t="e">
        <f>H6211 * I6202</f>
        <v>#REF!</v>
      </c>
    </row>
    <row r="6212" spans="1:10">
      <c r="A6212" s="40">
        <v>301010</v>
      </c>
      <c r="B6212" s="31" t="s">
        <v>1279</v>
      </c>
      <c r="C6212" s="523" t="s">
        <v>1501</v>
      </c>
      <c r="D6212" s="576" t="s">
        <v>629</v>
      </c>
      <c r="E6212" s="577">
        <v>2E-3</v>
      </c>
      <c r="F6212" s="577"/>
      <c r="G6212" s="578">
        <v>277000</v>
      </c>
      <c r="H6212" s="574">
        <f>TRUNC(E6212* (1 + F6212 / 100) * G6212,2)</f>
        <v>554</v>
      </c>
      <c r="I6212" s="585" t="e">
        <f>I6202 * (E6212 * (1+F6212/100))</f>
        <v>#REF!</v>
      </c>
      <c r="J6212" s="587" t="e">
        <f>H6212 * I6202</f>
        <v>#REF!</v>
      </c>
    </row>
    <row r="6213" spans="1:10">
      <c r="A6213" s="18" t="s">
        <v>1283</v>
      </c>
      <c r="B6213" s="31"/>
      <c r="C6213" s="41"/>
      <c r="D6213" s="18"/>
      <c r="E6213" s="42"/>
      <c r="F6213" s="42"/>
      <c r="G6213" s="43" t="s">
        <v>1284</v>
      </c>
      <c r="H6213" s="48">
        <f>SUM(H6208:H6212)</f>
        <v>2312.36</v>
      </c>
      <c r="I6213" s="45"/>
      <c r="J6213" s="48" t="e">
        <f>SUM(J6208:J6212)</f>
        <v>#REF!</v>
      </c>
    </row>
    <row r="6214" spans="1:10">
      <c r="A6214" s="18" t="s">
        <v>1285</v>
      </c>
      <c r="B6214" s="1"/>
      <c r="C6214" s="47" t="s">
        <v>1286</v>
      </c>
      <c r="D6214" s="18"/>
      <c r="E6214" s="42"/>
      <c r="F6214" s="42"/>
      <c r="G6214" s="43"/>
      <c r="H6214" s="44"/>
      <c r="I6214" s="111"/>
      <c r="J6214" s="46"/>
    </row>
    <row r="6215" spans="1:10">
      <c r="A6215" s="40"/>
      <c r="B6215" s="31"/>
      <c r="C6215" s="523"/>
      <c r="D6215" s="576"/>
      <c r="E6215" s="577"/>
      <c r="F6215" s="577"/>
      <c r="G6215" s="578"/>
      <c r="H6215" s="574"/>
      <c r="I6215" s="585"/>
      <c r="J6215" s="587"/>
    </row>
    <row r="6216" spans="1:10">
      <c r="A6216" s="54" t="s">
        <v>1287</v>
      </c>
      <c r="B6216" s="1"/>
      <c r="C6216" s="41"/>
      <c r="D6216" s="18"/>
      <c r="E6216" s="42"/>
      <c r="F6216" s="42"/>
      <c r="G6216" s="43" t="s">
        <v>1288</v>
      </c>
      <c r="H6216" s="574">
        <f>SUM(H6214:H6215)</f>
        <v>0</v>
      </c>
      <c r="I6216" s="45"/>
      <c r="J6216" s="587">
        <f>SUM(J6214:J6215)</f>
        <v>0</v>
      </c>
    </row>
    <row r="6217" spans="1:10">
      <c r="A6217" s="18"/>
      <c r="B6217" s="55"/>
      <c r="C6217" s="41"/>
      <c r="D6217" s="18"/>
      <c r="E6217" s="42"/>
      <c r="F6217" s="42"/>
      <c r="G6217" s="43"/>
      <c r="H6217" s="44"/>
      <c r="I6217" s="45"/>
      <c r="J6217" s="46"/>
    </row>
    <row r="6218" spans="1:10" ht="16" thickBot="1">
      <c r="A6218" s="18" t="s">
        <v>1289</v>
      </c>
      <c r="B6218" s="55"/>
      <c r="C6218" s="56"/>
      <c r="D6218" s="405"/>
      <c r="E6218" s="406"/>
      <c r="F6218" s="407" t="s">
        <v>1290</v>
      </c>
      <c r="G6218" s="408">
        <f>SUM(H6203:H6217)/2</f>
        <v>2549.67</v>
      </c>
      <c r="H6218" s="409" t="e">
        <f>IF($A$2="CD",IF($A$3=1,ROUND(SUM(H6203:H6217)/2,0),IF($A$3=3,ROUND(SUM(H6203:H6217)/2,-1),SUM(H6203:H6217)/2)),SUM(H6203:H6217)/2)</f>
        <v>#REF!</v>
      </c>
      <c r="I6218" s="57" t="e">
        <f>SUM(J6203:J6217)/2</f>
        <v>#REF!</v>
      </c>
      <c r="J6218" s="410" t="e">
        <f>IF($A$2="CD",IF($A$3=1,ROUND(SUM(J6203:J6217)/2,0),IF($A$3=3,ROUND(SUM(J6203:J6217)/2,-1),SUM(J6203:J6217)/2)),SUM(J6203:J6217)/2)</f>
        <v>#REF!</v>
      </c>
    </row>
    <row r="6219" spans="1:10" ht="16" thickTop="1">
      <c r="A6219" s="18" t="s">
        <v>1340</v>
      </c>
      <c r="B6219" s="55"/>
      <c r="C6219" s="65" t="s">
        <v>1341</v>
      </c>
      <c r="D6219" s="66"/>
      <c r="E6219" s="67"/>
      <c r="F6219" s="67"/>
      <c r="G6219" s="68"/>
      <c r="H6219" s="69"/>
      <c r="I6219" s="45"/>
      <c r="J6219" s="70"/>
    </row>
    <row r="6220" spans="1:10">
      <c r="A6220" s="40" t="s">
        <v>1342</v>
      </c>
      <c r="B6220" s="55"/>
      <c r="C6220" s="588" t="s">
        <v>1343</v>
      </c>
      <c r="D6220" s="531"/>
      <c r="E6220" s="532"/>
      <c r="F6220" s="581">
        <f>$F$3</f>
        <v>0</v>
      </c>
      <c r="G6220" s="534"/>
      <c r="H6220" s="535" t="e">
        <f>ROUND(H6218*F6220,2)</f>
        <v>#REF!</v>
      </c>
      <c r="I6220" s="45"/>
      <c r="J6220" s="587" t="e">
        <f>ROUND(J6218*F6220,2)</f>
        <v>#REF!</v>
      </c>
    </row>
    <row r="6221" spans="1:10">
      <c r="A6221" s="40" t="s">
        <v>1344</v>
      </c>
      <c r="B6221" s="55"/>
      <c r="C6221" s="588" t="s">
        <v>1345</v>
      </c>
      <c r="D6221" s="531"/>
      <c r="E6221" s="532"/>
      <c r="F6221" s="581">
        <f>$G$3</f>
        <v>0</v>
      </c>
      <c r="G6221" s="534"/>
      <c r="H6221" s="535" t="e">
        <f>ROUND(H6218*F6221,2)</f>
        <v>#REF!</v>
      </c>
      <c r="I6221" s="45"/>
      <c r="J6221" s="587" t="e">
        <f>ROUND(J6218*F6221,2)</f>
        <v>#REF!</v>
      </c>
    </row>
    <row r="6222" spans="1:10">
      <c r="A6222" s="40" t="s">
        <v>1346</v>
      </c>
      <c r="B6222" s="55"/>
      <c r="C6222" s="588" t="s">
        <v>1347</v>
      </c>
      <c r="D6222" s="531"/>
      <c r="E6222" s="532"/>
      <c r="F6222" s="581">
        <f>$H$3</f>
        <v>0</v>
      </c>
      <c r="G6222" s="534"/>
      <c r="H6222" s="535" t="e">
        <f>ROUND(H6218*F6222,2)</f>
        <v>#REF!</v>
      </c>
      <c r="I6222" s="45"/>
      <c r="J6222" s="587" t="e">
        <f>ROUND(J6218*F6222,2)</f>
        <v>#REF!</v>
      </c>
    </row>
    <row r="6223" spans="1:10">
      <c r="A6223" s="40" t="s">
        <v>1348</v>
      </c>
      <c r="B6223" s="55"/>
      <c r="C6223" s="588" t="s">
        <v>1349</v>
      </c>
      <c r="D6223" s="531"/>
      <c r="E6223" s="532"/>
      <c r="F6223" s="581" t="e">
        <f>$I$3</f>
        <v>#REF!</v>
      </c>
      <c r="G6223" s="534"/>
      <c r="H6223" s="535" t="e">
        <f>ROUND(H6222*F6223,2)</f>
        <v>#REF!</v>
      </c>
      <c r="I6223" s="45"/>
      <c r="J6223" s="587" t="e">
        <f>ROUND(J6222*F6223,2)</f>
        <v>#REF!</v>
      </c>
    </row>
    <row r="6224" spans="1:10">
      <c r="A6224" s="18" t="s">
        <v>1350</v>
      </c>
      <c r="B6224" s="55"/>
      <c r="C6224" s="47" t="s">
        <v>1351</v>
      </c>
      <c r="D6224" s="18"/>
      <c r="E6224" s="42"/>
      <c r="F6224" s="42"/>
      <c r="G6224" s="71"/>
      <c r="H6224" s="72" t="e">
        <f>SUM(H6220:H6223)</f>
        <v>#REF!</v>
      </c>
      <c r="I6224" s="62"/>
      <c r="J6224" s="73" t="e">
        <f>SUM(J6220:J6223)</f>
        <v>#REF!</v>
      </c>
    </row>
    <row r="6225" spans="1:10" ht="16" thickBot="1">
      <c r="A6225" s="18" t="s">
        <v>1352</v>
      </c>
      <c r="B6225" s="55"/>
      <c r="C6225" s="411"/>
      <c r="D6225" s="412"/>
      <c r="E6225" s="406"/>
      <c r="F6225" s="407" t="s">
        <v>1353</v>
      </c>
      <c r="G6225" s="413" t="e">
        <f>H6224+H6218</f>
        <v>#REF!</v>
      </c>
      <c r="H6225" s="409" t="e">
        <f>IF($A$3=2,ROUND((H6218+H6224),2),IF($A$3=3,ROUND((H6218+H6224),-1),ROUND((H6218+H6224),0)))</f>
        <v>#REF!</v>
      </c>
      <c r="I6225" s="57"/>
      <c r="J6225" s="410" t="e">
        <f>IF($A$3=2,ROUND((J6218+J6224),2),IF($A$3=3,ROUND((J6218+J6224),-1),ROUND((J6218+J6224),0)))</f>
        <v>#REF!</v>
      </c>
    </row>
    <row r="6226" spans="1:10" ht="16" thickTop="1">
      <c r="C6226" s="1"/>
      <c r="D6226" s="2"/>
      <c r="E6226" s="1"/>
      <c r="F6226" s="1"/>
      <c r="G6226" s="1"/>
      <c r="H6226" s="1"/>
      <c r="I6226" s="29"/>
      <c r="J6226" s="30"/>
    </row>
    <row r="6227" spans="1:10">
      <c r="C6227" s="1"/>
      <c r="D6227" s="2"/>
      <c r="E6227" s="1"/>
      <c r="F6227" s="1"/>
      <c r="G6227" s="1"/>
      <c r="H6227" s="1"/>
      <c r="I6227" s="29"/>
      <c r="J6227" s="30"/>
    </row>
    <row r="6228" spans="1:10" ht="16" thickBot="1">
      <c r="C6228" s="1"/>
      <c r="D6228" s="2"/>
      <c r="E6228" s="1"/>
      <c r="F6228" s="1"/>
      <c r="G6228" s="1"/>
      <c r="H6228" s="1"/>
      <c r="I6228" s="29"/>
      <c r="J6228" s="30"/>
    </row>
    <row r="6229" spans="1:10" ht="16" thickTop="1">
      <c r="A6229" s="18" t="s">
        <v>2163</v>
      </c>
      <c r="B6229" s="31"/>
      <c r="C6229" s="812" t="s">
        <v>2164</v>
      </c>
      <c r="D6229" s="813"/>
      <c r="E6229" s="813"/>
      <c r="F6229" s="813"/>
      <c r="G6229" s="32"/>
      <c r="H6229" s="33" t="s">
        <v>1359</v>
      </c>
      <c r="I6229" s="34" t="s">
        <v>1251</v>
      </c>
      <c r="J6229" s="35" t="s">
        <v>4</v>
      </c>
    </row>
    <row r="6230" spans="1:10">
      <c r="A6230" s="18"/>
      <c r="B6230" s="31"/>
      <c r="C6230" s="814"/>
      <c r="D6230" s="815"/>
      <c r="E6230" s="815"/>
      <c r="F6230" s="815"/>
      <c r="G6230" s="36"/>
      <c r="H6230" s="37" t="e">
        <f>"ITEM:   "&amp;#REF!</f>
        <v>#REF!</v>
      </c>
      <c r="I6230" s="64" t="e">
        <f>#REF!</f>
        <v>#REF!</v>
      </c>
      <c r="J6230" s="39"/>
    </row>
    <row r="6231" spans="1:10">
      <c r="A6231" s="40" t="s">
        <v>1253</v>
      </c>
      <c r="B6231" s="31"/>
      <c r="C6231" s="523" t="s">
        <v>1</v>
      </c>
      <c r="D6231" s="576" t="s">
        <v>2</v>
      </c>
      <c r="E6231" s="577" t="s">
        <v>3</v>
      </c>
      <c r="F6231" s="577" t="s">
        <v>1254</v>
      </c>
      <c r="G6231" s="578" t="s">
        <v>1255</v>
      </c>
      <c r="H6231" s="574" t="s">
        <v>1256</v>
      </c>
      <c r="I6231" s="585"/>
      <c r="J6231" s="587" t="s">
        <v>1256</v>
      </c>
    </row>
    <row r="6232" spans="1:10">
      <c r="A6232" s="40"/>
      <c r="B6232" s="31"/>
      <c r="C6232" s="41"/>
      <c r="D6232" s="18"/>
      <c r="E6232" s="42"/>
      <c r="F6232" s="42"/>
      <c r="G6232" s="43"/>
      <c r="H6232" s="44"/>
      <c r="I6232" s="45"/>
      <c r="J6232" s="46"/>
    </row>
    <row r="6233" spans="1:10">
      <c r="A6233" s="40" t="s">
        <v>1257</v>
      </c>
      <c r="B6233" s="31"/>
      <c r="C6233" s="47" t="s">
        <v>1258</v>
      </c>
      <c r="D6233" s="18"/>
      <c r="E6233" s="42"/>
      <c r="F6233" s="42"/>
      <c r="G6233" s="43"/>
      <c r="H6233" s="44"/>
      <c r="I6233" s="45"/>
      <c r="J6233" s="46"/>
    </row>
    <row r="6234" spans="1:10">
      <c r="A6234" s="40">
        <v>100940</v>
      </c>
      <c r="B6234" s="31" t="s">
        <v>1263</v>
      </c>
      <c r="C6234" s="523" t="s">
        <v>2165</v>
      </c>
      <c r="D6234" s="576" t="s">
        <v>17</v>
      </c>
      <c r="E6234" s="577">
        <v>1</v>
      </c>
      <c r="F6234" s="577">
        <v>3</v>
      </c>
      <c r="G6234" s="578">
        <v>3050</v>
      </c>
      <c r="H6234" s="574">
        <f>TRUNC(E6234* (1 + F6234 / 100) * G6234,2)</f>
        <v>3141.5</v>
      </c>
      <c r="I6234" s="585" t="e">
        <f>I6230 * (E6234 * (1+F6234/100))</f>
        <v>#REF!</v>
      </c>
      <c r="J6234" s="587" t="e">
        <f>H6234 * I6230</f>
        <v>#REF!</v>
      </c>
    </row>
    <row r="6235" spans="1:10">
      <c r="A6235" s="18" t="s">
        <v>1265</v>
      </c>
      <c r="B6235" s="31"/>
      <c r="C6235" s="41"/>
      <c r="D6235" s="18"/>
      <c r="E6235" s="42"/>
      <c r="F6235" s="42"/>
      <c r="G6235" s="43" t="s">
        <v>1266</v>
      </c>
      <c r="H6235" s="48">
        <f>SUM(H6233:H6234)</f>
        <v>3141.5</v>
      </c>
      <c r="I6235" s="45"/>
      <c r="J6235" s="49" t="e">
        <f>SUM(J6233:J6234)</f>
        <v>#REF!</v>
      </c>
    </row>
    <row r="6236" spans="1:10">
      <c r="A6236" s="40" t="s">
        <v>1267</v>
      </c>
      <c r="B6236" s="31"/>
      <c r="C6236" s="50" t="s">
        <v>1268</v>
      </c>
      <c r="D6236" s="18" t="s">
        <v>1269</v>
      </c>
      <c r="E6236" s="18" t="s">
        <v>1270</v>
      </c>
      <c r="F6236" s="18" t="s">
        <v>1271</v>
      </c>
      <c r="G6236" s="51" t="s">
        <v>1272</v>
      </c>
      <c r="H6236" s="52" t="s">
        <v>1273</v>
      </c>
      <c r="I6236" s="45"/>
      <c r="J6236" s="46"/>
    </row>
    <row r="6237" spans="1:10">
      <c r="A6237" s="40">
        <v>200006</v>
      </c>
      <c r="B6237" s="31" t="s">
        <v>1268</v>
      </c>
      <c r="C6237" s="523" t="s">
        <v>1339</v>
      </c>
      <c r="D6237" s="570">
        <v>41751</v>
      </c>
      <c r="E6237" s="571">
        <f>$O$1</f>
        <v>1.68</v>
      </c>
      <c r="F6237" s="572">
        <f>IF(D6237&lt;&gt;"",TRUNC(D6237*E6237,0),"")</f>
        <v>70141</v>
      </c>
      <c r="G6237" s="573">
        <v>52.290399999999998</v>
      </c>
      <c r="H6237" s="574">
        <f>TRUNC(F6237/G6237,2)</f>
        <v>1341.37</v>
      </c>
      <c r="I6237" s="585" t="e">
        <f>I6230 / G6237</f>
        <v>#REF!</v>
      </c>
      <c r="J6237" s="587" t="e">
        <f>H6237 * I6230</f>
        <v>#REF!</v>
      </c>
    </row>
    <row r="6238" spans="1:10">
      <c r="A6238" s="18" t="s">
        <v>1276</v>
      </c>
      <c r="B6238" s="31"/>
      <c r="C6238" s="41"/>
      <c r="D6238" s="18"/>
      <c r="E6238" s="42"/>
      <c r="F6238" s="42"/>
      <c r="G6238" s="43" t="s">
        <v>1277</v>
      </c>
      <c r="H6238" s="48">
        <f>SUM(H6236:H6237)</f>
        <v>1341.37</v>
      </c>
      <c r="I6238" s="45"/>
      <c r="J6238" s="49" t="e">
        <f>SUM(J6236:J6237)</f>
        <v>#REF!</v>
      </c>
    </row>
    <row r="6239" spans="1:10">
      <c r="A6239" s="40" t="s">
        <v>1278</v>
      </c>
      <c r="B6239" s="31"/>
      <c r="C6239" s="53" t="s">
        <v>1279</v>
      </c>
      <c r="D6239" s="18"/>
      <c r="E6239" s="42"/>
      <c r="F6239" s="42"/>
      <c r="G6239" s="43"/>
      <c r="H6239" s="44"/>
      <c r="I6239" s="45"/>
      <c r="J6239" s="46"/>
    </row>
    <row r="6240" spans="1:10">
      <c r="A6240" s="40">
        <v>300026</v>
      </c>
      <c r="B6240" s="31" t="s">
        <v>1279</v>
      </c>
      <c r="C6240" s="523" t="s">
        <v>1281</v>
      </c>
      <c r="D6240" s="576" t="s">
        <v>1282</v>
      </c>
      <c r="E6240" s="579">
        <f>$O$2</f>
        <v>0.05</v>
      </c>
      <c r="F6240" s="577"/>
      <c r="G6240" s="578">
        <f>H6238</f>
        <v>1341.37</v>
      </c>
      <c r="H6240" s="574">
        <f>TRUNC(E6240* (1 + F6240 / 100) * G6240,2)</f>
        <v>67.06</v>
      </c>
      <c r="I6240" s="585" t="e">
        <f>I6230 * H6240</f>
        <v>#REF!</v>
      </c>
      <c r="J6240" s="587" t="e">
        <f>H6240 * I6230</f>
        <v>#REF!</v>
      </c>
    </row>
    <row r="6241" spans="1:10">
      <c r="A6241" s="18" t="s">
        <v>1283</v>
      </c>
      <c r="B6241" s="31"/>
      <c r="C6241" s="41"/>
      <c r="D6241" s="18"/>
      <c r="E6241" s="42"/>
      <c r="F6241" s="42"/>
      <c r="G6241" s="43" t="s">
        <v>1284</v>
      </c>
      <c r="H6241" s="48">
        <f>SUM(H6239:H6240)</f>
        <v>67.06</v>
      </c>
      <c r="I6241" s="45"/>
      <c r="J6241" s="49" t="e">
        <f>SUM(J6239:J6240)</f>
        <v>#REF!</v>
      </c>
    </row>
    <row r="6242" spans="1:10">
      <c r="A6242" s="18" t="s">
        <v>1285</v>
      </c>
      <c r="B6242" s="1"/>
      <c r="C6242" s="47" t="s">
        <v>1286</v>
      </c>
      <c r="D6242" s="18"/>
      <c r="E6242" s="42"/>
      <c r="F6242" s="42"/>
      <c r="G6242" s="43"/>
      <c r="H6242" s="44"/>
      <c r="I6242" s="45"/>
      <c r="J6242" s="46"/>
    </row>
    <row r="6243" spans="1:10">
      <c r="A6243" s="40"/>
      <c r="B6243" s="31"/>
      <c r="C6243" s="523"/>
      <c r="D6243" s="576"/>
      <c r="E6243" s="577"/>
      <c r="F6243" s="577"/>
      <c r="G6243" s="578"/>
      <c r="H6243" s="574"/>
      <c r="I6243" s="585"/>
      <c r="J6243" s="587"/>
    </row>
    <row r="6244" spans="1:10">
      <c r="A6244" s="54" t="s">
        <v>1287</v>
      </c>
      <c r="B6244" s="1"/>
      <c r="C6244" s="41"/>
      <c r="D6244" s="18"/>
      <c r="E6244" s="42"/>
      <c r="F6244" s="42"/>
      <c r="G6244" s="43" t="s">
        <v>1288</v>
      </c>
      <c r="H6244" s="574">
        <f>SUM(H6242:H6243)</f>
        <v>0</v>
      </c>
      <c r="I6244" s="45"/>
      <c r="J6244" s="587">
        <f>SUM(J6242:J6243)</f>
        <v>0</v>
      </c>
    </row>
    <row r="6245" spans="1:10">
      <c r="A6245" s="18"/>
      <c r="B6245" s="55"/>
      <c r="C6245" s="41"/>
      <c r="D6245" s="18"/>
      <c r="E6245" s="42"/>
      <c r="F6245" s="42"/>
      <c r="G6245" s="43"/>
      <c r="H6245" s="44"/>
      <c r="I6245" s="45"/>
      <c r="J6245" s="46"/>
    </row>
    <row r="6246" spans="1:10" ht="16" thickBot="1">
      <c r="A6246" s="18" t="s">
        <v>1289</v>
      </c>
      <c r="B6246" s="55"/>
      <c r="C6246" s="56"/>
      <c r="D6246" s="405"/>
      <c r="E6246" s="406"/>
      <c r="F6246" s="407" t="s">
        <v>1290</v>
      </c>
      <c r="G6246" s="408">
        <f>SUM(H6231:H6245)/2</f>
        <v>4549.9299999999994</v>
      </c>
      <c r="H6246" s="409" t="e">
        <f>IF($A$2="CD",IF($A$3=1,ROUND(SUM(H6231:H6245)/2,0),IF($A$3=3,ROUND(SUM(H6231:H6245)/2,-1),SUM(H6231:H6245)/2)),SUM(H6231:H6245)/2)</f>
        <v>#REF!</v>
      </c>
      <c r="I6246" s="57" t="e">
        <f>SUM(J6231:J6245)/2</f>
        <v>#REF!</v>
      </c>
      <c r="J6246" s="410" t="e">
        <f>IF($A$2="CD",IF($A$3=1,ROUND(SUM(J6231:J6245)/2,0),IF($A$3=3,ROUND(SUM(J6231:J6245)/2,-1),SUM(J6231:J6245)/2)),SUM(J6231:J6245)/2)</f>
        <v>#REF!</v>
      </c>
    </row>
    <row r="6247" spans="1:10" ht="16" thickTop="1">
      <c r="A6247" s="18" t="s">
        <v>1340</v>
      </c>
      <c r="B6247" s="55"/>
      <c r="C6247" s="65" t="s">
        <v>1341</v>
      </c>
      <c r="D6247" s="66"/>
      <c r="E6247" s="67"/>
      <c r="F6247" s="67"/>
      <c r="G6247" s="68"/>
      <c r="H6247" s="69"/>
      <c r="I6247" s="45"/>
      <c r="J6247" s="70"/>
    </row>
    <row r="6248" spans="1:10">
      <c r="A6248" s="40" t="s">
        <v>1342</v>
      </c>
      <c r="B6248" s="55"/>
      <c r="C6248" s="588" t="s">
        <v>1343</v>
      </c>
      <c r="D6248" s="531"/>
      <c r="E6248" s="532"/>
      <c r="F6248" s="581">
        <f>$F$3</f>
        <v>0</v>
      </c>
      <c r="G6248" s="534"/>
      <c r="H6248" s="535" t="e">
        <f>ROUND(H6246*F6248,2)</f>
        <v>#REF!</v>
      </c>
      <c r="I6248" s="45"/>
      <c r="J6248" s="587" t="e">
        <f>ROUND(J6246*F6248,2)</f>
        <v>#REF!</v>
      </c>
    </row>
    <row r="6249" spans="1:10">
      <c r="A6249" s="40" t="s">
        <v>1344</v>
      </c>
      <c r="B6249" s="55"/>
      <c r="C6249" s="588" t="s">
        <v>1345</v>
      </c>
      <c r="D6249" s="531"/>
      <c r="E6249" s="532"/>
      <c r="F6249" s="581">
        <f>$G$3</f>
        <v>0</v>
      </c>
      <c r="G6249" s="534"/>
      <c r="H6249" s="535" t="e">
        <f>ROUND(H6246*F6249,2)</f>
        <v>#REF!</v>
      </c>
      <c r="I6249" s="45"/>
      <c r="J6249" s="587" t="e">
        <f>ROUND(J6246*F6249,2)</f>
        <v>#REF!</v>
      </c>
    </row>
    <row r="6250" spans="1:10">
      <c r="A6250" s="40" t="s">
        <v>1346</v>
      </c>
      <c r="B6250" s="55"/>
      <c r="C6250" s="588" t="s">
        <v>1347</v>
      </c>
      <c r="D6250" s="531"/>
      <c r="E6250" s="532"/>
      <c r="F6250" s="581">
        <f>$H$3</f>
        <v>0</v>
      </c>
      <c r="G6250" s="534"/>
      <c r="H6250" s="535" t="e">
        <f>ROUND(H6246*F6250,2)</f>
        <v>#REF!</v>
      </c>
      <c r="I6250" s="45"/>
      <c r="J6250" s="587" t="e">
        <f>ROUND(J6246*F6250,2)</f>
        <v>#REF!</v>
      </c>
    </row>
    <row r="6251" spans="1:10">
      <c r="A6251" s="40" t="s">
        <v>1348</v>
      </c>
      <c r="B6251" s="55"/>
      <c r="C6251" s="588" t="s">
        <v>1349</v>
      </c>
      <c r="D6251" s="531"/>
      <c r="E6251" s="532"/>
      <c r="F6251" s="581" t="e">
        <f>$I$3</f>
        <v>#REF!</v>
      </c>
      <c r="G6251" s="534"/>
      <c r="H6251" s="535" t="e">
        <f>ROUND(H6250*F6251,2)</f>
        <v>#REF!</v>
      </c>
      <c r="I6251" s="45"/>
      <c r="J6251" s="587" t="e">
        <f>ROUND(J6250*F6251,2)</f>
        <v>#REF!</v>
      </c>
    </row>
    <row r="6252" spans="1:10">
      <c r="A6252" s="18" t="s">
        <v>1350</v>
      </c>
      <c r="B6252" s="55"/>
      <c r="C6252" s="47" t="s">
        <v>1351</v>
      </c>
      <c r="D6252" s="18"/>
      <c r="E6252" s="42"/>
      <c r="F6252" s="42"/>
      <c r="G6252" s="71"/>
      <c r="H6252" s="72" t="e">
        <f>SUM(H6248:H6251)</f>
        <v>#REF!</v>
      </c>
      <c r="I6252" s="62"/>
      <c r="J6252" s="73" t="e">
        <f>SUM(J6248:J6251)</f>
        <v>#REF!</v>
      </c>
    </row>
    <row r="6253" spans="1:10" ht="16" thickBot="1">
      <c r="A6253" s="18" t="s">
        <v>1352</v>
      </c>
      <c r="B6253" s="55"/>
      <c r="C6253" s="411"/>
      <c r="D6253" s="412"/>
      <c r="E6253" s="406"/>
      <c r="F6253" s="407" t="s">
        <v>1353</v>
      </c>
      <c r="G6253" s="413" t="e">
        <f>H6252+H6246</f>
        <v>#REF!</v>
      </c>
      <c r="H6253" s="409" t="e">
        <f>IF($A$3=2,ROUND((H6246+H6252),2),IF($A$3=3,ROUND((H6246+H6252),-1),ROUND((H6246+H6252),0)))</f>
        <v>#REF!</v>
      </c>
      <c r="I6253" s="57"/>
      <c r="J6253" s="410" t="e">
        <f>IF($A$3=2,ROUND((J6246+J6252),2),IF($A$3=3,ROUND((J6246+J6252),-1),ROUND((J6246+J6252),0)))</f>
        <v>#REF!</v>
      </c>
    </row>
    <row r="6254" spans="1:10" ht="16" thickTop="1">
      <c r="C6254" s="1"/>
      <c r="D6254" s="2"/>
      <c r="E6254" s="1"/>
      <c r="F6254" s="1"/>
      <c r="G6254" s="1"/>
      <c r="H6254" s="1"/>
      <c r="I6254" s="29"/>
      <c r="J6254" s="30"/>
    </row>
    <row r="6255" spans="1:10">
      <c r="C6255" s="1"/>
      <c r="D6255" s="2"/>
      <c r="E6255" s="1"/>
      <c r="F6255" s="1"/>
      <c r="G6255" s="1"/>
      <c r="H6255" s="1"/>
      <c r="I6255" s="29"/>
      <c r="J6255" s="30"/>
    </row>
    <row r="6256" spans="1:10" ht="16" thickBot="1">
      <c r="C6256" s="1"/>
      <c r="D6256" s="2"/>
      <c r="E6256" s="1"/>
      <c r="F6256" s="1"/>
      <c r="G6256" s="1"/>
      <c r="H6256" s="1"/>
      <c r="I6256" s="29"/>
      <c r="J6256" s="30"/>
    </row>
    <row r="6257" spans="1:10" ht="16" thickTop="1">
      <c r="A6257" s="18" t="s">
        <v>2166</v>
      </c>
      <c r="B6257" s="31"/>
      <c r="C6257" s="812" t="s">
        <v>2167</v>
      </c>
      <c r="D6257" s="813"/>
      <c r="E6257" s="813"/>
      <c r="F6257" s="813"/>
      <c r="G6257" s="32"/>
      <c r="H6257" s="33" t="s">
        <v>1293</v>
      </c>
      <c r="I6257" s="34" t="s">
        <v>1251</v>
      </c>
      <c r="J6257" s="35" t="s">
        <v>4</v>
      </c>
    </row>
    <row r="6258" spans="1:10">
      <c r="A6258" s="18"/>
      <c r="B6258" s="31"/>
      <c r="C6258" s="814"/>
      <c r="D6258" s="815"/>
      <c r="E6258" s="815"/>
      <c r="F6258" s="815"/>
      <c r="G6258" s="36"/>
      <c r="H6258" s="37" t="e">
        <f>"ITEM:   "&amp;#REF!</f>
        <v>#REF!</v>
      </c>
      <c r="I6258" s="64" t="e">
        <f>#REF!</f>
        <v>#REF!</v>
      </c>
      <c r="J6258" s="39"/>
    </row>
    <row r="6259" spans="1:10">
      <c r="A6259" s="40" t="s">
        <v>1253</v>
      </c>
      <c r="B6259" s="31"/>
      <c r="C6259" s="523" t="s">
        <v>1</v>
      </c>
      <c r="D6259" s="576" t="s">
        <v>2</v>
      </c>
      <c r="E6259" s="577" t="s">
        <v>3</v>
      </c>
      <c r="F6259" s="577" t="s">
        <v>1254</v>
      </c>
      <c r="G6259" s="578" t="s">
        <v>1255</v>
      </c>
      <c r="H6259" s="574" t="s">
        <v>1256</v>
      </c>
      <c r="I6259" s="585"/>
      <c r="J6259" s="587" t="s">
        <v>1256</v>
      </c>
    </row>
    <row r="6260" spans="1:10">
      <c r="A6260" s="40"/>
      <c r="B6260" s="31"/>
      <c r="C6260" s="41"/>
      <c r="D6260" s="18"/>
      <c r="E6260" s="42"/>
      <c r="F6260" s="42"/>
      <c r="G6260" s="43"/>
      <c r="H6260" s="44"/>
      <c r="I6260" s="62"/>
      <c r="J6260" s="46"/>
    </row>
    <row r="6261" spans="1:10">
      <c r="A6261" s="40" t="s">
        <v>1257</v>
      </c>
      <c r="B6261" s="31"/>
      <c r="C6261" s="47" t="s">
        <v>1258</v>
      </c>
      <c r="D6261" s="18"/>
      <c r="E6261" s="42"/>
      <c r="F6261" s="42"/>
      <c r="G6261" s="43"/>
      <c r="H6261" s="44"/>
      <c r="I6261" s="45"/>
      <c r="J6261" s="46"/>
    </row>
    <row r="6262" spans="1:10">
      <c r="A6262" s="40">
        <v>100053</v>
      </c>
      <c r="B6262" s="31" t="s">
        <v>1263</v>
      </c>
      <c r="C6262" s="523" t="s">
        <v>1295</v>
      </c>
      <c r="D6262" s="576" t="s">
        <v>1296</v>
      </c>
      <c r="E6262" s="577">
        <v>24</v>
      </c>
      <c r="F6262" s="577">
        <v>0</v>
      </c>
      <c r="G6262" s="578">
        <v>30</v>
      </c>
      <c r="H6262" s="574">
        <f>TRUNC(E6262* (1 + F6262 / 100) * G6262,2)</f>
        <v>720</v>
      </c>
      <c r="I6262" s="585" t="e">
        <f>I6258 * (E6262 * (1+F6262/100))</f>
        <v>#REF!</v>
      </c>
      <c r="J6262" s="46" t="e">
        <f>H6262 * I6258</f>
        <v>#REF!</v>
      </c>
    </row>
    <row r="6263" spans="1:10">
      <c r="A6263" s="40">
        <v>101587</v>
      </c>
      <c r="B6263" s="31" t="s">
        <v>1297</v>
      </c>
      <c r="C6263" s="523" t="s">
        <v>1498</v>
      </c>
      <c r="D6263" s="576" t="s">
        <v>8</v>
      </c>
      <c r="E6263" s="577">
        <v>1.35</v>
      </c>
      <c r="F6263" s="577">
        <v>5</v>
      </c>
      <c r="G6263" s="578">
        <v>8800</v>
      </c>
      <c r="H6263" s="574">
        <f>TRUNC(E6263* (1 + F6263 / 100) * G6263,2)</f>
        <v>12474</v>
      </c>
      <c r="I6263" s="585" t="e">
        <f>I6258 * (E6263 * (1+F6263/100))</f>
        <v>#REF!</v>
      </c>
      <c r="J6263" s="587" t="e">
        <f>H6263 * I6258</f>
        <v>#REF!</v>
      </c>
    </row>
    <row r="6264" spans="1:10">
      <c r="A6264" s="18" t="s">
        <v>1265</v>
      </c>
      <c r="B6264" s="31"/>
      <c r="C6264" s="41"/>
      <c r="D6264" s="18"/>
      <c r="E6264" s="42"/>
      <c r="F6264" s="42"/>
      <c r="G6264" s="43" t="s">
        <v>1266</v>
      </c>
      <c r="H6264" s="48">
        <f>SUM(H6261:H6263)</f>
        <v>13194</v>
      </c>
      <c r="I6264" s="45"/>
      <c r="J6264" s="48" t="e">
        <f>SUM(J6261:J6263)</f>
        <v>#REF!</v>
      </c>
    </row>
    <row r="6265" spans="1:10">
      <c r="A6265" s="40" t="s">
        <v>1267</v>
      </c>
      <c r="B6265" s="31"/>
      <c r="C6265" s="50" t="s">
        <v>1268</v>
      </c>
      <c r="D6265" s="18" t="s">
        <v>1269</v>
      </c>
      <c r="E6265" s="18" t="s">
        <v>1270</v>
      </c>
      <c r="F6265" s="18" t="s">
        <v>1271</v>
      </c>
      <c r="G6265" s="51" t="s">
        <v>1272</v>
      </c>
      <c r="H6265" s="52" t="s">
        <v>1273</v>
      </c>
      <c r="I6265" s="45"/>
      <c r="J6265" s="46"/>
    </row>
    <row r="6266" spans="1:10">
      <c r="A6266" s="40">
        <v>200010</v>
      </c>
      <c r="B6266" s="31" t="s">
        <v>1268</v>
      </c>
      <c r="C6266" s="523" t="s">
        <v>1306</v>
      </c>
      <c r="D6266" s="570">
        <v>114480</v>
      </c>
      <c r="E6266" s="571">
        <f>$O$1</f>
        <v>1.68</v>
      </c>
      <c r="F6266" s="572">
        <f>IF(D6266&lt;&gt;"",TRUNC(D6266*E6266,0),"")</f>
        <v>192326</v>
      </c>
      <c r="G6266" s="573">
        <v>310.12799999999999</v>
      </c>
      <c r="H6266" s="574">
        <f>TRUNC(F6266/G6266,2)</f>
        <v>620.15</v>
      </c>
      <c r="I6266" s="585" t="e">
        <f>I6258 / G6266</f>
        <v>#REF!</v>
      </c>
      <c r="J6266" s="587" t="e">
        <f>H6266 * I6258</f>
        <v>#REF!</v>
      </c>
    </row>
    <row r="6267" spans="1:10">
      <c r="A6267" s="18" t="s">
        <v>1276</v>
      </c>
      <c r="B6267" s="31"/>
      <c r="C6267" s="41"/>
      <c r="D6267" s="18"/>
      <c r="E6267" s="42"/>
      <c r="F6267" s="42"/>
      <c r="G6267" s="43" t="s">
        <v>1277</v>
      </c>
      <c r="H6267" s="48">
        <f>SUM(H6265:H6266)</f>
        <v>620.15</v>
      </c>
      <c r="I6267" s="45"/>
      <c r="J6267" s="49" t="e">
        <f>SUM(J6265:J6266)</f>
        <v>#REF!</v>
      </c>
    </row>
    <row r="6268" spans="1:10">
      <c r="A6268" s="40" t="s">
        <v>1278</v>
      </c>
      <c r="B6268" s="31"/>
      <c r="C6268" s="53" t="s">
        <v>1279</v>
      </c>
      <c r="D6268" s="18"/>
      <c r="E6268" s="42"/>
      <c r="F6268" s="42"/>
      <c r="G6268" s="43"/>
      <c r="H6268" s="44"/>
      <c r="I6268" s="45"/>
      <c r="J6268" s="46"/>
    </row>
    <row r="6269" spans="1:10">
      <c r="A6269" s="40">
        <v>300034</v>
      </c>
      <c r="B6269" s="31" t="s">
        <v>1279</v>
      </c>
      <c r="C6269" s="523" t="s">
        <v>1499</v>
      </c>
      <c r="D6269" s="576" t="s">
        <v>1417</v>
      </c>
      <c r="E6269" s="577">
        <v>2.1999999999999999E-2</v>
      </c>
      <c r="F6269" s="577"/>
      <c r="G6269" s="578">
        <v>139500</v>
      </c>
      <c r="H6269" s="574">
        <f>TRUNC(E6269* (1 + F6269 / 100) * G6269,2)</f>
        <v>3069</v>
      </c>
      <c r="I6269" s="585" t="e">
        <f>I6258 * (E6269 * (1+F6269/100))</f>
        <v>#REF!</v>
      </c>
      <c r="J6269" s="587" t="e">
        <f>H6269 * I6258</f>
        <v>#REF!</v>
      </c>
    </row>
    <row r="6270" spans="1:10">
      <c r="A6270" s="40">
        <v>300056</v>
      </c>
      <c r="B6270" s="31" t="s">
        <v>1279</v>
      </c>
      <c r="C6270" s="523" t="s">
        <v>1500</v>
      </c>
      <c r="D6270" s="576" t="s">
        <v>1417</v>
      </c>
      <c r="E6270" s="577">
        <v>2.1999999999999999E-2</v>
      </c>
      <c r="F6270" s="577"/>
      <c r="G6270" s="578">
        <v>110000</v>
      </c>
      <c r="H6270" s="574">
        <f>TRUNC(E6270* (1 + F6270 / 100) * G6270,2)</f>
        <v>2420</v>
      </c>
      <c r="I6270" s="585" t="e">
        <f>I6258 * (E6270 * (1+F6270/100))</f>
        <v>#REF!</v>
      </c>
      <c r="J6270" s="587" t="e">
        <f>H6270 * I6258</f>
        <v>#REF!</v>
      </c>
    </row>
    <row r="6271" spans="1:10">
      <c r="A6271" s="40">
        <v>301010</v>
      </c>
      <c r="B6271" s="31" t="s">
        <v>1279</v>
      </c>
      <c r="C6271" s="523" t="s">
        <v>1501</v>
      </c>
      <c r="D6271" s="576" t="s">
        <v>629</v>
      </c>
      <c r="E6271" s="577">
        <v>1.7999999999999999E-2</v>
      </c>
      <c r="F6271" s="577"/>
      <c r="G6271" s="578">
        <v>277000</v>
      </c>
      <c r="H6271" s="574">
        <f>TRUNC(E6271* (1 + F6271 / 100) * G6271,2)</f>
        <v>4986</v>
      </c>
      <c r="I6271" s="585" t="e">
        <f>I6258 * (E6271 * (1+F6271/100))</f>
        <v>#REF!</v>
      </c>
      <c r="J6271" s="587" t="e">
        <f>H6271 * I6258</f>
        <v>#REF!</v>
      </c>
    </row>
    <row r="6272" spans="1:10">
      <c r="A6272" s="40">
        <v>300026</v>
      </c>
      <c r="B6272" s="31" t="s">
        <v>1279</v>
      </c>
      <c r="C6272" s="523" t="s">
        <v>1281</v>
      </c>
      <c r="D6272" s="576" t="s">
        <v>1282</v>
      </c>
      <c r="E6272" s="579">
        <f>$O$2</f>
        <v>0.05</v>
      </c>
      <c r="F6272" s="577"/>
      <c r="G6272" s="578">
        <f>H6267</f>
        <v>620.15</v>
      </c>
      <c r="H6272" s="574">
        <f>TRUNC(E6272* (1 + F6272 / 100) * G6272,2)</f>
        <v>31</v>
      </c>
      <c r="I6272" s="585" t="e">
        <f>I6258 * H6272</f>
        <v>#REF!</v>
      </c>
      <c r="J6272" s="587" t="e">
        <f>H6272 * I6258</f>
        <v>#REF!</v>
      </c>
    </row>
    <row r="6273" spans="1:10">
      <c r="A6273" s="18" t="s">
        <v>1283</v>
      </c>
      <c r="B6273" s="31"/>
      <c r="C6273" s="41"/>
      <c r="D6273" s="18"/>
      <c r="E6273" s="42"/>
      <c r="F6273" s="42"/>
      <c r="G6273" s="43" t="s">
        <v>1284</v>
      </c>
      <c r="H6273" s="48">
        <f>SUM(H6268:H6272)</f>
        <v>10506</v>
      </c>
      <c r="I6273" s="45"/>
      <c r="J6273" s="49" t="e">
        <f>SUM(J6268:J6272)</f>
        <v>#REF!</v>
      </c>
    </row>
    <row r="6274" spans="1:10">
      <c r="A6274" s="18" t="s">
        <v>1285</v>
      </c>
      <c r="B6274" s="1"/>
      <c r="C6274" s="47" t="s">
        <v>1286</v>
      </c>
      <c r="D6274" s="18"/>
      <c r="E6274" s="42"/>
      <c r="F6274" s="42"/>
      <c r="G6274" s="43"/>
      <c r="H6274" s="44"/>
      <c r="I6274" s="45"/>
      <c r="J6274" s="46"/>
    </row>
    <row r="6275" spans="1:10">
      <c r="A6275" s="40"/>
      <c r="B6275" s="31"/>
      <c r="C6275" s="523"/>
      <c r="D6275" s="576"/>
      <c r="E6275" s="577"/>
      <c r="F6275" s="577"/>
      <c r="G6275" s="578"/>
      <c r="H6275" s="574"/>
      <c r="I6275" s="585"/>
      <c r="J6275" s="587"/>
    </row>
    <row r="6276" spans="1:10">
      <c r="A6276" s="54" t="s">
        <v>1287</v>
      </c>
      <c r="B6276" s="1"/>
      <c r="C6276" s="41"/>
      <c r="D6276" s="18"/>
      <c r="E6276" s="42"/>
      <c r="F6276" s="42"/>
      <c r="G6276" s="43" t="s">
        <v>1288</v>
      </c>
      <c r="H6276" s="574">
        <f>SUM(H6274:H6275)</f>
        <v>0</v>
      </c>
      <c r="I6276" s="45"/>
      <c r="J6276" s="587">
        <f>SUM(J6274:J6275)</f>
        <v>0</v>
      </c>
    </row>
    <row r="6277" spans="1:10">
      <c r="A6277" s="18"/>
      <c r="B6277" s="55"/>
      <c r="C6277" s="41"/>
      <c r="D6277" s="18"/>
      <c r="E6277" s="42"/>
      <c r="F6277" s="42"/>
      <c r="G6277" s="43"/>
      <c r="H6277" s="44"/>
      <c r="I6277" s="45"/>
      <c r="J6277" s="46"/>
    </row>
    <row r="6278" spans="1:10" ht="16" thickBot="1">
      <c r="A6278" s="18" t="s">
        <v>1289</v>
      </c>
      <c r="B6278" s="55"/>
      <c r="C6278" s="56"/>
      <c r="D6278" s="405"/>
      <c r="E6278" s="406"/>
      <c r="F6278" s="407" t="s">
        <v>1290</v>
      </c>
      <c r="G6278" s="408">
        <f>SUM(H6259:H6277)/2</f>
        <v>24320.15</v>
      </c>
      <c r="H6278" s="409" t="e">
        <f>IF($A$2="CD",IF($A$3=1,ROUND(SUM(H6259:H6277)/2,0),IF($A$3=3,ROUND(SUM(H6259:H6277)/2,-1),SUM(H6259:H6277)/2)),SUM(H6259:H6277)/2)</f>
        <v>#REF!</v>
      </c>
      <c r="I6278" s="57" t="e">
        <f>SUM(J6259:J6277)/2</f>
        <v>#REF!</v>
      </c>
      <c r="J6278" s="410" t="e">
        <f>IF($A$2="CD",IF($A$3=1,ROUND(SUM(J6259:J6277)/2,0),IF($A$3=3,ROUND(SUM(J6259:J6277)/2,-1),SUM(J6259:J6277)/2)),SUM(J6259:J6277)/2)</f>
        <v>#REF!</v>
      </c>
    </row>
    <row r="6279" spans="1:10" ht="16" thickTop="1">
      <c r="A6279" s="18" t="s">
        <v>1340</v>
      </c>
      <c r="B6279" s="55"/>
      <c r="C6279" s="65" t="s">
        <v>1341</v>
      </c>
      <c r="D6279" s="66"/>
      <c r="E6279" s="67"/>
      <c r="F6279" s="67"/>
      <c r="G6279" s="68"/>
      <c r="H6279" s="69"/>
      <c r="I6279" s="45"/>
      <c r="J6279" s="70"/>
    </row>
    <row r="6280" spans="1:10">
      <c r="A6280" s="40" t="s">
        <v>1342</v>
      </c>
      <c r="B6280" s="55"/>
      <c r="C6280" s="588" t="s">
        <v>1343</v>
      </c>
      <c r="D6280" s="531"/>
      <c r="E6280" s="532"/>
      <c r="F6280" s="581">
        <f>$F$3</f>
        <v>0</v>
      </c>
      <c r="G6280" s="534"/>
      <c r="H6280" s="535" t="e">
        <f>ROUND(H6278*F6280,2)</f>
        <v>#REF!</v>
      </c>
      <c r="I6280" s="45"/>
      <c r="J6280" s="587" t="e">
        <f>ROUND(J6278*F6280,2)</f>
        <v>#REF!</v>
      </c>
    </row>
    <row r="6281" spans="1:10">
      <c r="A6281" s="40" t="s">
        <v>1344</v>
      </c>
      <c r="B6281" s="55"/>
      <c r="C6281" s="588" t="s">
        <v>1345</v>
      </c>
      <c r="D6281" s="531"/>
      <c r="E6281" s="532"/>
      <c r="F6281" s="581">
        <f>$G$3</f>
        <v>0</v>
      </c>
      <c r="G6281" s="534"/>
      <c r="H6281" s="535" t="e">
        <f>ROUND(H6278*F6281,2)</f>
        <v>#REF!</v>
      </c>
      <c r="I6281" s="45"/>
      <c r="J6281" s="587" t="e">
        <f>ROUND(J6278*F6281,2)</f>
        <v>#REF!</v>
      </c>
    </row>
    <row r="6282" spans="1:10">
      <c r="A6282" s="40" t="s">
        <v>1346</v>
      </c>
      <c r="B6282" s="55"/>
      <c r="C6282" s="588" t="s">
        <v>1347</v>
      </c>
      <c r="D6282" s="531"/>
      <c r="E6282" s="532"/>
      <c r="F6282" s="581">
        <f>$H$3</f>
        <v>0</v>
      </c>
      <c r="G6282" s="534"/>
      <c r="H6282" s="535" t="e">
        <f>ROUND(H6278*F6282,2)</f>
        <v>#REF!</v>
      </c>
      <c r="I6282" s="45"/>
      <c r="J6282" s="587" t="e">
        <f>ROUND(J6278*F6282,2)</f>
        <v>#REF!</v>
      </c>
    </row>
    <row r="6283" spans="1:10">
      <c r="A6283" s="40" t="s">
        <v>1348</v>
      </c>
      <c r="B6283" s="55"/>
      <c r="C6283" s="588" t="s">
        <v>1349</v>
      </c>
      <c r="D6283" s="531"/>
      <c r="E6283" s="532"/>
      <c r="F6283" s="581" t="e">
        <f>$I$3</f>
        <v>#REF!</v>
      </c>
      <c r="G6283" s="534"/>
      <c r="H6283" s="535" t="e">
        <f>ROUND(H6282*F6283,2)</f>
        <v>#REF!</v>
      </c>
      <c r="I6283" s="45"/>
      <c r="J6283" s="587" t="e">
        <f>ROUND(J6282*F6283,2)</f>
        <v>#REF!</v>
      </c>
    </row>
    <row r="6284" spans="1:10">
      <c r="A6284" s="18" t="s">
        <v>1350</v>
      </c>
      <c r="B6284" s="55"/>
      <c r="C6284" s="47" t="s">
        <v>1351</v>
      </c>
      <c r="D6284" s="18"/>
      <c r="E6284" s="42"/>
      <c r="F6284" s="42"/>
      <c r="G6284" s="71"/>
      <c r="H6284" s="72" t="e">
        <f>SUM(H6280:H6283)</f>
        <v>#REF!</v>
      </c>
      <c r="I6284" s="62"/>
      <c r="J6284" s="73" t="e">
        <f>SUM(J6280:J6283)</f>
        <v>#REF!</v>
      </c>
    </row>
    <row r="6285" spans="1:10" ht="16" thickBot="1">
      <c r="A6285" s="18" t="s">
        <v>1352</v>
      </c>
      <c r="B6285" s="55"/>
      <c r="C6285" s="411"/>
      <c r="D6285" s="412"/>
      <c r="E6285" s="406"/>
      <c r="F6285" s="407" t="s">
        <v>1353</v>
      </c>
      <c r="G6285" s="413" t="e">
        <f>H6284+H6278</f>
        <v>#REF!</v>
      </c>
      <c r="H6285" s="409" t="e">
        <f>IF($A$3=2,ROUND((H6278+H6284),2),IF($A$3=3,ROUND((H6278+H6284),-1),ROUND((H6278+H6284),0)))</f>
        <v>#REF!</v>
      </c>
      <c r="I6285" s="57"/>
      <c r="J6285" s="410" t="e">
        <f>IF($A$3=2,ROUND((J6278+J6284),2),IF($A$3=3,ROUND((J6278+J6284),-1),ROUND((J6278+J6284),0)))</f>
        <v>#REF!</v>
      </c>
    </row>
    <row r="6286" spans="1:10" ht="16" thickTop="1">
      <c r="C6286" s="1"/>
      <c r="D6286" s="2"/>
      <c r="E6286" s="1"/>
      <c r="F6286" s="1"/>
      <c r="G6286" s="1"/>
      <c r="H6286" s="1"/>
      <c r="I6286" s="29"/>
      <c r="J6286" s="30"/>
    </row>
    <row r="6287" spans="1:10">
      <c r="C6287" s="1"/>
      <c r="D6287" s="2"/>
      <c r="E6287" s="1"/>
      <c r="F6287" s="1"/>
      <c r="G6287" s="1"/>
      <c r="H6287" s="1"/>
      <c r="I6287" s="29"/>
      <c r="J6287" s="30"/>
    </row>
    <row r="6288" spans="1:10" ht="16" thickBot="1">
      <c r="C6288" s="1"/>
      <c r="D6288" s="2"/>
      <c r="E6288" s="1"/>
      <c r="F6288" s="1"/>
      <c r="G6288" s="1"/>
      <c r="H6288" s="1"/>
      <c r="I6288" s="29"/>
      <c r="J6288" s="30"/>
    </row>
    <row r="6289" spans="1:10" ht="16" thickTop="1">
      <c r="A6289" s="18" t="s">
        <v>2168</v>
      </c>
      <c r="B6289" s="31"/>
      <c r="C6289" s="812" t="s">
        <v>2169</v>
      </c>
      <c r="D6289" s="813"/>
      <c r="E6289" s="813"/>
      <c r="F6289" s="813"/>
      <c r="G6289" s="32"/>
      <c r="H6289" s="33" t="s">
        <v>1441</v>
      </c>
      <c r="I6289" s="34" t="s">
        <v>1251</v>
      </c>
      <c r="J6289" s="35" t="s">
        <v>4</v>
      </c>
    </row>
    <row r="6290" spans="1:10">
      <c r="A6290" s="18"/>
      <c r="B6290" s="31"/>
      <c r="C6290" s="814"/>
      <c r="D6290" s="815"/>
      <c r="E6290" s="815"/>
      <c r="F6290" s="815"/>
      <c r="G6290" s="36"/>
      <c r="H6290" s="37"/>
      <c r="I6290" s="63">
        <v>0</v>
      </c>
      <c r="J6290" s="39"/>
    </row>
    <row r="6291" spans="1:10">
      <c r="A6291" s="40" t="s">
        <v>1253</v>
      </c>
      <c r="B6291" s="31"/>
      <c r="C6291" s="523" t="s">
        <v>1</v>
      </c>
      <c r="D6291" s="576" t="s">
        <v>2</v>
      </c>
      <c r="E6291" s="577" t="s">
        <v>3</v>
      </c>
      <c r="F6291" s="577" t="s">
        <v>1254</v>
      </c>
      <c r="G6291" s="578" t="s">
        <v>1255</v>
      </c>
      <c r="H6291" s="574" t="s">
        <v>1256</v>
      </c>
      <c r="I6291" s="585"/>
      <c r="J6291" s="587" t="s">
        <v>1256</v>
      </c>
    </row>
    <row r="6292" spans="1:10">
      <c r="A6292" s="40"/>
      <c r="B6292" s="31"/>
      <c r="C6292" s="41"/>
      <c r="D6292" s="18"/>
      <c r="E6292" s="42"/>
      <c r="F6292" s="42"/>
      <c r="G6292" s="43"/>
      <c r="H6292" s="44"/>
      <c r="I6292" s="45"/>
      <c r="J6292" s="46"/>
    </row>
    <row r="6293" spans="1:10">
      <c r="A6293" s="40" t="s">
        <v>1257</v>
      </c>
      <c r="B6293" s="31"/>
      <c r="C6293" s="47" t="s">
        <v>1258</v>
      </c>
      <c r="D6293" s="18"/>
      <c r="E6293" s="42"/>
      <c r="F6293" s="42"/>
      <c r="G6293" s="43"/>
      <c r="H6293" s="44"/>
      <c r="I6293" s="45"/>
      <c r="J6293" s="46"/>
    </row>
    <row r="6294" spans="1:10">
      <c r="A6294" s="40">
        <v>109011</v>
      </c>
      <c r="B6294" s="31"/>
      <c r="C6294" s="523" t="s">
        <v>2170</v>
      </c>
      <c r="D6294" s="576" t="s">
        <v>8</v>
      </c>
      <c r="E6294" s="577">
        <v>1.3</v>
      </c>
      <c r="F6294" s="577">
        <v>5</v>
      </c>
      <c r="G6294" s="578">
        <v>52930</v>
      </c>
      <c r="H6294" s="574">
        <f>TRUNC(E6294* (1 + F6294 / 100) * G6294,2)</f>
        <v>72249.45</v>
      </c>
      <c r="I6294" s="585">
        <f>I6290 * (E6294 * (1+F6294/100))</f>
        <v>0</v>
      </c>
      <c r="J6294" s="587">
        <f>H6294 * I6290</f>
        <v>0</v>
      </c>
    </row>
    <row r="6295" spans="1:10">
      <c r="A6295" s="18" t="s">
        <v>1265</v>
      </c>
      <c r="B6295" s="31"/>
      <c r="C6295" s="41"/>
      <c r="D6295" s="18"/>
      <c r="E6295" s="42"/>
      <c r="F6295" s="42"/>
      <c r="G6295" s="43" t="s">
        <v>1266</v>
      </c>
      <c r="H6295" s="48">
        <f>SUM(H6293:H6294)</f>
        <v>72249.45</v>
      </c>
      <c r="I6295" s="45"/>
      <c r="J6295" s="49">
        <f>SUM(J6293:J6294)</f>
        <v>0</v>
      </c>
    </row>
    <row r="6296" spans="1:10">
      <c r="A6296" s="40" t="s">
        <v>1267</v>
      </c>
      <c r="B6296" s="31"/>
      <c r="C6296" s="50" t="s">
        <v>1268</v>
      </c>
      <c r="D6296" s="18" t="s">
        <v>1269</v>
      </c>
      <c r="E6296" s="18" t="s">
        <v>1270</v>
      </c>
      <c r="F6296" s="18" t="s">
        <v>1271</v>
      </c>
      <c r="G6296" s="51" t="s">
        <v>1272</v>
      </c>
      <c r="H6296" s="52" t="s">
        <v>1273</v>
      </c>
      <c r="I6296" s="45"/>
      <c r="J6296" s="46"/>
    </row>
    <row r="6297" spans="1:10">
      <c r="A6297" s="40">
        <v>200010</v>
      </c>
      <c r="B6297" s="31" t="s">
        <v>1268</v>
      </c>
      <c r="C6297" s="523" t="s">
        <v>1306</v>
      </c>
      <c r="D6297" s="570">
        <v>114480</v>
      </c>
      <c r="E6297" s="571">
        <f>$O$1</f>
        <v>1.68</v>
      </c>
      <c r="F6297" s="572">
        <f>IF(D6297&lt;&gt;"",TRUNC(D6297*E6297,0),"")</f>
        <v>192326</v>
      </c>
      <c r="G6297" s="573">
        <v>173.9134</v>
      </c>
      <c r="H6297" s="574">
        <f>TRUNC(F6297/G6297,2)</f>
        <v>1105.8699999999999</v>
      </c>
      <c r="I6297" s="585">
        <f>I6290 / G6297</f>
        <v>0</v>
      </c>
      <c r="J6297" s="587">
        <f>H6297 * I6290</f>
        <v>0</v>
      </c>
    </row>
    <row r="6298" spans="1:10">
      <c r="A6298" s="18" t="s">
        <v>1276</v>
      </c>
      <c r="B6298" s="31"/>
      <c r="C6298" s="41"/>
      <c r="D6298" s="18"/>
      <c r="E6298" s="42"/>
      <c r="F6298" s="42"/>
      <c r="G6298" s="43" t="s">
        <v>1277</v>
      </c>
      <c r="H6298" s="48">
        <f>SUM(H6296:H6297)</f>
        <v>1105.8699999999999</v>
      </c>
      <c r="I6298" s="45"/>
      <c r="J6298" s="49">
        <f>SUM(J6296:J6297)</f>
        <v>0</v>
      </c>
    </row>
    <row r="6299" spans="1:10">
      <c r="A6299" s="40" t="s">
        <v>1278</v>
      </c>
      <c r="B6299" s="31"/>
      <c r="C6299" s="53" t="s">
        <v>1279</v>
      </c>
      <c r="D6299" s="18"/>
      <c r="E6299" s="42"/>
      <c r="F6299" s="42"/>
      <c r="G6299" s="43"/>
      <c r="H6299" s="44"/>
      <c r="I6299" s="45"/>
      <c r="J6299" s="46"/>
    </row>
    <row r="6300" spans="1:10">
      <c r="A6300" s="40">
        <v>300034</v>
      </c>
      <c r="B6300" s="31" t="s">
        <v>1279</v>
      </c>
      <c r="C6300" s="523" t="s">
        <v>1499</v>
      </c>
      <c r="D6300" s="576" t="s">
        <v>1417</v>
      </c>
      <c r="E6300" s="577">
        <v>4.5999999999999999E-2</v>
      </c>
      <c r="F6300" s="577"/>
      <c r="G6300" s="578">
        <v>139500</v>
      </c>
      <c r="H6300" s="574">
        <f>TRUNC(E6300* (1 + F6300 / 100) * G6300,2)</f>
        <v>6417</v>
      </c>
      <c r="I6300" s="585">
        <f>I6290 * (E6300 * (1+F6300/100))</f>
        <v>0</v>
      </c>
      <c r="J6300" s="587">
        <f>H6300 * I6290</f>
        <v>0</v>
      </c>
    </row>
    <row r="6301" spans="1:10">
      <c r="A6301" s="40">
        <v>300056</v>
      </c>
      <c r="B6301" s="31" t="s">
        <v>1279</v>
      </c>
      <c r="C6301" s="523" t="s">
        <v>1500</v>
      </c>
      <c r="D6301" s="576" t="s">
        <v>1417</v>
      </c>
      <c r="E6301" s="577">
        <v>3.1285E-2</v>
      </c>
      <c r="F6301" s="577"/>
      <c r="G6301" s="578">
        <v>110000</v>
      </c>
      <c r="H6301" s="574">
        <f>TRUNC(E6301* (1 + F6301 / 100) * G6301,2)</f>
        <v>3441.35</v>
      </c>
      <c r="I6301" s="585">
        <f>I6290 * (E6301 * (1+F6301/100))</f>
        <v>0</v>
      </c>
      <c r="J6301" s="587">
        <f>H6301 * I6290</f>
        <v>0</v>
      </c>
    </row>
    <row r="6302" spans="1:10">
      <c r="A6302" s="40">
        <v>301010</v>
      </c>
      <c r="B6302" s="31" t="s">
        <v>1279</v>
      </c>
      <c r="C6302" s="523" t="s">
        <v>1501</v>
      </c>
      <c r="D6302" s="576" t="s">
        <v>629</v>
      </c>
      <c r="E6302" s="577">
        <v>3.0000000000000001E-3</v>
      </c>
      <c r="F6302" s="577"/>
      <c r="G6302" s="578">
        <v>277000</v>
      </c>
      <c r="H6302" s="574">
        <f>TRUNC(E6302* (1 + F6302 / 100) * G6302,2)</f>
        <v>831</v>
      </c>
      <c r="I6302" s="598">
        <f>I6290 * (E6302 * (1+F6302/100))</f>
        <v>0</v>
      </c>
      <c r="J6302" s="587">
        <f>H6302 * I6290</f>
        <v>0</v>
      </c>
    </row>
    <row r="6303" spans="1:10">
      <c r="A6303" s="40">
        <v>300026</v>
      </c>
      <c r="B6303" s="31" t="s">
        <v>1279</v>
      </c>
      <c r="C6303" s="523" t="s">
        <v>1281</v>
      </c>
      <c r="D6303" s="576" t="s">
        <v>1282</v>
      </c>
      <c r="E6303" s="579">
        <f>$O$2</f>
        <v>0.05</v>
      </c>
      <c r="F6303" s="577"/>
      <c r="G6303" s="578">
        <f>H6298</f>
        <v>1105.8699999999999</v>
      </c>
      <c r="H6303" s="574">
        <f>TRUNC(E6303* (1 + F6303 / 100) * G6303,2)</f>
        <v>55.29</v>
      </c>
      <c r="I6303" s="585">
        <f>I6290 * H6303</f>
        <v>0</v>
      </c>
      <c r="J6303" s="587">
        <f>H6303 * I6290</f>
        <v>0</v>
      </c>
    </row>
    <row r="6304" spans="1:10">
      <c r="A6304" s="18" t="s">
        <v>1283</v>
      </c>
      <c r="B6304" s="31"/>
      <c r="C6304" s="41"/>
      <c r="D6304" s="18"/>
      <c r="E6304" s="42"/>
      <c r="F6304" s="42"/>
      <c r="G6304" s="43" t="s">
        <v>1284</v>
      </c>
      <c r="H6304" s="48">
        <f>SUM(H6299:H6303)</f>
        <v>10744.640000000001</v>
      </c>
      <c r="I6304" s="45"/>
      <c r="J6304" s="48">
        <f>SUM(J6299:J6303)</f>
        <v>0</v>
      </c>
    </row>
    <row r="6305" spans="1:10">
      <c r="A6305" s="18" t="s">
        <v>1285</v>
      </c>
      <c r="B6305" s="1"/>
      <c r="C6305" s="47" t="s">
        <v>1286</v>
      </c>
      <c r="D6305" s="18"/>
      <c r="E6305" s="42"/>
      <c r="F6305" s="42"/>
      <c r="G6305" s="43"/>
      <c r="H6305" s="44"/>
      <c r="I6305" s="45"/>
      <c r="J6305" s="46"/>
    </row>
    <row r="6306" spans="1:10">
      <c r="A6306" s="40"/>
      <c r="B6306" s="31"/>
      <c r="C6306" s="523"/>
      <c r="D6306" s="576"/>
      <c r="E6306" s="577"/>
      <c r="F6306" s="577"/>
      <c r="G6306" s="578"/>
      <c r="H6306" s="574"/>
      <c r="I6306" s="585"/>
      <c r="J6306" s="587"/>
    </row>
    <row r="6307" spans="1:10">
      <c r="A6307" s="54" t="s">
        <v>1287</v>
      </c>
      <c r="B6307" s="1"/>
      <c r="C6307" s="41"/>
      <c r="D6307" s="18"/>
      <c r="E6307" s="42"/>
      <c r="F6307" s="42"/>
      <c r="G6307" s="43" t="s">
        <v>1288</v>
      </c>
      <c r="H6307" s="574">
        <f>SUM(H6305:H6306)</f>
        <v>0</v>
      </c>
      <c r="I6307" s="45"/>
      <c r="J6307" s="587">
        <f>SUM(J6305:J6306)</f>
        <v>0</v>
      </c>
    </row>
    <row r="6308" spans="1:10">
      <c r="A6308" s="18"/>
      <c r="B6308" s="55"/>
      <c r="C6308" s="41"/>
      <c r="D6308" s="18"/>
      <c r="E6308" s="42"/>
      <c r="F6308" s="42"/>
      <c r="G6308" s="43"/>
      <c r="H6308" s="44"/>
      <c r="I6308" s="45"/>
      <c r="J6308" s="46"/>
    </row>
    <row r="6309" spans="1:10" ht="16" thickBot="1">
      <c r="A6309" s="18" t="s">
        <v>1289</v>
      </c>
      <c r="B6309" s="55"/>
      <c r="C6309" s="56"/>
      <c r="D6309" s="405"/>
      <c r="E6309" s="406"/>
      <c r="F6309" s="407" t="s">
        <v>1290</v>
      </c>
      <c r="G6309" s="408">
        <f>SUM(H6291:H6308)/2</f>
        <v>84099.96</v>
      </c>
      <c r="H6309" s="409" t="e">
        <f>IF($A$2="CD",IF($A$3=1,ROUND(SUM(H6291:H6308)/2,0),IF($A$3=3,ROUND(SUM(H6291:H6308)/2,-1),SUM(H6291:H6308)/2)),SUM(H6291:H6308)/2)</f>
        <v>#REF!</v>
      </c>
      <c r="I6309" s="57">
        <f>SUM(J6291:J6308)/2</f>
        <v>0</v>
      </c>
      <c r="J6309" s="410" t="e">
        <f>IF($A$2="CD",IF($A$3=1,ROUND(SUM(J6291:J6308)/2,0),IF($A$3=3,ROUND(SUM(J6291:J6308)/2,-1),SUM(J6291:J6308)/2)),SUM(J6291:J6308)/2)</f>
        <v>#REF!</v>
      </c>
    </row>
    <row r="6310" spans="1:10" ht="16" thickTop="1">
      <c r="A6310" s="18" t="s">
        <v>1340</v>
      </c>
      <c r="B6310" s="55"/>
      <c r="C6310" s="65" t="s">
        <v>1341</v>
      </c>
      <c r="D6310" s="66"/>
      <c r="E6310" s="67"/>
      <c r="F6310" s="67"/>
      <c r="G6310" s="68"/>
      <c r="H6310" s="69"/>
      <c r="I6310" s="45"/>
      <c r="J6310" s="70"/>
    </row>
    <row r="6311" spans="1:10">
      <c r="A6311" s="40" t="s">
        <v>1342</v>
      </c>
      <c r="B6311" s="55"/>
      <c r="C6311" s="588" t="s">
        <v>1343</v>
      </c>
      <c r="D6311" s="531"/>
      <c r="E6311" s="532"/>
      <c r="F6311" s="581">
        <f>$F$3</f>
        <v>0</v>
      </c>
      <c r="G6311" s="534"/>
      <c r="H6311" s="535" t="e">
        <f>ROUND(H6309*F6311,2)</f>
        <v>#REF!</v>
      </c>
      <c r="I6311" s="45"/>
      <c r="J6311" s="587" t="e">
        <f>ROUND(J6309*F6311,2)</f>
        <v>#REF!</v>
      </c>
    </row>
    <row r="6312" spans="1:10">
      <c r="A6312" s="40" t="s">
        <v>1344</v>
      </c>
      <c r="B6312" s="55"/>
      <c r="C6312" s="588" t="s">
        <v>1345</v>
      </c>
      <c r="D6312" s="531"/>
      <c r="E6312" s="532"/>
      <c r="F6312" s="581">
        <f>$G$3</f>
        <v>0</v>
      </c>
      <c r="G6312" s="534"/>
      <c r="H6312" s="535" t="e">
        <f>ROUND(H6309*F6312,2)</f>
        <v>#REF!</v>
      </c>
      <c r="I6312" s="45"/>
      <c r="J6312" s="587" t="e">
        <f>ROUND(J6309*F6312,2)</f>
        <v>#REF!</v>
      </c>
    </row>
    <row r="6313" spans="1:10">
      <c r="A6313" s="40" t="s">
        <v>1346</v>
      </c>
      <c r="B6313" s="55"/>
      <c r="C6313" s="588" t="s">
        <v>1347</v>
      </c>
      <c r="D6313" s="531"/>
      <c r="E6313" s="532"/>
      <c r="F6313" s="581">
        <f>$H$3</f>
        <v>0</v>
      </c>
      <c r="G6313" s="534"/>
      <c r="H6313" s="535" t="e">
        <f>ROUND(H6309*F6313,2)</f>
        <v>#REF!</v>
      </c>
      <c r="I6313" s="45"/>
      <c r="J6313" s="587" t="e">
        <f>ROUND(J6309*F6313,2)</f>
        <v>#REF!</v>
      </c>
    </row>
    <row r="6314" spans="1:10">
      <c r="A6314" s="40" t="s">
        <v>1348</v>
      </c>
      <c r="B6314" s="55"/>
      <c r="C6314" s="588" t="s">
        <v>1349</v>
      </c>
      <c r="D6314" s="531"/>
      <c r="E6314" s="532"/>
      <c r="F6314" s="581" t="e">
        <f>$I$3</f>
        <v>#REF!</v>
      </c>
      <c r="G6314" s="534"/>
      <c r="H6314" s="535" t="e">
        <f>ROUND(H6313*F6314,2)</f>
        <v>#REF!</v>
      </c>
      <c r="I6314" s="45"/>
      <c r="J6314" s="587" t="e">
        <f>ROUND(J6313*F6314,2)</f>
        <v>#REF!</v>
      </c>
    </row>
    <row r="6315" spans="1:10">
      <c r="A6315" s="18" t="s">
        <v>1350</v>
      </c>
      <c r="B6315" s="55"/>
      <c r="C6315" s="47" t="s">
        <v>1351</v>
      </c>
      <c r="D6315" s="18"/>
      <c r="E6315" s="42"/>
      <c r="F6315" s="42"/>
      <c r="G6315" s="71"/>
      <c r="H6315" s="72" t="e">
        <f>SUM(H6311:H6314)</f>
        <v>#REF!</v>
      </c>
      <c r="I6315" s="62"/>
      <c r="J6315" s="73" t="e">
        <f>SUM(J6311:J6314)</f>
        <v>#REF!</v>
      </c>
    </row>
    <row r="6316" spans="1:10" ht="16" thickBot="1">
      <c r="A6316" s="18" t="s">
        <v>1352</v>
      </c>
      <c r="B6316" s="55"/>
      <c r="C6316" s="411"/>
      <c r="D6316" s="412"/>
      <c r="E6316" s="406"/>
      <c r="F6316" s="407" t="s">
        <v>1353</v>
      </c>
      <c r="G6316" s="413" t="e">
        <f>H6315+H6309</f>
        <v>#REF!</v>
      </c>
      <c r="H6316" s="409" t="e">
        <f>IF($A$3=2,ROUND((H6309+H6315),2),IF($A$3=3,ROUND((H6309+H6315),-1),ROUND((H6309+H6315),0)))</f>
        <v>#REF!</v>
      </c>
      <c r="I6316" s="57"/>
      <c r="J6316" s="410" t="e">
        <f>IF($A$3=2,ROUND((J6309+J6315),2),IF($A$3=3,ROUND((J6309+J6315),-1),ROUND((J6309+J6315),0)))</f>
        <v>#REF!</v>
      </c>
    </row>
    <row r="6317" spans="1:10" ht="16" thickTop="1">
      <c r="C6317" s="1"/>
      <c r="D6317" s="2"/>
      <c r="E6317" s="1"/>
      <c r="F6317" s="1"/>
      <c r="G6317" s="1"/>
      <c r="H6317" s="1"/>
      <c r="I6317" s="29"/>
      <c r="J6317" s="30"/>
    </row>
    <row r="6318" spans="1:10">
      <c r="C6318" s="1"/>
      <c r="D6318" s="2"/>
      <c r="E6318" s="1"/>
      <c r="F6318" s="1"/>
      <c r="G6318" s="1"/>
      <c r="H6318" s="1"/>
      <c r="I6318" s="29"/>
      <c r="J6318" s="30"/>
    </row>
    <row r="6319" spans="1:10" ht="16" thickBot="1">
      <c r="C6319" s="1"/>
      <c r="D6319" s="2"/>
      <c r="E6319" s="1"/>
      <c r="F6319" s="1"/>
      <c r="G6319" s="1"/>
      <c r="H6319" s="1"/>
      <c r="I6319" s="29"/>
      <c r="J6319" s="30"/>
    </row>
    <row r="6320" spans="1:10" ht="16" thickTop="1">
      <c r="A6320" s="18" t="s">
        <v>2171</v>
      </c>
      <c r="B6320" s="31"/>
      <c r="C6320" s="812" t="s">
        <v>1506</v>
      </c>
      <c r="D6320" s="813"/>
      <c r="E6320" s="813"/>
      <c r="F6320" s="813"/>
      <c r="G6320" s="32"/>
      <c r="H6320" s="33" t="s">
        <v>1471</v>
      </c>
      <c r="I6320" s="34" t="s">
        <v>1251</v>
      </c>
      <c r="J6320" s="35" t="s">
        <v>4</v>
      </c>
    </row>
    <row r="6321" spans="1:10">
      <c r="A6321" s="18"/>
      <c r="B6321" s="31"/>
      <c r="C6321" s="814"/>
      <c r="D6321" s="815"/>
      <c r="E6321" s="815"/>
      <c r="F6321" s="815"/>
      <c r="G6321" s="36"/>
      <c r="H6321" s="37" t="e">
        <f>"ITEM:   "&amp;#REF!</f>
        <v>#REF!</v>
      </c>
      <c r="I6321" s="64" t="e">
        <f>#REF!</f>
        <v>#REF!</v>
      </c>
      <c r="J6321" s="39"/>
    </row>
    <row r="6322" spans="1:10">
      <c r="A6322" s="40" t="s">
        <v>1253</v>
      </c>
      <c r="B6322" s="31"/>
      <c r="C6322" s="523" t="s">
        <v>1</v>
      </c>
      <c r="D6322" s="576" t="s">
        <v>2</v>
      </c>
      <c r="E6322" s="577" t="s">
        <v>3</v>
      </c>
      <c r="F6322" s="577" t="s">
        <v>1254</v>
      </c>
      <c r="G6322" s="578" t="s">
        <v>1255</v>
      </c>
      <c r="H6322" s="574" t="s">
        <v>1256</v>
      </c>
      <c r="I6322" s="585"/>
      <c r="J6322" s="587" t="s">
        <v>1256</v>
      </c>
    </row>
    <row r="6323" spans="1:10">
      <c r="A6323" s="40"/>
      <c r="B6323" s="31"/>
      <c r="C6323" s="41"/>
      <c r="D6323" s="18"/>
      <c r="E6323" s="42"/>
      <c r="F6323" s="42"/>
      <c r="G6323" s="43"/>
      <c r="H6323" s="44"/>
      <c r="I6323" s="45"/>
      <c r="J6323" s="46"/>
    </row>
    <row r="6324" spans="1:10">
      <c r="A6324" s="40" t="s">
        <v>1278</v>
      </c>
      <c r="B6324" s="31"/>
      <c r="C6324" s="53" t="s">
        <v>1279</v>
      </c>
      <c r="D6324" s="18"/>
      <c r="E6324" s="42"/>
      <c r="F6324" s="42"/>
      <c r="G6324" s="43"/>
      <c r="H6324" s="44"/>
      <c r="I6324" s="45"/>
      <c r="J6324" s="46"/>
    </row>
    <row r="6325" spans="1:10">
      <c r="A6325" s="40">
        <v>300065</v>
      </c>
      <c r="B6325" s="31" t="s">
        <v>1279</v>
      </c>
      <c r="C6325" s="523" t="s">
        <v>1474</v>
      </c>
      <c r="D6325" s="576" t="s">
        <v>1475</v>
      </c>
      <c r="E6325" s="577">
        <v>1.3029999999999999</v>
      </c>
      <c r="F6325" s="577"/>
      <c r="G6325" s="578">
        <v>1320</v>
      </c>
      <c r="H6325" s="574">
        <f>TRUNC(E6325* (1 + F6325 / 100) * G6325,2)</f>
        <v>1719.96</v>
      </c>
      <c r="I6325" s="585" t="e">
        <f>I6321 * (E6325 * (1+F6325/100))</f>
        <v>#REF!</v>
      </c>
      <c r="J6325" s="587" t="e">
        <f>H6325 * I6321</f>
        <v>#REF!</v>
      </c>
    </row>
    <row r="6326" spans="1:10">
      <c r="A6326" s="18" t="s">
        <v>1283</v>
      </c>
      <c r="B6326" s="31"/>
      <c r="C6326" s="41"/>
      <c r="D6326" s="18"/>
      <c r="E6326" s="42"/>
      <c r="F6326" s="42"/>
      <c r="G6326" s="43" t="s">
        <v>1284</v>
      </c>
      <c r="H6326" s="48">
        <f>SUM(H6324:H6325)</f>
        <v>1719.96</v>
      </c>
      <c r="I6326" s="45"/>
      <c r="J6326" s="49" t="e">
        <f>SUM(J6324:J6325)</f>
        <v>#REF!</v>
      </c>
    </row>
    <row r="6327" spans="1:10">
      <c r="A6327" s="18" t="s">
        <v>1285</v>
      </c>
      <c r="B6327" s="1"/>
      <c r="C6327" s="47" t="s">
        <v>1286</v>
      </c>
      <c r="D6327" s="18"/>
      <c r="E6327" s="42"/>
      <c r="F6327" s="42"/>
      <c r="G6327" s="43"/>
      <c r="H6327" s="44"/>
      <c r="I6327" s="45"/>
      <c r="J6327" s="46"/>
    </row>
    <row r="6328" spans="1:10">
      <c r="A6328" s="40"/>
      <c r="B6328" s="31"/>
      <c r="C6328" s="523"/>
      <c r="D6328" s="576"/>
      <c r="E6328" s="577"/>
      <c r="F6328" s="577"/>
      <c r="G6328" s="578"/>
      <c r="H6328" s="574"/>
      <c r="I6328" s="585"/>
      <c r="J6328" s="587"/>
    </row>
    <row r="6329" spans="1:10">
      <c r="A6329" s="54" t="s">
        <v>1287</v>
      </c>
      <c r="B6329" s="1"/>
      <c r="C6329" s="41"/>
      <c r="D6329" s="18"/>
      <c r="E6329" s="42"/>
      <c r="F6329" s="42"/>
      <c r="G6329" s="43" t="s">
        <v>1288</v>
      </c>
      <c r="H6329" s="574">
        <f>SUM(H6327:H6328)</f>
        <v>0</v>
      </c>
      <c r="I6329" s="45"/>
      <c r="J6329" s="587">
        <f>SUM(J6327:J6328)</f>
        <v>0</v>
      </c>
    </row>
    <row r="6330" spans="1:10">
      <c r="A6330" s="18"/>
      <c r="B6330" s="55"/>
      <c r="C6330" s="41"/>
      <c r="D6330" s="18"/>
      <c r="E6330" s="42"/>
      <c r="F6330" s="42"/>
      <c r="G6330" s="43"/>
      <c r="H6330" s="44"/>
      <c r="I6330" s="45"/>
      <c r="J6330" s="46"/>
    </row>
    <row r="6331" spans="1:10" ht="16" thickBot="1">
      <c r="A6331" s="18" t="s">
        <v>1289</v>
      </c>
      <c r="B6331" s="55"/>
      <c r="C6331" s="56"/>
      <c r="D6331" s="405"/>
      <c r="E6331" s="406"/>
      <c r="F6331" s="407" t="s">
        <v>1290</v>
      </c>
      <c r="G6331" s="408">
        <f>SUM(H6322:H6330)/2</f>
        <v>1719.96</v>
      </c>
      <c r="H6331" s="409" t="e">
        <f>IF($A$2="CD",IF($A$3=1,ROUND(SUM(H6322:H6330)/2,0),IF($A$3=3,ROUND(SUM(H6322:H6330)/2,-1),SUM(H6322:H6330)/2)),SUM(H6322:H6330)/2)</f>
        <v>#REF!</v>
      </c>
      <c r="I6331" s="57" t="e">
        <f>SUM(J6322:J6330)/2</f>
        <v>#REF!</v>
      </c>
      <c r="J6331" s="410" t="e">
        <f>IF($A$2="CD",IF($A$3=1,ROUND(SUM(J6322:J6330)/2,0),IF($A$3=3,ROUND(SUM(J6322:J6330)/2,-1),SUM(J6322:J6330)/2)),SUM(J6322:J6330)/2)</f>
        <v>#REF!</v>
      </c>
    </row>
    <row r="6332" spans="1:10" ht="16" thickTop="1">
      <c r="A6332" s="18" t="s">
        <v>1340</v>
      </c>
      <c r="B6332" s="55"/>
      <c r="C6332" s="65" t="s">
        <v>1341</v>
      </c>
      <c r="D6332" s="66"/>
      <c r="E6332" s="67"/>
      <c r="F6332" s="67"/>
      <c r="G6332" s="68"/>
      <c r="H6332" s="69"/>
      <c r="I6332" s="45"/>
      <c r="J6332" s="70"/>
    </row>
    <row r="6333" spans="1:10">
      <c r="A6333" s="40" t="s">
        <v>1342</v>
      </c>
      <c r="B6333" s="55"/>
      <c r="C6333" s="588" t="s">
        <v>1343</v>
      </c>
      <c r="D6333" s="531"/>
      <c r="E6333" s="532"/>
      <c r="F6333" s="581">
        <f>$F$3</f>
        <v>0</v>
      </c>
      <c r="G6333" s="534"/>
      <c r="H6333" s="535" t="e">
        <f>ROUND(H6331*F6333,2)</f>
        <v>#REF!</v>
      </c>
      <c r="I6333" s="45"/>
      <c r="J6333" s="587" t="e">
        <f>ROUND(J6331*F6333,2)</f>
        <v>#REF!</v>
      </c>
    </row>
    <row r="6334" spans="1:10">
      <c r="A6334" s="40" t="s">
        <v>1344</v>
      </c>
      <c r="B6334" s="55"/>
      <c r="C6334" s="588" t="s">
        <v>1345</v>
      </c>
      <c r="D6334" s="531"/>
      <c r="E6334" s="532"/>
      <c r="F6334" s="581">
        <f>$G$3</f>
        <v>0</v>
      </c>
      <c r="G6334" s="534"/>
      <c r="H6334" s="535" t="e">
        <f>ROUND(H6331*F6334,2)</f>
        <v>#REF!</v>
      </c>
      <c r="I6334" s="45"/>
      <c r="J6334" s="587" t="e">
        <f>ROUND(J6331*F6334,2)</f>
        <v>#REF!</v>
      </c>
    </row>
    <row r="6335" spans="1:10">
      <c r="A6335" s="40" t="s">
        <v>1346</v>
      </c>
      <c r="B6335" s="55"/>
      <c r="C6335" s="588" t="s">
        <v>1347</v>
      </c>
      <c r="D6335" s="531"/>
      <c r="E6335" s="532"/>
      <c r="F6335" s="581">
        <f>$H$3</f>
        <v>0</v>
      </c>
      <c r="G6335" s="534"/>
      <c r="H6335" s="535" t="e">
        <f>ROUND(H6331*F6335,2)</f>
        <v>#REF!</v>
      </c>
      <c r="I6335" s="45"/>
      <c r="J6335" s="587" t="e">
        <f>ROUND(J6331*F6335,2)</f>
        <v>#REF!</v>
      </c>
    </row>
    <row r="6336" spans="1:10">
      <c r="A6336" s="40" t="s">
        <v>1348</v>
      </c>
      <c r="B6336" s="55"/>
      <c r="C6336" s="588" t="e">
        <f>A6336+$C$694</f>
        <v>#VALUE!</v>
      </c>
      <c r="D6336" s="531"/>
      <c r="E6336" s="532"/>
      <c r="F6336" s="581" t="e">
        <f>$I$3</f>
        <v>#REF!</v>
      </c>
      <c r="G6336" s="534"/>
      <c r="H6336" s="535" t="e">
        <f>ROUND(H6335*F6336,2)</f>
        <v>#REF!</v>
      </c>
      <c r="I6336" s="45"/>
      <c r="J6336" s="587" t="e">
        <f>ROUND(J6335*F6336,2)</f>
        <v>#REF!</v>
      </c>
    </row>
    <row r="6337" spans="1:10">
      <c r="A6337" s="18" t="s">
        <v>1350</v>
      </c>
      <c r="B6337" s="55"/>
      <c r="C6337" s="47" t="s">
        <v>1351</v>
      </c>
      <c r="D6337" s="18"/>
      <c r="E6337" s="42"/>
      <c r="F6337" s="42"/>
      <c r="G6337" s="71"/>
      <c r="H6337" s="72" t="e">
        <f>SUM(H6333:H6336)</f>
        <v>#REF!</v>
      </c>
      <c r="I6337" s="62"/>
      <c r="J6337" s="73" t="e">
        <f>SUM(J6333:J6336)</f>
        <v>#REF!</v>
      </c>
    </row>
    <row r="6338" spans="1:10" ht="16" thickBot="1">
      <c r="A6338" s="18" t="s">
        <v>1352</v>
      </c>
      <c r="B6338" s="55"/>
      <c r="C6338" s="411">
        <f>C6339-A6339</f>
        <v>0</v>
      </c>
      <c r="D6338" s="412"/>
      <c r="E6338" s="406"/>
      <c r="F6338" s="407" t="s">
        <v>1353</v>
      </c>
      <c r="G6338" s="413" t="e">
        <f>H6337+H6331</f>
        <v>#REF!</v>
      </c>
      <c r="H6338" s="409" t="e">
        <f>IF($A$3=2,ROUND((H6331+H6337),2),IF($A$3=3,ROUND((H6331+H6337),-1),ROUND((H6331+H6337),0)))</f>
        <v>#REF!</v>
      </c>
      <c r="I6338" s="57"/>
      <c r="J6338" s="410" t="e">
        <f>IF($A$3=2,ROUND((J6331+J6337),2),IF($A$3=3,ROUND((J6331+J6337),-1),ROUND((J6331+J6337),0)))</f>
        <v>#REF!</v>
      </c>
    </row>
    <row r="6339" spans="1:10" ht="16" thickTop="1">
      <c r="C6339" s="1"/>
      <c r="D6339" s="2"/>
      <c r="E6339" s="1"/>
      <c r="F6339" s="1"/>
      <c r="G6339" s="1"/>
      <c r="H6339" s="1"/>
      <c r="I6339" s="29"/>
      <c r="J6339" s="30"/>
    </row>
    <row r="6340" spans="1:10">
      <c r="C6340" s="1"/>
      <c r="D6340" s="2"/>
      <c r="E6340" s="1"/>
      <c r="F6340" s="1"/>
      <c r="G6340" s="1"/>
      <c r="H6340" s="1"/>
      <c r="I6340" s="29"/>
      <c r="J6340" s="30"/>
    </row>
    <row r="6341" spans="1:10" ht="16" thickBot="1">
      <c r="C6341" s="1"/>
      <c r="D6341" s="2"/>
      <c r="E6341" s="1"/>
      <c r="F6341" s="1"/>
      <c r="G6341" s="1"/>
      <c r="H6341" s="1"/>
      <c r="I6341" s="29"/>
      <c r="J6341" s="30"/>
    </row>
    <row r="6342" spans="1:10" ht="16" thickTop="1">
      <c r="A6342" s="18" t="s">
        <v>2172</v>
      </c>
      <c r="B6342" s="31"/>
      <c r="C6342" s="812" t="s">
        <v>2173</v>
      </c>
      <c r="D6342" s="813"/>
      <c r="E6342" s="813"/>
      <c r="F6342" s="813"/>
      <c r="G6342" s="32"/>
      <c r="H6342" s="33" t="s">
        <v>1359</v>
      </c>
      <c r="I6342" s="34" t="s">
        <v>1251</v>
      </c>
      <c r="J6342" s="35" t="s">
        <v>4</v>
      </c>
    </row>
    <row r="6343" spans="1:10">
      <c r="A6343" s="18"/>
      <c r="B6343" s="31"/>
      <c r="C6343" s="814"/>
      <c r="D6343" s="815"/>
      <c r="E6343" s="815"/>
      <c r="F6343" s="815"/>
      <c r="G6343" s="36"/>
      <c r="H6343" s="37" t="e">
        <f>"ITEM:   "&amp;#REF!</f>
        <v>#REF!</v>
      </c>
      <c r="I6343" s="64" t="e">
        <f>#REF!</f>
        <v>#REF!</v>
      </c>
      <c r="J6343" s="39"/>
    </row>
    <row r="6344" spans="1:10">
      <c r="A6344" s="40" t="s">
        <v>1253</v>
      </c>
      <c r="B6344" s="31"/>
      <c r="C6344" s="523" t="s">
        <v>1</v>
      </c>
      <c r="D6344" s="576" t="s">
        <v>2</v>
      </c>
      <c r="E6344" s="577" t="s">
        <v>3</v>
      </c>
      <c r="F6344" s="577" t="s">
        <v>1254</v>
      </c>
      <c r="G6344" s="578" t="s">
        <v>1255</v>
      </c>
      <c r="H6344" s="574" t="s">
        <v>1256</v>
      </c>
      <c r="I6344" s="585"/>
      <c r="J6344" s="587" t="s">
        <v>1256</v>
      </c>
    </row>
    <row r="6345" spans="1:10">
      <c r="A6345" s="40"/>
      <c r="B6345" s="31"/>
      <c r="C6345" s="41"/>
      <c r="D6345" s="18"/>
      <c r="E6345" s="42"/>
      <c r="F6345" s="42"/>
      <c r="G6345" s="43"/>
      <c r="H6345" s="44"/>
      <c r="I6345" s="45"/>
      <c r="J6345" s="46"/>
    </row>
    <row r="6346" spans="1:10">
      <c r="A6346" s="40" t="s">
        <v>1257</v>
      </c>
      <c r="B6346" s="31"/>
      <c r="C6346" s="47" t="s">
        <v>1258</v>
      </c>
      <c r="D6346" s="18"/>
      <c r="E6346" s="42"/>
      <c r="F6346" s="42"/>
      <c r="G6346" s="43"/>
      <c r="H6346" s="44"/>
      <c r="I6346" s="45"/>
      <c r="J6346" s="46"/>
    </row>
    <row r="6347" spans="1:10">
      <c r="A6347" s="40">
        <v>100112</v>
      </c>
      <c r="B6347" s="31" t="s">
        <v>1259</v>
      </c>
      <c r="C6347" s="523" t="s">
        <v>1795</v>
      </c>
      <c r="D6347" s="576" t="s">
        <v>1304</v>
      </c>
      <c r="E6347" s="577">
        <v>0.2</v>
      </c>
      <c r="F6347" s="577"/>
      <c r="G6347" s="578">
        <v>16547</v>
      </c>
      <c r="H6347" s="574">
        <f>TRUNC(E6347* (1 + F6347 / 100) * G6347,2)</f>
        <v>3309.4</v>
      </c>
      <c r="I6347" s="585" t="e">
        <f>I6343 * (E6347 * (1+F6347/100))</f>
        <v>#REF!</v>
      </c>
      <c r="J6347" s="587" t="e">
        <f>H6347 * I6343</f>
        <v>#REF!</v>
      </c>
    </row>
    <row r="6348" spans="1:10">
      <c r="A6348" s="40">
        <v>101622</v>
      </c>
      <c r="B6348" s="31" t="s">
        <v>1259</v>
      </c>
      <c r="C6348" s="523" t="s">
        <v>1670</v>
      </c>
      <c r="D6348" s="576" t="s">
        <v>2</v>
      </c>
      <c r="E6348" s="577">
        <v>0.04</v>
      </c>
      <c r="F6348" s="577"/>
      <c r="G6348" s="578">
        <v>29600</v>
      </c>
      <c r="H6348" s="574">
        <f>TRUNC(E6348* (1 + F6348 / 100) * G6348,2)</f>
        <v>1184</v>
      </c>
      <c r="I6348" s="585" t="e">
        <f>I6343 * (E6348 * (1+F6348/100))</f>
        <v>#REF!</v>
      </c>
      <c r="J6348" s="587" t="e">
        <f>H6348 * I6343</f>
        <v>#REF!</v>
      </c>
    </row>
    <row r="6349" spans="1:10">
      <c r="A6349" s="40">
        <v>103094</v>
      </c>
      <c r="B6349" s="31" t="s">
        <v>1263</v>
      </c>
      <c r="C6349" s="523" t="s">
        <v>1796</v>
      </c>
      <c r="D6349" s="576" t="s">
        <v>2</v>
      </c>
      <c r="E6349" s="577">
        <v>0.3</v>
      </c>
      <c r="F6349" s="577"/>
      <c r="G6349" s="578">
        <v>780</v>
      </c>
      <c r="H6349" s="574">
        <f>TRUNC(E6349* (1 + F6349 / 100) * G6349,2)</f>
        <v>234</v>
      </c>
      <c r="I6349" s="585" t="e">
        <f>I6343 * (E6349 * (1+F6349/100))</f>
        <v>#REF!</v>
      </c>
      <c r="J6349" s="587" t="e">
        <f>H6349 * I6343</f>
        <v>#REF!</v>
      </c>
    </row>
    <row r="6350" spans="1:10">
      <c r="A6350" s="18" t="s">
        <v>1960</v>
      </c>
      <c r="B6350" s="31" t="s">
        <v>1532</v>
      </c>
      <c r="C6350" s="523" t="s">
        <v>1961</v>
      </c>
      <c r="D6350" s="576" t="s">
        <v>8</v>
      </c>
      <c r="E6350" s="577">
        <v>0.15</v>
      </c>
      <c r="F6350" s="577"/>
      <c r="G6350" s="578" t="e">
        <f>H115</f>
        <v>#REF!</v>
      </c>
      <c r="H6350" s="574" t="e">
        <f>TRUNC(E6350* (1 + F6350 / 100) * G6350,2)</f>
        <v>#REF!</v>
      </c>
      <c r="I6350" s="598" t="e">
        <f>I6343 * (E6350 * (1+F6350/100))</f>
        <v>#REF!</v>
      </c>
      <c r="J6350" s="587" t="e">
        <f>H6350 * I6343</f>
        <v>#REF!</v>
      </c>
    </row>
    <row r="6351" spans="1:10">
      <c r="A6351" s="18" t="s">
        <v>1265</v>
      </c>
      <c r="B6351" s="31"/>
      <c r="C6351" s="41"/>
      <c r="D6351" s="18"/>
      <c r="E6351" s="42"/>
      <c r="F6351" s="42"/>
      <c r="G6351" s="43" t="s">
        <v>1266</v>
      </c>
      <c r="H6351" s="48" t="e">
        <f>SUM(H6346:H6350)</f>
        <v>#REF!</v>
      </c>
      <c r="I6351" s="45"/>
      <c r="J6351" s="49" t="e">
        <f>SUM(J6346:J6350)</f>
        <v>#REF!</v>
      </c>
    </row>
    <row r="6352" spans="1:10">
      <c r="A6352" s="40" t="s">
        <v>1267</v>
      </c>
      <c r="B6352" s="31"/>
      <c r="C6352" s="50" t="s">
        <v>1268</v>
      </c>
      <c r="D6352" s="18" t="s">
        <v>1269</v>
      </c>
      <c r="E6352" s="18" t="s">
        <v>1270</v>
      </c>
      <c r="F6352" s="18" t="s">
        <v>1271</v>
      </c>
      <c r="G6352" s="51" t="s">
        <v>1272</v>
      </c>
      <c r="H6352" s="52" t="s">
        <v>1273</v>
      </c>
      <c r="I6352" s="45"/>
      <c r="J6352" s="46"/>
    </row>
    <row r="6353" spans="1:10">
      <c r="A6353" s="40">
        <v>200006</v>
      </c>
      <c r="B6353" s="31" t="s">
        <v>1268</v>
      </c>
      <c r="C6353" s="523" t="s">
        <v>1339</v>
      </c>
      <c r="D6353" s="570">
        <v>41751</v>
      </c>
      <c r="E6353" s="571">
        <f>$O$1</f>
        <v>1.68</v>
      </c>
      <c r="F6353" s="572">
        <f>IF(D6353&lt;&gt;"",TRUNC(D6353*E6353,0),"")</f>
        <v>70141</v>
      </c>
      <c r="G6353" s="573">
        <v>57.143500000000003</v>
      </c>
      <c r="H6353" s="574">
        <f>TRUNC(F6353/G6353,2)</f>
        <v>1227.45</v>
      </c>
      <c r="I6353" s="585" t="e">
        <f>I6343 / G6353</f>
        <v>#REF!</v>
      </c>
      <c r="J6353" s="587" t="e">
        <f>H6353 * I6343</f>
        <v>#REF!</v>
      </c>
    </row>
    <row r="6354" spans="1:10">
      <c r="A6354" s="40">
        <v>200013</v>
      </c>
      <c r="B6354" s="31" t="s">
        <v>1268</v>
      </c>
      <c r="C6354" s="523" t="s">
        <v>1798</v>
      </c>
      <c r="D6354" s="570">
        <v>254513</v>
      </c>
      <c r="E6354" s="571">
        <f>$O$1</f>
        <v>1.68</v>
      </c>
      <c r="F6354" s="572">
        <f>IF(D6354&lt;&gt;"",TRUNC(D6354*E6354,0),"")</f>
        <v>427581</v>
      </c>
      <c r="G6354" s="573">
        <v>47.058900000000001</v>
      </c>
      <c r="H6354" s="574">
        <f>TRUNC(F6354/G6354,2)</f>
        <v>9086.08</v>
      </c>
      <c r="I6354" s="585" t="e">
        <f>I6343 / G6354</f>
        <v>#REF!</v>
      </c>
      <c r="J6354" s="587" t="e">
        <f>H6354 * I6343</f>
        <v>#REF!</v>
      </c>
    </row>
    <row r="6355" spans="1:10">
      <c r="A6355" s="18" t="s">
        <v>1276</v>
      </c>
      <c r="B6355" s="31"/>
      <c r="C6355" s="41"/>
      <c r="D6355" s="18"/>
      <c r="E6355" s="42"/>
      <c r="F6355" s="42"/>
      <c r="G6355" s="43" t="s">
        <v>1277</v>
      </c>
      <c r="H6355" s="48">
        <f>SUM(H6352:H6354)</f>
        <v>10313.530000000001</v>
      </c>
      <c r="I6355" s="45"/>
      <c r="J6355" s="49" t="e">
        <f>SUM(J6352:J6354)</f>
        <v>#REF!</v>
      </c>
    </row>
    <row r="6356" spans="1:10">
      <c r="A6356" s="40" t="s">
        <v>1278</v>
      </c>
      <c r="B6356" s="31"/>
      <c r="C6356" s="53" t="s">
        <v>1279</v>
      </c>
      <c r="D6356" s="18"/>
      <c r="E6356" s="42"/>
      <c r="F6356" s="42"/>
      <c r="G6356" s="43"/>
      <c r="H6356" s="44"/>
      <c r="I6356" s="45"/>
      <c r="J6356" s="46"/>
    </row>
    <row r="6357" spans="1:10">
      <c r="A6357" s="40">
        <v>300044</v>
      </c>
      <c r="B6357" s="31" t="s">
        <v>1279</v>
      </c>
      <c r="C6357" s="523" t="s">
        <v>1799</v>
      </c>
      <c r="D6357" s="576" t="s">
        <v>629</v>
      </c>
      <c r="E6357" s="577">
        <v>7.0000000000000007E-2</v>
      </c>
      <c r="F6357" s="577"/>
      <c r="G6357" s="578">
        <v>40500</v>
      </c>
      <c r="H6357" s="574">
        <f>TRUNC(E6357* (1 + F6357 / 100) * G6357,2)</f>
        <v>2835</v>
      </c>
      <c r="I6357" s="585" t="e">
        <f>I6343 * (E6357 * (1+F6357/100))</f>
        <v>#REF!</v>
      </c>
      <c r="J6357" s="587" t="e">
        <f>H6357 * I6343</f>
        <v>#REF!</v>
      </c>
    </row>
    <row r="6358" spans="1:10">
      <c r="A6358" s="40">
        <v>300017</v>
      </c>
      <c r="B6358" s="31" t="s">
        <v>1279</v>
      </c>
      <c r="C6358" s="523" t="s">
        <v>1800</v>
      </c>
      <c r="D6358" s="576" t="s">
        <v>57</v>
      </c>
      <c r="E6358" s="577">
        <v>0.25</v>
      </c>
      <c r="F6358" s="577"/>
      <c r="G6358" s="578">
        <v>5355</v>
      </c>
      <c r="H6358" s="574">
        <f>TRUNC(E6358* (1 + F6358 / 100) * G6358,2)</f>
        <v>1338.75</v>
      </c>
      <c r="I6358" s="585" t="e">
        <f>I6343 * (E6358 * (1+F6358/100))</f>
        <v>#REF!</v>
      </c>
      <c r="J6358" s="587" t="e">
        <f>H6358 * I6343</f>
        <v>#REF!</v>
      </c>
    </row>
    <row r="6359" spans="1:10">
      <c r="A6359" s="40">
        <v>301002</v>
      </c>
      <c r="B6359" s="31" t="s">
        <v>1279</v>
      </c>
      <c r="C6359" s="523" t="s">
        <v>1801</v>
      </c>
      <c r="D6359" s="576" t="s">
        <v>629</v>
      </c>
      <c r="E6359" s="577">
        <v>0.01</v>
      </c>
      <c r="F6359" s="577"/>
      <c r="G6359" s="578">
        <v>22500</v>
      </c>
      <c r="H6359" s="574">
        <f>TRUNC(E6359* (1 + F6359 / 100) * G6359,2)</f>
        <v>225</v>
      </c>
      <c r="I6359" s="585" t="e">
        <f>I6343 * (E6359 * (1+F6359/100))</f>
        <v>#REF!</v>
      </c>
      <c r="J6359" s="587" t="e">
        <f>H6359 * I6343</f>
        <v>#REF!</v>
      </c>
    </row>
    <row r="6360" spans="1:10">
      <c r="A6360" s="40">
        <v>300026</v>
      </c>
      <c r="B6360" s="31" t="s">
        <v>1279</v>
      </c>
      <c r="C6360" s="523" t="s">
        <v>1281</v>
      </c>
      <c r="D6360" s="576" t="s">
        <v>1282</v>
      </c>
      <c r="E6360" s="579">
        <f>$O$2</f>
        <v>0.05</v>
      </c>
      <c r="F6360" s="577"/>
      <c r="G6360" s="578">
        <f>H6355</f>
        <v>10313.530000000001</v>
      </c>
      <c r="H6360" s="574">
        <f>TRUNC(E6360* (1 + F6360 / 100) * G6360,2)</f>
        <v>515.66999999999996</v>
      </c>
      <c r="I6360" s="585" t="e">
        <f>I6343 * H6360</f>
        <v>#REF!</v>
      </c>
      <c r="J6360" s="587" t="e">
        <f>H6360 * I6343</f>
        <v>#REF!</v>
      </c>
    </row>
    <row r="6361" spans="1:10">
      <c r="A6361" s="40">
        <v>300021</v>
      </c>
      <c r="B6361" s="31" t="s">
        <v>1279</v>
      </c>
      <c r="C6361" s="523" t="s">
        <v>1802</v>
      </c>
      <c r="D6361" s="576" t="s">
        <v>629</v>
      </c>
      <c r="E6361" s="577">
        <v>0.04</v>
      </c>
      <c r="F6361" s="577"/>
      <c r="G6361" s="578">
        <v>2100</v>
      </c>
      <c r="H6361" s="574">
        <f>TRUNC(E6361* (1 + F6361 / 100) * G6361,2)</f>
        <v>84</v>
      </c>
      <c r="I6361" s="585" t="e">
        <f>I6343 * (E6361 * (1+F6361/100))</f>
        <v>#REF!</v>
      </c>
      <c r="J6361" s="587" t="e">
        <f>H6361 * I6343</f>
        <v>#REF!</v>
      </c>
    </row>
    <row r="6362" spans="1:10">
      <c r="A6362" s="18" t="s">
        <v>1283</v>
      </c>
      <c r="B6362" s="31"/>
      <c r="C6362" s="41"/>
      <c r="D6362" s="18"/>
      <c r="E6362" s="42"/>
      <c r="F6362" s="42"/>
      <c r="G6362" s="43" t="s">
        <v>1284</v>
      </c>
      <c r="H6362" s="48">
        <f>SUM(H6356:H6361)</f>
        <v>4998.42</v>
      </c>
      <c r="I6362" s="45"/>
      <c r="J6362" s="49" t="e">
        <f>SUM(J6356:J6361)</f>
        <v>#REF!</v>
      </c>
    </row>
    <row r="6363" spans="1:10">
      <c r="A6363" s="18" t="s">
        <v>1285</v>
      </c>
      <c r="B6363" s="1"/>
      <c r="C6363" s="47" t="s">
        <v>1286</v>
      </c>
      <c r="D6363" s="18"/>
      <c r="E6363" s="42"/>
      <c r="F6363" s="42"/>
      <c r="G6363" s="43"/>
      <c r="H6363" s="44"/>
      <c r="I6363" s="45"/>
      <c r="J6363" s="46"/>
    </row>
    <row r="6364" spans="1:10">
      <c r="A6364" s="40"/>
      <c r="B6364" s="31"/>
      <c r="C6364" s="523"/>
      <c r="D6364" s="576"/>
      <c r="E6364" s="577"/>
      <c r="F6364" s="577"/>
      <c r="G6364" s="578"/>
      <c r="H6364" s="574"/>
      <c r="I6364" s="585"/>
      <c r="J6364" s="587"/>
    </row>
    <row r="6365" spans="1:10">
      <c r="A6365" s="54" t="s">
        <v>1287</v>
      </c>
      <c r="B6365" s="1"/>
      <c r="C6365" s="41"/>
      <c r="D6365" s="18"/>
      <c r="E6365" s="42"/>
      <c r="F6365" s="42"/>
      <c r="G6365" s="43" t="s">
        <v>1288</v>
      </c>
      <c r="H6365" s="574">
        <f>SUM(H6363:H6364)</f>
        <v>0</v>
      </c>
      <c r="I6365" s="45"/>
      <c r="J6365" s="587">
        <f>SUM(J6363:J6364)</f>
        <v>0</v>
      </c>
    </row>
    <row r="6366" spans="1:10">
      <c r="A6366" s="18"/>
      <c r="B6366" s="55"/>
      <c r="C6366" s="41"/>
      <c r="D6366" s="18"/>
      <c r="E6366" s="42"/>
      <c r="F6366" s="42"/>
      <c r="G6366" s="43"/>
      <c r="H6366" s="44"/>
      <c r="I6366" s="45"/>
      <c r="J6366" s="46"/>
    </row>
    <row r="6367" spans="1:10" ht="16" thickBot="1">
      <c r="A6367" s="18" t="s">
        <v>1289</v>
      </c>
      <c r="B6367" s="55"/>
      <c r="C6367" s="56"/>
      <c r="D6367" s="405"/>
      <c r="E6367" s="406"/>
      <c r="F6367" s="407" t="s">
        <v>1290</v>
      </c>
      <c r="G6367" s="408" t="e">
        <f>SUM(H6344:H6366)/2</f>
        <v>#REF!</v>
      </c>
      <c r="H6367" s="409" t="e">
        <f>IF($A$2="CD",IF($A$3=1,ROUND(SUM(H6344:H6366)/2,0),IF($A$3=3,ROUND(SUM(H6344:H6366)/2,-1),SUM(H6344:H6366)/2)),SUM(H6344:H6366)/2)</f>
        <v>#REF!</v>
      </c>
      <c r="I6367" s="57" t="e">
        <f>SUM(J6344:J6366)/2</f>
        <v>#REF!</v>
      </c>
      <c r="J6367" s="410" t="e">
        <f>IF($A$2="CD",IF($A$3=1,ROUND(SUM(J6344:J6366)/2,0),IF($A$3=3,ROUND(SUM(J6344:J6366)/2,-1),SUM(J6344:J6366)/2)),SUM(J6344:J6366)/2)</f>
        <v>#REF!</v>
      </c>
    </row>
    <row r="6368" spans="1:10" ht="16" thickTop="1">
      <c r="A6368" s="18" t="s">
        <v>1340</v>
      </c>
      <c r="B6368" s="55"/>
      <c r="C6368" s="65" t="s">
        <v>1341</v>
      </c>
      <c r="D6368" s="66"/>
      <c r="E6368" s="67"/>
      <c r="F6368" s="67"/>
      <c r="G6368" s="68"/>
      <c r="H6368" s="69"/>
      <c r="I6368" s="45"/>
      <c r="J6368" s="70"/>
    </row>
    <row r="6369" spans="1:10">
      <c r="A6369" s="40" t="s">
        <v>1342</v>
      </c>
      <c r="B6369" s="55"/>
      <c r="C6369" s="588" t="s">
        <v>1343</v>
      </c>
      <c r="D6369" s="531"/>
      <c r="E6369" s="532"/>
      <c r="F6369" s="581">
        <f>$F$3</f>
        <v>0</v>
      </c>
      <c r="G6369" s="534"/>
      <c r="H6369" s="535" t="e">
        <f>ROUND(H6367*F6369,2)</f>
        <v>#REF!</v>
      </c>
      <c r="I6369" s="45"/>
      <c r="J6369" s="587" t="e">
        <f>ROUND(J6367*F6369,2)</f>
        <v>#REF!</v>
      </c>
    </row>
    <row r="6370" spans="1:10">
      <c r="A6370" s="40" t="s">
        <v>1344</v>
      </c>
      <c r="B6370" s="55"/>
      <c r="C6370" s="588" t="s">
        <v>1345</v>
      </c>
      <c r="D6370" s="531"/>
      <c r="E6370" s="532"/>
      <c r="F6370" s="581">
        <f>$G$3</f>
        <v>0</v>
      </c>
      <c r="G6370" s="534"/>
      <c r="H6370" s="535" t="e">
        <f>ROUND(H6367*F6370,2)</f>
        <v>#REF!</v>
      </c>
      <c r="I6370" s="45"/>
      <c r="J6370" s="587" t="e">
        <f>ROUND(J6367*F6370,2)</f>
        <v>#REF!</v>
      </c>
    </row>
    <row r="6371" spans="1:10">
      <c r="A6371" s="40" t="s">
        <v>1346</v>
      </c>
      <c r="B6371" s="55"/>
      <c r="C6371" s="588" t="s">
        <v>1347</v>
      </c>
      <c r="D6371" s="531"/>
      <c r="E6371" s="532"/>
      <c r="F6371" s="581">
        <f>$H$3</f>
        <v>0</v>
      </c>
      <c r="G6371" s="534"/>
      <c r="H6371" s="535" t="e">
        <f>ROUND(H6367*F6371,2)</f>
        <v>#REF!</v>
      </c>
      <c r="I6371" s="45"/>
      <c r="J6371" s="587" t="e">
        <f>ROUND(J6367*F6371,2)</f>
        <v>#REF!</v>
      </c>
    </row>
    <row r="6372" spans="1:10">
      <c r="A6372" s="40" t="s">
        <v>1348</v>
      </c>
      <c r="B6372" s="55"/>
      <c r="C6372" s="588" t="s">
        <v>1349</v>
      </c>
      <c r="D6372" s="531"/>
      <c r="E6372" s="532"/>
      <c r="F6372" s="581" t="e">
        <f>$I$3</f>
        <v>#REF!</v>
      </c>
      <c r="G6372" s="534"/>
      <c r="H6372" s="535" t="e">
        <f>ROUND(H6371*F6372,2)</f>
        <v>#REF!</v>
      </c>
      <c r="I6372" s="45"/>
      <c r="J6372" s="587" t="e">
        <f>ROUND(J6371*F6372,2)</f>
        <v>#REF!</v>
      </c>
    </row>
    <row r="6373" spans="1:10">
      <c r="A6373" s="18" t="s">
        <v>1350</v>
      </c>
      <c r="B6373" s="55"/>
      <c r="C6373" s="47" t="s">
        <v>1351</v>
      </c>
      <c r="D6373" s="18"/>
      <c r="E6373" s="42"/>
      <c r="F6373" s="42"/>
      <c r="G6373" s="71"/>
      <c r="H6373" s="72" t="e">
        <f>SUM(H6369:H6372)</f>
        <v>#REF!</v>
      </c>
      <c r="I6373" s="62"/>
      <c r="J6373" s="73" t="e">
        <f>SUM(J6369:J6372)</f>
        <v>#REF!</v>
      </c>
    </row>
    <row r="6374" spans="1:10" ht="16" thickBot="1">
      <c r="A6374" s="18" t="s">
        <v>1352</v>
      </c>
      <c r="B6374" s="55"/>
      <c r="C6374" s="411"/>
      <c r="D6374" s="412"/>
      <c r="E6374" s="406"/>
      <c r="F6374" s="407" t="s">
        <v>1353</v>
      </c>
      <c r="G6374" s="413" t="e">
        <f>H6373+H6367</f>
        <v>#REF!</v>
      </c>
      <c r="H6374" s="409" t="e">
        <f>IF($A$3=2,ROUND((H6367+H6373),2),IF($A$3=3,ROUND((H6367+H6373),-1),ROUND((H6367+H6373),0)))</f>
        <v>#REF!</v>
      </c>
      <c r="I6374" s="57"/>
      <c r="J6374" s="410" t="e">
        <f>IF($A$3=2,ROUND((J6367+J6373),2),IF($A$3=3,ROUND((J6367+J6373),-1),ROUND((J6367+J6373),0)))</f>
        <v>#REF!</v>
      </c>
    </row>
    <row r="6375" spans="1:10" ht="16" thickTop="1">
      <c r="C6375" s="1"/>
      <c r="D6375" s="2"/>
      <c r="E6375" s="1"/>
      <c r="F6375" s="1"/>
      <c r="G6375" s="1"/>
      <c r="H6375" s="1"/>
      <c r="I6375" s="29"/>
      <c r="J6375" s="30"/>
    </row>
    <row r="6376" spans="1:10">
      <c r="C6376" s="1"/>
      <c r="D6376" s="2"/>
      <c r="E6376" s="1"/>
      <c r="F6376" s="1"/>
      <c r="G6376" s="1"/>
      <c r="H6376" s="1"/>
      <c r="I6376" s="29"/>
      <c r="J6376" s="30"/>
    </row>
    <row r="6377" spans="1:10" ht="16" thickBot="1">
      <c r="C6377" s="1"/>
      <c r="D6377" s="2"/>
      <c r="E6377" s="1"/>
      <c r="F6377" s="1"/>
      <c r="G6377" s="1"/>
      <c r="H6377" s="1"/>
      <c r="I6377" s="29"/>
      <c r="J6377" s="30"/>
    </row>
    <row r="6378" spans="1:10" ht="16" thickTop="1">
      <c r="A6378" s="18" t="s">
        <v>2174</v>
      </c>
      <c r="B6378" s="31"/>
      <c r="C6378" s="812" t="s">
        <v>2175</v>
      </c>
      <c r="D6378" s="813"/>
      <c r="E6378" s="813"/>
      <c r="F6378" s="813"/>
      <c r="G6378" s="32"/>
      <c r="H6378" s="33" t="s">
        <v>1611</v>
      </c>
      <c r="I6378" s="34" t="s">
        <v>1251</v>
      </c>
      <c r="J6378" s="35" t="s">
        <v>4</v>
      </c>
    </row>
    <row r="6379" spans="1:10">
      <c r="A6379" s="18"/>
      <c r="B6379" s="31"/>
      <c r="C6379" s="814"/>
      <c r="D6379" s="815"/>
      <c r="E6379" s="815"/>
      <c r="F6379" s="815"/>
      <c r="G6379" s="36"/>
      <c r="H6379" s="37" t="e">
        <f>"ITEM:   "&amp;#REF!</f>
        <v>#REF!</v>
      </c>
      <c r="I6379" s="64" t="e">
        <f>#REF!</f>
        <v>#REF!</v>
      </c>
      <c r="J6379" s="39"/>
    </row>
    <row r="6380" spans="1:10">
      <c r="A6380" s="40" t="s">
        <v>1253</v>
      </c>
      <c r="B6380" s="31"/>
      <c r="C6380" s="523" t="s">
        <v>1</v>
      </c>
      <c r="D6380" s="576" t="s">
        <v>2</v>
      </c>
      <c r="E6380" s="577" t="s">
        <v>3</v>
      </c>
      <c r="F6380" s="577" t="s">
        <v>1254</v>
      </c>
      <c r="G6380" s="578" t="s">
        <v>1255</v>
      </c>
      <c r="H6380" s="574" t="s">
        <v>1256</v>
      </c>
      <c r="I6380" s="585"/>
      <c r="J6380" s="587" t="s">
        <v>1256</v>
      </c>
    </row>
    <row r="6381" spans="1:10">
      <c r="A6381" s="40"/>
      <c r="B6381" s="31"/>
      <c r="C6381" s="41"/>
      <c r="D6381" s="18"/>
      <c r="E6381" s="42"/>
      <c r="F6381" s="42"/>
      <c r="G6381" s="43"/>
      <c r="H6381" s="44"/>
      <c r="I6381" s="45"/>
      <c r="J6381" s="46"/>
    </row>
    <row r="6382" spans="1:10">
      <c r="A6382" s="40" t="s">
        <v>1257</v>
      </c>
      <c r="B6382" s="31"/>
      <c r="C6382" s="47" t="s">
        <v>1258</v>
      </c>
      <c r="D6382" s="18"/>
      <c r="E6382" s="42"/>
      <c r="F6382" s="42"/>
      <c r="G6382" s="43"/>
      <c r="H6382" s="44"/>
      <c r="I6382" s="45"/>
      <c r="J6382" s="46"/>
    </row>
    <row r="6383" spans="1:10">
      <c r="A6383" s="40">
        <v>100939</v>
      </c>
      <c r="B6383" s="31" t="s">
        <v>1263</v>
      </c>
      <c r="C6383" s="523" t="s">
        <v>2176</v>
      </c>
      <c r="D6383" s="576" t="s">
        <v>57</v>
      </c>
      <c r="E6383" s="577">
        <v>1</v>
      </c>
      <c r="F6383" s="577"/>
      <c r="G6383" s="578">
        <v>24800</v>
      </c>
      <c r="H6383" s="574">
        <f>TRUNC(E6383* (1 + F6383 / 100) * G6383,2)</f>
        <v>24800</v>
      </c>
      <c r="I6383" s="585" t="e">
        <f>I6379 * (E6383 * (1+F6383/100))</f>
        <v>#REF!</v>
      </c>
      <c r="J6383" s="587" t="e">
        <f>H6383 * I6379</f>
        <v>#REF!</v>
      </c>
    </row>
    <row r="6384" spans="1:10">
      <c r="A6384" s="18" t="s">
        <v>1265</v>
      </c>
      <c r="B6384" s="31"/>
      <c r="C6384" s="41"/>
      <c r="D6384" s="18"/>
      <c r="E6384" s="42"/>
      <c r="F6384" s="42"/>
      <c r="G6384" s="43" t="s">
        <v>1266</v>
      </c>
      <c r="H6384" s="48">
        <f>SUM(H6382:H6383)</f>
        <v>24800</v>
      </c>
      <c r="I6384" s="45"/>
      <c r="J6384" s="49" t="e">
        <f>SUM(J6382:J6383)</f>
        <v>#REF!</v>
      </c>
    </row>
    <row r="6385" spans="1:10">
      <c r="A6385" s="40" t="s">
        <v>1267</v>
      </c>
      <c r="B6385" s="31"/>
      <c r="C6385" s="50" t="s">
        <v>1268</v>
      </c>
      <c r="D6385" s="18" t="s">
        <v>1269</v>
      </c>
      <c r="E6385" s="18" t="s">
        <v>1270</v>
      </c>
      <c r="F6385" s="18" t="s">
        <v>1271</v>
      </c>
      <c r="G6385" s="51" t="s">
        <v>1272</v>
      </c>
      <c r="H6385" s="52" t="s">
        <v>1273</v>
      </c>
      <c r="I6385" s="45"/>
      <c r="J6385" s="46"/>
    </row>
    <row r="6386" spans="1:10">
      <c r="A6386" s="40">
        <v>200011</v>
      </c>
      <c r="B6386" s="31" t="s">
        <v>1268</v>
      </c>
      <c r="C6386" s="523" t="s">
        <v>1363</v>
      </c>
      <c r="D6386" s="570">
        <v>178193</v>
      </c>
      <c r="E6386" s="571">
        <f>$O$1</f>
        <v>1.68</v>
      </c>
      <c r="F6386" s="572">
        <f>IF(D6386&lt;&gt;"",TRUNC(D6386*E6386,0),"")</f>
        <v>299364</v>
      </c>
      <c r="G6386" s="573">
        <v>61.993200000000002</v>
      </c>
      <c r="H6386" s="574">
        <f>TRUNC(F6386/G6386,2)</f>
        <v>4828.9799999999996</v>
      </c>
      <c r="I6386" s="585" t="e">
        <f>I6379 / G6386</f>
        <v>#REF!</v>
      </c>
      <c r="J6386" s="587" t="e">
        <f>H6386 * I6379</f>
        <v>#REF!</v>
      </c>
    </row>
    <row r="6387" spans="1:10">
      <c r="A6387" s="18" t="s">
        <v>1276</v>
      </c>
      <c r="B6387" s="31"/>
      <c r="C6387" s="41"/>
      <c r="D6387" s="18"/>
      <c r="E6387" s="42"/>
      <c r="F6387" s="42"/>
      <c r="G6387" s="43" t="s">
        <v>1277</v>
      </c>
      <c r="H6387" s="48">
        <f>SUM(H6385:H6386)</f>
        <v>4828.9799999999996</v>
      </c>
      <c r="I6387" s="45"/>
      <c r="J6387" s="49" t="e">
        <f>SUM(J6385:J6386)</f>
        <v>#REF!</v>
      </c>
    </row>
    <row r="6388" spans="1:10">
      <c r="A6388" s="40" t="s">
        <v>1278</v>
      </c>
      <c r="B6388" s="31"/>
      <c r="C6388" s="53" t="s">
        <v>1279</v>
      </c>
      <c r="D6388" s="18"/>
      <c r="E6388" s="42"/>
      <c r="F6388" s="42"/>
      <c r="G6388" s="43"/>
      <c r="H6388" s="44"/>
      <c r="I6388" s="45"/>
      <c r="J6388" s="46"/>
    </row>
    <row r="6389" spans="1:10">
      <c r="A6389" s="40">
        <v>300047</v>
      </c>
      <c r="B6389" s="31" t="s">
        <v>1279</v>
      </c>
      <c r="C6389" s="549" t="s">
        <v>1483</v>
      </c>
      <c r="D6389" s="576" t="s">
        <v>1417</v>
      </c>
      <c r="E6389" s="577">
        <v>0.16</v>
      </c>
      <c r="F6389" s="577"/>
      <c r="G6389" s="578">
        <v>95000</v>
      </c>
      <c r="H6389" s="574">
        <f>TRUNC(E6389* (1 + F6389 / 100) * G6389,2)</f>
        <v>15200</v>
      </c>
      <c r="I6389" s="585" t="e">
        <f>I6379 * (E6389 * (1+F6389/100))</f>
        <v>#REF!</v>
      </c>
      <c r="J6389" s="587" t="e">
        <f>H6389 * I6379</f>
        <v>#REF!</v>
      </c>
    </row>
    <row r="6390" spans="1:10">
      <c r="A6390" s="40">
        <v>300026</v>
      </c>
      <c r="B6390" s="31" t="s">
        <v>1279</v>
      </c>
      <c r="C6390" s="523" t="s">
        <v>1281</v>
      </c>
      <c r="D6390" s="576" t="s">
        <v>1282</v>
      </c>
      <c r="E6390" s="579">
        <f>$O$2</f>
        <v>0.05</v>
      </c>
      <c r="F6390" s="577"/>
      <c r="G6390" s="578">
        <f>H6387</f>
        <v>4828.9799999999996</v>
      </c>
      <c r="H6390" s="574">
        <f>TRUNC(E6390* (1 + F6390 / 100) * G6390,2)</f>
        <v>241.44</v>
      </c>
      <c r="I6390" s="585" t="e">
        <f>I6379 * H6390</f>
        <v>#REF!</v>
      </c>
      <c r="J6390" s="587" t="e">
        <f>H6390 * I6379</f>
        <v>#REF!</v>
      </c>
    </row>
    <row r="6391" spans="1:10">
      <c r="A6391" s="18" t="s">
        <v>1283</v>
      </c>
      <c r="B6391" s="31"/>
      <c r="C6391" s="41"/>
      <c r="D6391" s="18"/>
      <c r="E6391" s="42"/>
      <c r="F6391" s="42"/>
      <c r="G6391" s="43" t="s">
        <v>1284</v>
      </c>
      <c r="H6391" s="48">
        <f>SUM(H6388:H6390)</f>
        <v>15441.44</v>
      </c>
      <c r="I6391" s="45"/>
      <c r="J6391" s="49" t="e">
        <f>SUM(J6388:J6390)</f>
        <v>#REF!</v>
      </c>
    </row>
    <row r="6392" spans="1:10">
      <c r="A6392" s="18" t="s">
        <v>1285</v>
      </c>
      <c r="B6392" s="1"/>
      <c r="C6392" s="47" t="s">
        <v>1286</v>
      </c>
      <c r="D6392" s="18"/>
      <c r="E6392" s="42"/>
      <c r="F6392" s="42"/>
      <c r="G6392" s="43"/>
      <c r="H6392" s="44"/>
      <c r="I6392" s="45"/>
      <c r="J6392" s="46"/>
    </row>
    <row r="6393" spans="1:10">
      <c r="A6393" s="40"/>
      <c r="B6393" s="31"/>
      <c r="C6393" s="523"/>
      <c r="D6393" s="576"/>
      <c r="E6393" s="577"/>
      <c r="F6393" s="577"/>
      <c r="G6393" s="578"/>
      <c r="H6393" s="574"/>
      <c r="I6393" s="585"/>
      <c r="J6393" s="587"/>
    </row>
    <row r="6394" spans="1:10">
      <c r="A6394" s="54" t="s">
        <v>1287</v>
      </c>
      <c r="B6394" s="1"/>
      <c r="C6394" s="41"/>
      <c r="D6394" s="18"/>
      <c r="E6394" s="42"/>
      <c r="F6394" s="42"/>
      <c r="G6394" s="43" t="s">
        <v>1288</v>
      </c>
      <c r="H6394" s="574">
        <f>SUM(H6392:H6393)</f>
        <v>0</v>
      </c>
      <c r="I6394" s="45"/>
      <c r="J6394" s="587">
        <f>SUM(J6392:J6393)</f>
        <v>0</v>
      </c>
    </row>
    <row r="6395" spans="1:10">
      <c r="A6395" s="18"/>
      <c r="B6395" s="55"/>
      <c r="C6395" s="41"/>
      <c r="D6395" s="18"/>
      <c r="E6395" s="42"/>
      <c r="F6395" s="42"/>
      <c r="G6395" s="43"/>
      <c r="H6395" s="44"/>
      <c r="I6395" s="45"/>
      <c r="J6395" s="46"/>
    </row>
    <row r="6396" spans="1:10" ht="16" thickBot="1">
      <c r="A6396" s="18" t="s">
        <v>1289</v>
      </c>
      <c r="B6396" s="55"/>
      <c r="C6396" s="56"/>
      <c r="D6396" s="405"/>
      <c r="E6396" s="406"/>
      <c r="F6396" s="407" t="s">
        <v>1290</v>
      </c>
      <c r="G6396" s="408">
        <f>SUM(H6380:H6395)/2</f>
        <v>45070.42</v>
      </c>
      <c r="H6396" s="409" t="e">
        <f>IF($A$2="CD",IF($A$3=1,ROUND(SUM(H6380:H6395)/2,0),IF($A$3=3,ROUND(SUM(H6380:H6395)/2,-1),SUM(H6380:H6395)/2)),SUM(H6380:H6395)/2)</f>
        <v>#REF!</v>
      </c>
      <c r="I6396" s="57" t="e">
        <f>SUM(J6380:J6395)/2</f>
        <v>#REF!</v>
      </c>
      <c r="J6396" s="410" t="e">
        <f>IF($A$2="CD",IF($A$3=1,ROUND(SUM(J6380:J6395)/2,0),IF($A$3=3,ROUND(SUM(J6380:J6395)/2,-1),SUM(J6380:J6395)/2)),SUM(J6380:J6395)/2)</f>
        <v>#REF!</v>
      </c>
    </row>
    <row r="6397" spans="1:10" ht="16" thickTop="1">
      <c r="A6397" s="18" t="s">
        <v>1340</v>
      </c>
      <c r="B6397" s="55"/>
      <c r="C6397" s="65" t="s">
        <v>1341</v>
      </c>
      <c r="D6397" s="66"/>
      <c r="E6397" s="67"/>
      <c r="F6397" s="67"/>
      <c r="G6397" s="68"/>
      <c r="H6397" s="69"/>
      <c r="I6397" s="45"/>
      <c r="J6397" s="70"/>
    </row>
    <row r="6398" spans="1:10">
      <c r="A6398" s="40" t="s">
        <v>1342</v>
      </c>
      <c r="B6398" s="55"/>
      <c r="C6398" s="588" t="s">
        <v>1343</v>
      </c>
      <c r="D6398" s="531"/>
      <c r="E6398" s="532"/>
      <c r="F6398" s="581">
        <f>$F$3</f>
        <v>0</v>
      </c>
      <c r="G6398" s="534"/>
      <c r="H6398" s="535" t="e">
        <f>ROUND(H6396*F6398,2)</f>
        <v>#REF!</v>
      </c>
      <c r="I6398" s="45"/>
      <c r="J6398" s="587" t="e">
        <f>ROUND(J6396*F6398,2)</f>
        <v>#REF!</v>
      </c>
    </row>
    <row r="6399" spans="1:10">
      <c r="A6399" s="40" t="s">
        <v>1344</v>
      </c>
      <c r="B6399" s="55"/>
      <c r="C6399" s="588" t="s">
        <v>1345</v>
      </c>
      <c r="D6399" s="531"/>
      <c r="E6399" s="532"/>
      <c r="F6399" s="581">
        <f>$G$3</f>
        <v>0</v>
      </c>
      <c r="G6399" s="534"/>
      <c r="H6399" s="535" t="e">
        <f>ROUND(H6396*F6399,2)</f>
        <v>#REF!</v>
      </c>
      <c r="I6399" s="45"/>
      <c r="J6399" s="587" t="e">
        <f>ROUND(J6396*F6399,2)</f>
        <v>#REF!</v>
      </c>
    </row>
    <row r="6400" spans="1:10">
      <c r="A6400" s="40" t="s">
        <v>1346</v>
      </c>
      <c r="B6400" s="55"/>
      <c r="C6400" s="588" t="s">
        <v>1347</v>
      </c>
      <c r="D6400" s="531"/>
      <c r="E6400" s="532"/>
      <c r="F6400" s="581">
        <f>$H$3</f>
        <v>0</v>
      </c>
      <c r="G6400" s="534"/>
      <c r="H6400" s="535" t="e">
        <f>ROUND(H6396*F6400,2)</f>
        <v>#REF!</v>
      </c>
      <c r="I6400" s="45"/>
      <c r="J6400" s="587" t="e">
        <f>ROUND(J6396*F6400,2)</f>
        <v>#REF!</v>
      </c>
    </row>
    <row r="6401" spans="1:10">
      <c r="A6401" s="40" t="s">
        <v>1348</v>
      </c>
      <c r="B6401" s="55"/>
      <c r="C6401" s="588" t="s">
        <v>1349</v>
      </c>
      <c r="D6401" s="531"/>
      <c r="E6401" s="532"/>
      <c r="F6401" s="581" t="e">
        <f>$I$3</f>
        <v>#REF!</v>
      </c>
      <c r="G6401" s="534"/>
      <c r="H6401" s="535" t="e">
        <f>ROUND(H6400*F6401,2)</f>
        <v>#REF!</v>
      </c>
      <c r="I6401" s="45"/>
      <c r="J6401" s="587" t="e">
        <f>ROUND(J6400*F6401,2)</f>
        <v>#REF!</v>
      </c>
    </row>
    <row r="6402" spans="1:10">
      <c r="A6402" s="18" t="s">
        <v>1350</v>
      </c>
      <c r="B6402" s="55"/>
      <c r="C6402" s="47" t="s">
        <v>1351</v>
      </c>
      <c r="D6402" s="18"/>
      <c r="E6402" s="42"/>
      <c r="F6402" s="42"/>
      <c r="G6402" s="71"/>
      <c r="H6402" s="72" t="e">
        <f>SUM(H6398:H6401)</f>
        <v>#REF!</v>
      </c>
      <c r="I6402" s="62"/>
      <c r="J6402" s="73" t="e">
        <f>SUM(J6398:J6401)</f>
        <v>#REF!</v>
      </c>
    </row>
    <row r="6403" spans="1:10" ht="16" thickBot="1">
      <c r="A6403" s="18" t="s">
        <v>1352</v>
      </c>
      <c r="B6403" s="55"/>
      <c r="C6403" s="411"/>
      <c r="D6403" s="412"/>
      <c r="E6403" s="406"/>
      <c r="F6403" s="407" t="s">
        <v>1353</v>
      </c>
      <c r="G6403" s="413" t="e">
        <f>H6402+H6396</f>
        <v>#REF!</v>
      </c>
      <c r="H6403" s="409" t="e">
        <f>IF($A$3=2,ROUND((H6396+H6402),2),IF($A$3=3,ROUND((H6396+H6402),-1),ROUND((H6396+H6402),0)))</f>
        <v>#REF!</v>
      </c>
      <c r="I6403" s="57"/>
      <c r="J6403" s="410" t="e">
        <f>IF($A$3=2,ROUND((J6396+J6402),2),IF($A$3=3,ROUND((J6396+J6402),-1),ROUND((J6396+J6402),0)))</f>
        <v>#REF!</v>
      </c>
    </row>
    <row r="6404" spans="1:10" ht="16" thickTop="1">
      <c r="C6404" s="1"/>
      <c r="D6404" s="2"/>
      <c r="E6404" s="1"/>
      <c r="F6404" s="1"/>
      <c r="G6404" s="1"/>
      <c r="H6404" s="1"/>
      <c r="I6404" s="29"/>
      <c r="J6404" s="30"/>
    </row>
    <row r="6405" spans="1:10">
      <c r="C6405" s="1"/>
      <c r="D6405" s="2"/>
      <c r="E6405" s="1"/>
      <c r="F6405" s="1"/>
      <c r="G6405" s="1"/>
      <c r="H6405" s="1"/>
      <c r="I6405" s="29"/>
      <c r="J6405" s="30"/>
    </row>
    <row r="6406" spans="1:10" ht="16" thickBot="1">
      <c r="C6406" s="1"/>
      <c r="D6406" s="2"/>
      <c r="E6406" s="1"/>
      <c r="F6406" s="1"/>
      <c r="G6406" s="1"/>
      <c r="H6406" s="1"/>
      <c r="I6406" s="29"/>
      <c r="J6406" s="30"/>
    </row>
    <row r="6407" spans="1:10" ht="16" thickTop="1">
      <c r="A6407" s="18" t="s">
        <v>2177</v>
      </c>
      <c r="B6407" s="31"/>
      <c r="C6407" s="812" t="s">
        <v>2178</v>
      </c>
      <c r="D6407" s="813"/>
      <c r="E6407" s="813"/>
      <c r="F6407" s="813"/>
      <c r="G6407" s="58"/>
      <c r="H6407" s="33" t="s">
        <v>1373</v>
      </c>
      <c r="I6407" s="34" t="s">
        <v>1251</v>
      </c>
      <c r="J6407" s="35" t="s">
        <v>4</v>
      </c>
    </row>
    <row r="6408" spans="1:10">
      <c r="A6408" s="18"/>
      <c r="B6408" s="31"/>
      <c r="C6408" s="814"/>
      <c r="D6408" s="815"/>
      <c r="E6408" s="815"/>
      <c r="F6408" s="815"/>
      <c r="G6408" s="59"/>
      <c r="H6408" s="37" t="e">
        <f>"ITEM:   "&amp;#REF!</f>
        <v>#REF!</v>
      </c>
      <c r="I6408" s="64" t="e">
        <f>#REF!</f>
        <v>#REF!</v>
      </c>
      <c r="J6408" s="39"/>
    </row>
    <row r="6409" spans="1:10">
      <c r="A6409" s="40" t="s">
        <v>1253</v>
      </c>
      <c r="B6409" s="31"/>
      <c r="C6409" s="523" t="s">
        <v>1</v>
      </c>
      <c r="D6409" s="576" t="s">
        <v>2</v>
      </c>
      <c r="E6409" s="577" t="s">
        <v>3</v>
      </c>
      <c r="F6409" s="582" t="s">
        <v>1254</v>
      </c>
      <c r="G6409" s="578" t="s">
        <v>1255</v>
      </c>
      <c r="H6409" s="574" t="s">
        <v>1256</v>
      </c>
      <c r="I6409" s="585"/>
      <c r="J6409" s="587" t="s">
        <v>1256</v>
      </c>
    </row>
    <row r="6410" spans="1:10">
      <c r="A6410" s="40"/>
      <c r="B6410" s="31"/>
      <c r="C6410" s="41"/>
      <c r="D6410" s="18"/>
      <c r="E6410" s="42"/>
      <c r="F6410" s="60"/>
      <c r="G6410" s="43"/>
      <c r="H6410" s="44"/>
      <c r="I6410" s="45"/>
      <c r="J6410" s="46"/>
    </row>
    <row r="6411" spans="1:10">
      <c r="A6411" s="40" t="s">
        <v>1257</v>
      </c>
      <c r="B6411" s="31"/>
      <c r="C6411" s="47" t="s">
        <v>1258</v>
      </c>
      <c r="D6411" s="18"/>
      <c r="E6411" s="42"/>
      <c r="F6411" s="60"/>
      <c r="G6411" s="43"/>
      <c r="H6411" s="44"/>
      <c r="I6411" s="45"/>
      <c r="J6411" s="46"/>
    </row>
    <row r="6412" spans="1:10">
      <c r="A6412" s="40">
        <v>101131</v>
      </c>
      <c r="B6412" s="31" t="s">
        <v>1336</v>
      </c>
      <c r="C6412" s="523" t="s">
        <v>1805</v>
      </c>
      <c r="D6412" s="576" t="s">
        <v>2</v>
      </c>
      <c r="E6412" s="577">
        <v>0.33500000000000002</v>
      </c>
      <c r="F6412" s="582"/>
      <c r="G6412" s="578">
        <v>2500</v>
      </c>
      <c r="H6412" s="574">
        <f>TRUNC(E6412* (1 + F6412 / 100) * G6412,2)</f>
        <v>837.5</v>
      </c>
      <c r="I6412" s="585" t="e">
        <f>I6408 * (E6412 * (1+F6412/100))</f>
        <v>#REF!</v>
      </c>
      <c r="J6412" s="587" t="e">
        <f>H6412 * I6408</f>
        <v>#REF!</v>
      </c>
    </row>
    <row r="6413" spans="1:10">
      <c r="A6413" s="40">
        <v>101507</v>
      </c>
      <c r="B6413" s="31" t="s">
        <v>1261</v>
      </c>
      <c r="C6413" s="523" t="s">
        <v>1806</v>
      </c>
      <c r="D6413" s="576" t="s">
        <v>1335</v>
      </c>
      <c r="E6413" s="577">
        <v>0.05</v>
      </c>
      <c r="F6413" s="582"/>
      <c r="G6413" s="578">
        <v>4900</v>
      </c>
      <c r="H6413" s="574">
        <f>TRUNC(E6413* (1 + F6413 / 100) * G6413,2)</f>
        <v>245</v>
      </c>
      <c r="I6413" s="585" t="e">
        <f>I6408 * (E6413 * (1+F6413/100))</f>
        <v>#REF!</v>
      </c>
      <c r="J6413" s="587" t="e">
        <f>H6413 * I6408</f>
        <v>#REF!</v>
      </c>
    </row>
    <row r="6414" spans="1:10">
      <c r="A6414" s="18" t="s">
        <v>2179</v>
      </c>
      <c r="B6414" s="31" t="s">
        <v>1532</v>
      </c>
      <c r="C6414" s="523" t="s">
        <v>2180</v>
      </c>
      <c r="D6414" s="576" t="s">
        <v>8</v>
      </c>
      <c r="E6414" s="577">
        <v>0.1</v>
      </c>
      <c r="F6414" s="582"/>
      <c r="G6414" s="578" t="e">
        <f>H59</f>
        <v>#REF!</v>
      </c>
      <c r="H6414" s="574" t="e">
        <f>TRUNC(E6414* (1 + F6414 / 100) * G6414,2)</f>
        <v>#REF!</v>
      </c>
      <c r="I6414" s="585" t="e">
        <f>I6408 * (E6414 * (1+F6414/100))</f>
        <v>#REF!</v>
      </c>
      <c r="J6414" s="587" t="e">
        <f>H6414 * I6408</f>
        <v>#REF!</v>
      </c>
    </row>
    <row r="6415" spans="1:10">
      <c r="A6415" s="54" t="s">
        <v>1265</v>
      </c>
      <c r="B6415" s="31"/>
      <c r="C6415" s="41"/>
      <c r="D6415" s="18"/>
      <c r="E6415" s="42"/>
      <c r="F6415" s="60"/>
      <c r="G6415" s="43" t="s">
        <v>1266</v>
      </c>
      <c r="H6415" s="48" t="e">
        <f>SUM(H6411:H6414)</f>
        <v>#REF!</v>
      </c>
      <c r="I6415" s="45"/>
      <c r="J6415" s="49" t="e">
        <f>SUM(J6411:J6414)</f>
        <v>#REF!</v>
      </c>
    </row>
    <row r="6416" spans="1:10">
      <c r="A6416" s="40" t="s">
        <v>1267</v>
      </c>
      <c r="B6416" s="31"/>
      <c r="C6416" s="50" t="s">
        <v>1268</v>
      </c>
      <c r="D6416" s="18" t="s">
        <v>1269</v>
      </c>
      <c r="E6416" s="18" t="s">
        <v>1270</v>
      </c>
      <c r="F6416" s="18" t="s">
        <v>1271</v>
      </c>
      <c r="G6416" s="51" t="s">
        <v>1272</v>
      </c>
      <c r="H6416" s="52" t="s">
        <v>1273</v>
      </c>
      <c r="I6416" s="45"/>
      <c r="J6416" s="46"/>
    </row>
    <row r="6417" spans="1:10">
      <c r="A6417" s="40">
        <v>200007</v>
      </c>
      <c r="B6417" s="31" t="s">
        <v>1268</v>
      </c>
      <c r="C6417" s="523" t="s">
        <v>1274</v>
      </c>
      <c r="D6417" s="570">
        <v>109195</v>
      </c>
      <c r="E6417" s="571">
        <f>$O$1</f>
        <v>1.68</v>
      </c>
      <c r="F6417" s="572">
        <f>IF(D6417&lt;&gt;"",TRUNC(D6417*E6417,0),"")</f>
        <v>183447</v>
      </c>
      <c r="G6417" s="573">
        <v>7.1342999999999996</v>
      </c>
      <c r="H6417" s="574">
        <f>TRUNC(F6417/G6417,2)</f>
        <v>25713.38</v>
      </c>
      <c r="I6417" s="585" t="e">
        <f>I6408 / G6417</f>
        <v>#REF!</v>
      </c>
      <c r="J6417" s="587" t="e">
        <f>H6417 * I6408</f>
        <v>#REF!</v>
      </c>
    </row>
    <row r="6418" spans="1:10">
      <c r="A6418" s="54" t="s">
        <v>1276</v>
      </c>
      <c r="B6418" s="31"/>
      <c r="C6418" s="41"/>
      <c r="D6418" s="18"/>
      <c r="E6418" s="42"/>
      <c r="F6418" s="60"/>
      <c r="G6418" s="43" t="s">
        <v>1277</v>
      </c>
      <c r="H6418" s="48">
        <f>SUM(H6416:H6417)</f>
        <v>25713.38</v>
      </c>
      <c r="I6418" s="45"/>
      <c r="J6418" s="49" t="e">
        <f>SUM(J6416:J6417)</f>
        <v>#REF!</v>
      </c>
    </row>
    <row r="6419" spans="1:10">
      <c r="A6419" s="40" t="s">
        <v>1278</v>
      </c>
      <c r="B6419" s="31"/>
      <c r="C6419" s="53" t="s">
        <v>1279</v>
      </c>
      <c r="D6419" s="18"/>
      <c r="E6419" s="42"/>
      <c r="F6419" s="60"/>
      <c r="G6419" s="43"/>
      <c r="H6419" s="44"/>
      <c r="I6419" s="45"/>
      <c r="J6419" s="46"/>
    </row>
    <row r="6420" spans="1:10">
      <c r="A6420" s="40">
        <v>300026</v>
      </c>
      <c r="B6420" s="31" t="s">
        <v>1279</v>
      </c>
      <c r="C6420" s="523" t="s">
        <v>1281</v>
      </c>
      <c r="D6420" s="576" t="s">
        <v>1282</v>
      </c>
      <c r="E6420" s="579">
        <f>$O$2</f>
        <v>0.05</v>
      </c>
      <c r="F6420" s="582"/>
      <c r="G6420" s="578">
        <f>H6418</f>
        <v>25713.38</v>
      </c>
      <c r="H6420" s="574">
        <f>TRUNC(E6420* (1 + F6420 / 100) * G6420,2)</f>
        <v>1285.6600000000001</v>
      </c>
      <c r="I6420" s="585" t="e">
        <f>I6408 * H6420</f>
        <v>#REF!</v>
      </c>
      <c r="J6420" s="587" t="e">
        <f>H6420 * I6408</f>
        <v>#REF!</v>
      </c>
    </row>
    <row r="6421" spans="1:10">
      <c r="A6421" s="54" t="s">
        <v>1283</v>
      </c>
      <c r="B6421" s="31"/>
      <c r="C6421" s="41"/>
      <c r="D6421" s="18"/>
      <c r="E6421" s="42"/>
      <c r="F6421" s="60"/>
      <c r="G6421" s="43" t="s">
        <v>1284</v>
      </c>
      <c r="H6421" s="48">
        <f>SUM(H6419:H6420)</f>
        <v>1285.6600000000001</v>
      </c>
      <c r="I6421" s="45"/>
      <c r="J6421" s="49" t="e">
        <f>SUM(J6419:J6420)</f>
        <v>#REF!</v>
      </c>
    </row>
    <row r="6422" spans="1:10">
      <c r="A6422" s="18" t="s">
        <v>1285</v>
      </c>
      <c r="B6422" s="61"/>
      <c r="C6422" s="47" t="s">
        <v>1286</v>
      </c>
      <c r="D6422" s="18"/>
      <c r="E6422" s="42"/>
      <c r="F6422" s="60"/>
      <c r="G6422" s="43"/>
      <c r="H6422" s="44"/>
      <c r="I6422" s="45"/>
      <c r="J6422" s="46"/>
    </row>
    <row r="6423" spans="1:10">
      <c r="A6423" s="40"/>
      <c r="B6423" s="31"/>
      <c r="C6423" s="523"/>
      <c r="D6423" s="576"/>
      <c r="E6423" s="577"/>
      <c r="F6423" s="582"/>
      <c r="G6423" s="578"/>
      <c r="H6423" s="574"/>
      <c r="I6423" s="585"/>
      <c r="J6423" s="587"/>
    </row>
    <row r="6424" spans="1:10">
      <c r="A6424" s="54" t="s">
        <v>1287</v>
      </c>
      <c r="B6424" s="61"/>
      <c r="C6424" s="41"/>
      <c r="D6424" s="18"/>
      <c r="E6424" s="42"/>
      <c r="F6424" s="60"/>
      <c r="G6424" s="43" t="s">
        <v>1288</v>
      </c>
      <c r="H6424" s="574">
        <f>SUM(H6422:H6423)</f>
        <v>0</v>
      </c>
      <c r="I6424" s="45"/>
      <c r="J6424" s="587">
        <f>SUM(J6422:J6423)</f>
        <v>0</v>
      </c>
    </row>
    <row r="6425" spans="1:10">
      <c r="A6425" s="18"/>
      <c r="B6425" s="55"/>
      <c r="C6425" s="41"/>
      <c r="D6425" s="18"/>
      <c r="E6425" s="42"/>
      <c r="F6425" s="60"/>
      <c r="G6425" s="43"/>
      <c r="H6425" s="44"/>
      <c r="I6425" s="45"/>
      <c r="J6425" s="46"/>
    </row>
    <row r="6426" spans="1:10" ht="16" thickBot="1">
      <c r="A6426" s="18" t="s">
        <v>1289</v>
      </c>
      <c r="B6426" s="55"/>
      <c r="C6426" s="56"/>
      <c r="D6426" s="405"/>
      <c r="E6426" s="406"/>
      <c r="F6426" s="407" t="s">
        <v>1290</v>
      </c>
      <c r="G6426" s="408" t="e">
        <f>SUM(H6409:H6425)/2</f>
        <v>#REF!</v>
      </c>
      <c r="H6426" s="409" t="e">
        <f>IF($A$2="CD",IF($A$3=1,ROUND(SUM(H6409:H6425)/2,0),IF($A$3=3,ROUND(SUM(H6409:H6425)/2,-1),SUM(H6409:H6425)/2)),SUM(H6409:H6425)/2)</f>
        <v>#REF!</v>
      </c>
      <c r="I6426" s="57" t="e">
        <f>SUM(J6409:J6425)/2</f>
        <v>#REF!</v>
      </c>
      <c r="J6426" s="410" t="e">
        <f>IF($A$2="CD",IF($A$3=1,ROUND(SUM(J6409:J6425)/2,0),IF($A$3=3,ROUND(SUM(J6409:J6425)/2,-1),SUM(J6409:J6425)/2)),SUM(J6409:J6425)/2)</f>
        <v>#REF!</v>
      </c>
    </row>
    <row r="6427" spans="1:10" ht="16" thickTop="1">
      <c r="A6427" s="18" t="s">
        <v>1340</v>
      </c>
      <c r="B6427" s="55"/>
      <c r="C6427" s="65" t="s">
        <v>1341</v>
      </c>
      <c r="D6427" s="66"/>
      <c r="E6427" s="67"/>
      <c r="F6427" s="112"/>
      <c r="G6427" s="68"/>
      <c r="H6427" s="69"/>
      <c r="I6427" s="45"/>
      <c r="J6427" s="70"/>
    </row>
    <row r="6428" spans="1:10">
      <c r="A6428" s="40" t="s">
        <v>1342</v>
      </c>
      <c r="B6428" s="55"/>
      <c r="C6428" s="588" t="s">
        <v>1343</v>
      </c>
      <c r="D6428" s="531"/>
      <c r="E6428" s="532"/>
      <c r="F6428" s="583">
        <f>$F$3</f>
        <v>0</v>
      </c>
      <c r="G6428" s="534"/>
      <c r="H6428" s="535" t="e">
        <f>ROUND(H6426*F6428,2)</f>
        <v>#REF!</v>
      </c>
      <c r="I6428" s="45"/>
      <c r="J6428" s="587" t="e">
        <f>ROUND(J6426*F6428,2)</f>
        <v>#REF!</v>
      </c>
    </row>
    <row r="6429" spans="1:10">
      <c r="A6429" s="40" t="s">
        <v>1344</v>
      </c>
      <c r="B6429" s="55"/>
      <c r="C6429" s="588" t="s">
        <v>1345</v>
      </c>
      <c r="D6429" s="531"/>
      <c r="E6429" s="532"/>
      <c r="F6429" s="583">
        <f>$G$3</f>
        <v>0</v>
      </c>
      <c r="G6429" s="534"/>
      <c r="H6429" s="535" t="e">
        <f>ROUND(H6426*F6429,2)</f>
        <v>#REF!</v>
      </c>
      <c r="I6429" s="45"/>
      <c r="J6429" s="587" t="e">
        <f>ROUND(J6426*F6429,2)</f>
        <v>#REF!</v>
      </c>
    </row>
    <row r="6430" spans="1:10">
      <c r="A6430" s="40" t="s">
        <v>1346</v>
      </c>
      <c r="B6430" s="55"/>
      <c r="C6430" s="588" t="s">
        <v>1347</v>
      </c>
      <c r="D6430" s="531"/>
      <c r="E6430" s="532"/>
      <c r="F6430" s="583">
        <f>$H$3</f>
        <v>0</v>
      </c>
      <c r="G6430" s="534"/>
      <c r="H6430" s="535" t="e">
        <f>ROUND(H6426*F6430,2)</f>
        <v>#REF!</v>
      </c>
      <c r="I6430" s="45"/>
      <c r="J6430" s="587" t="e">
        <f>ROUND(J6426*F6430,2)</f>
        <v>#REF!</v>
      </c>
    </row>
    <row r="6431" spans="1:10">
      <c r="A6431" s="40" t="s">
        <v>1348</v>
      </c>
      <c r="B6431" s="55"/>
      <c r="C6431" s="588" t="s">
        <v>1349</v>
      </c>
      <c r="D6431" s="531"/>
      <c r="E6431" s="532"/>
      <c r="F6431" s="583" t="e">
        <f>$I$3</f>
        <v>#REF!</v>
      </c>
      <c r="G6431" s="534"/>
      <c r="H6431" s="535" t="e">
        <f>ROUND(H6430*F6431,2)</f>
        <v>#REF!</v>
      </c>
      <c r="I6431" s="45"/>
      <c r="J6431" s="587" t="e">
        <f>ROUND(J6430*F6431,2)</f>
        <v>#REF!</v>
      </c>
    </row>
    <row r="6432" spans="1:10">
      <c r="A6432" s="18" t="s">
        <v>1350</v>
      </c>
      <c r="B6432" s="55"/>
      <c r="C6432" s="47" t="s">
        <v>1351</v>
      </c>
      <c r="D6432" s="18"/>
      <c r="E6432" s="42"/>
      <c r="F6432" s="60"/>
      <c r="G6432" s="71"/>
      <c r="H6432" s="72" t="e">
        <f>SUM(H6428:H6431)</f>
        <v>#REF!</v>
      </c>
      <c r="I6432" s="62"/>
      <c r="J6432" s="73" t="e">
        <f>SUM(J6428:J6431)</f>
        <v>#REF!</v>
      </c>
    </row>
    <row r="6433" spans="1:10" ht="16" thickBot="1">
      <c r="A6433" s="18" t="s">
        <v>1352</v>
      </c>
      <c r="B6433" s="55"/>
      <c r="C6433" s="411"/>
      <c r="D6433" s="412"/>
      <c r="E6433" s="406"/>
      <c r="F6433" s="407" t="s">
        <v>1353</v>
      </c>
      <c r="G6433" s="413" t="e">
        <f>H6432+H6426</f>
        <v>#REF!</v>
      </c>
      <c r="H6433" s="409" t="e">
        <f>IF($A$3=2,ROUND((H6426+H6432),2),IF($A$3=3,ROUND((H6426+H6432),-1),ROUND((H6426+H6432),0)))</f>
        <v>#REF!</v>
      </c>
      <c r="I6433" s="57"/>
      <c r="J6433" s="410" t="e">
        <f>IF($A$3=2,ROUND((J6426+J6432),2),IF($A$3=3,ROUND((J6426+J6432),-1),ROUND((J6426+J6432),0)))</f>
        <v>#REF!</v>
      </c>
    </row>
    <row r="6434" spans="1:10" ht="16" thickTop="1">
      <c r="C6434" s="1"/>
      <c r="D6434" s="2"/>
      <c r="E6434" s="1"/>
      <c r="F6434" s="1"/>
      <c r="G6434" s="1"/>
      <c r="H6434" s="1"/>
      <c r="I6434" s="29"/>
      <c r="J6434" s="30"/>
    </row>
    <row r="6435" spans="1:10" ht="16" thickBot="1">
      <c r="C6435" s="1"/>
      <c r="D6435" s="2"/>
      <c r="E6435" s="1"/>
      <c r="F6435" s="1"/>
      <c r="G6435" s="1"/>
      <c r="H6435" s="1"/>
      <c r="I6435" s="29"/>
      <c r="J6435" s="30"/>
    </row>
    <row r="6436" spans="1:10" ht="16" thickTop="1">
      <c r="A6436" s="18" t="s">
        <v>2181</v>
      </c>
      <c r="B6436" s="31"/>
      <c r="C6436" s="812" t="s">
        <v>2182</v>
      </c>
      <c r="D6436" s="813"/>
      <c r="E6436" s="813"/>
      <c r="F6436" s="813"/>
      <c r="G6436" s="32"/>
      <c r="H6436" s="33" t="s">
        <v>1366</v>
      </c>
      <c r="I6436" s="118" t="s">
        <v>1251</v>
      </c>
      <c r="J6436" s="35" t="s">
        <v>4</v>
      </c>
    </row>
    <row r="6437" spans="1:10">
      <c r="A6437" s="18"/>
      <c r="B6437" s="31"/>
      <c r="C6437" s="814"/>
      <c r="D6437" s="815"/>
      <c r="E6437" s="815"/>
      <c r="F6437" s="815"/>
      <c r="G6437" s="36"/>
      <c r="H6437" s="37" t="e">
        <f>"ITEM:   "&amp;#REF!</f>
        <v>#REF!</v>
      </c>
      <c r="I6437" s="64" t="e">
        <f>#REF!</f>
        <v>#REF!</v>
      </c>
      <c r="J6437" s="39"/>
    </row>
    <row r="6438" spans="1:10">
      <c r="A6438" s="40" t="s">
        <v>1253</v>
      </c>
      <c r="B6438" s="31"/>
      <c r="C6438" s="523" t="s">
        <v>1</v>
      </c>
      <c r="D6438" s="576" t="s">
        <v>2</v>
      </c>
      <c r="E6438" s="577" t="s">
        <v>3</v>
      </c>
      <c r="F6438" s="577" t="s">
        <v>1254</v>
      </c>
      <c r="G6438" s="578" t="s">
        <v>1255</v>
      </c>
      <c r="H6438" s="574" t="s">
        <v>1256</v>
      </c>
      <c r="I6438" s="585"/>
      <c r="J6438" s="587" t="s">
        <v>1256</v>
      </c>
    </row>
    <row r="6439" spans="1:10">
      <c r="A6439" s="40"/>
      <c r="B6439" s="31"/>
      <c r="C6439" s="41"/>
      <c r="D6439" s="18"/>
      <c r="E6439" s="42"/>
      <c r="F6439" s="42"/>
      <c r="G6439" s="43"/>
      <c r="H6439" s="44"/>
      <c r="I6439" s="45"/>
      <c r="J6439" s="46"/>
    </row>
    <row r="6440" spans="1:10">
      <c r="A6440" s="40" t="s">
        <v>1257</v>
      </c>
      <c r="B6440" s="31"/>
      <c r="C6440" s="47" t="s">
        <v>1258</v>
      </c>
      <c r="D6440" s="18"/>
      <c r="E6440" s="42"/>
      <c r="F6440" s="42"/>
      <c r="G6440" s="43"/>
      <c r="H6440" s="44"/>
      <c r="I6440" s="45"/>
      <c r="J6440" s="46"/>
    </row>
    <row r="6441" spans="1:10">
      <c r="A6441" s="40">
        <v>100111</v>
      </c>
      <c r="B6441" s="31" t="s">
        <v>1259</v>
      </c>
      <c r="C6441" s="523" t="s">
        <v>1557</v>
      </c>
      <c r="D6441" s="576" t="s">
        <v>1304</v>
      </c>
      <c r="E6441" s="577">
        <v>0.1</v>
      </c>
      <c r="F6441" s="577"/>
      <c r="G6441" s="578">
        <v>5870</v>
      </c>
      <c r="H6441" s="574">
        <f>TRUNC(E6441* (1 + F6441 / 100) * G6441,2)</f>
        <v>587</v>
      </c>
      <c r="I6441" s="585" t="e">
        <f>I6437 * (E6441 * (1+F6441/100))</f>
        <v>#REF!</v>
      </c>
      <c r="J6441" s="587" t="e">
        <f>H6441 * I6437</f>
        <v>#REF!</v>
      </c>
    </row>
    <row r="6442" spans="1:10">
      <c r="A6442" s="40">
        <v>101007</v>
      </c>
      <c r="B6442" s="31" t="s">
        <v>1261</v>
      </c>
      <c r="C6442" s="523" t="s">
        <v>2183</v>
      </c>
      <c r="D6442" s="576" t="s">
        <v>1304</v>
      </c>
      <c r="E6442" s="577">
        <v>0.8</v>
      </c>
      <c r="F6442" s="577"/>
      <c r="G6442" s="578">
        <v>5827</v>
      </c>
      <c r="H6442" s="574">
        <f>TRUNC(E6442* (1 + F6442 / 100) * G6442,2)</f>
        <v>4661.6000000000004</v>
      </c>
      <c r="I6442" s="585" t="e">
        <f>I6437 * (E6442 * (1+F6442/100))</f>
        <v>#REF!</v>
      </c>
      <c r="J6442" s="587" t="e">
        <f>H6442 * I6437</f>
        <v>#REF!</v>
      </c>
    </row>
    <row r="6443" spans="1:10">
      <c r="A6443" s="18" t="s">
        <v>1531</v>
      </c>
      <c r="B6443" s="31" t="s">
        <v>1532</v>
      </c>
      <c r="C6443" s="523" t="s">
        <v>1533</v>
      </c>
      <c r="D6443" s="576" t="s">
        <v>8</v>
      </c>
      <c r="E6443" s="577">
        <v>2.3E-2</v>
      </c>
      <c r="F6443" s="577"/>
      <c r="G6443" s="578" t="e">
        <f>H217</f>
        <v>#REF!</v>
      </c>
      <c r="H6443" s="574" t="e">
        <f>TRUNC(E6443* (1 + F6443 / 100) * G6443,2)</f>
        <v>#REF!</v>
      </c>
      <c r="I6443" s="585" t="e">
        <f>I6437 * (E6443 * (1+F6443/100))</f>
        <v>#REF!</v>
      </c>
      <c r="J6443" s="587" t="e">
        <f>H6443 * I6437</f>
        <v>#REF!</v>
      </c>
    </row>
    <row r="6444" spans="1:10">
      <c r="A6444" s="18" t="s">
        <v>1265</v>
      </c>
      <c r="B6444" s="31"/>
      <c r="C6444" s="41"/>
      <c r="D6444" s="18"/>
      <c r="E6444" s="42"/>
      <c r="F6444" s="42"/>
      <c r="G6444" s="43" t="s">
        <v>1266</v>
      </c>
      <c r="H6444" s="48" t="e">
        <f>SUM(H6440:H6443)</f>
        <v>#REF!</v>
      </c>
      <c r="I6444" s="45"/>
      <c r="J6444" s="49" t="e">
        <f>SUM(J6440:J6443)</f>
        <v>#REF!</v>
      </c>
    </row>
    <row r="6445" spans="1:10">
      <c r="A6445" s="40" t="s">
        <v>1267</v>
      </c>
      <c r="B6445" s="31"/>
      <c r="C6445" s="50" t="s">
        <v>1268</v>
      </c>
      <c r="D6445" s="18" t="s">
        <v>1269</v>
      </c>
      <c r="E6445" s="18" t="s">
        <v>1270</v>
      </c>
      <c r="F6445" s="18" t="s">
        <v>1271</v>
      </c>
      <c r="G6445" s="51" t="s">
        <v>1272</v>
      </c>
      <c r="H6445" s="52" t="s">
        <v>1273</v>
      </c>
      <c r="I6445" s="45"/>
      <c r="J6445" s="46"/>
    </row>
    <row r="6446" spans="1:10">
      <c r="A6446" s="40">
        <v>200009</v>
      </c>
      <c r="B6446" s="31" t="s">
        <v>1268</v>
      </c>
      <c r="C6446" s="523" t="s">
        <v>1378</v>
      </c>
      <c r="D6446" s="570">
        <v>156871</v>
      </c>
      <c r="E6446" s="571">
        <f>$O$1</f>
        <v>1.68</v>
      </c>
      <c r="F6446" s="572">
        <f>IF(D6446&lt;&gt;"",TRUNC(D6446*E6446,0),"")</f>
        <v>263543</v>
      </c>
      <c r="G6446" s="573">
        <v>26.666699999999999</v>
      </c>
      <c r="H6446" s="574">
        <f>TRUNC(F6446/G6446,2)</f>
        <v>9882.85</v>
      </c>
      <c r="I6446" s="585" t="e">
        <f>I6437 / G6446</f>
        <v>#REF!</v>
      </c>
      <c r="J6446" s="587" t="e">
        <f>H6446 * I6437</f>
        <v>#REF!</v>
      </c>
    </row>
    <row r="6447" spans="1:10">
      <c r="A6447" s="18" t="s">
        <v>1276</v>
      </c>
      <c r="B6447" s="31"/>
      <c r="C6447" s="41"/>
      <c r="D6447" s="18"/>
      <c r="E6447" s="42"/>
      <c r="F6447" s="42"/>
      <c r="G6447" s="43" t="s">
        <v>1277</v>
      </c>
      <c r="H6447" s="48">
        <f>SUM(H6445:H6446)</f>
        <v>9882.85</v>
      </c>
      <c r="I6447" s="45"/>
      <c r="J6447" s="49" t="e">
        <f>SUM(J6445:J6446)</f>
        <v>#REF!</v>
      </c>
    </row>
    <row r="6448" spans="1:10">
      <c r="A6448" s="40" t="s">
        <v>1278</v>
      </c>
      <c r="B6448" s="31"/>
      <c r="C6448" s="53" t="s">
        <v>1279</v>
      </c>
      <c r="D6448" s="18"/>
      <c r="E6448" s="42"/>
      <c r="F6448" s="42"/>
      <c r="G6448" s="43"/>
      <c r="H6448" s="44"/>
      <c r="I6448" s="45"/>
      <c r="J6448" s="46"/>
    </row>
    <row r="6449" spans="1:10">
      <c r="A6449" s="40">
        <v>300054</v>
      </c>
      <c r="B6449" s="31" t="s">
        <v>1279</v>
      </c>
      <c r="C6449" s="523" t="s">
        <v>2184</v>
      </c>
      <c r="D6449" s="576" t="s">
        <v>629</v>
      </c>
      <c r="E6449" s="577">
        <v>0.02</v>
      </c>
      <c r="F6449" s="577"/>
      <c r="G6449" s="578">
        <v>28000</v>
      </c>
      <c r="H6449" s="574">
        <f>TRUNC(E6449* (1 + F6449 / 100) * G6449,2)</f>
        <v>560</v>
      </c>
      <c r="I6449" s="585" t="e">
        <f>I6437 * (E6449 * (1+F6449/100))</f>
        <v>#REF!</v>
      </c>
      <c r="J6449" s="587" t="e">
        <f>H6449 * I6437</f>
        <v>#REF!</v>
      </c>
    </row>
    <row r="6450" spans="1:10">
      <c r="A6450" s="40">
        <v>300026</v>
      </c>
      <c r="B6450" s="31" t="s">
        <v>1279</v>
      </c>
      <c r="C6450" s="523" t="s">
        <v>1281</v>
      </c>
      <c r="D6450" s="576" t="s">
        <v>1282</v>
      </c>
      <c r="E6450" s="579">
        <f>$O$2</f>
        <v>0.05</v>
      </c>
      <c r="F6450" s="577"/>
      <c r="G6450" s="578">
        <f>H6447</f>
        <v>9882.85</v>
      </c>
      <c r="H6450" s="574">
        <f>TRUNC(E6450* (1 + F6450 / 100) * G6450,2)</f>
        <v>494.14</v>
      </c>
      <c r="I6450" s="585" t="e">
        <f>I6437 * H6450</f>
        <v>#REF!</v>
      </c>
      <c r="J6450" s="587" t="e">
        <f>H6450 * I6437</f>
        <v>#REF!</v>
      </c>
    </row>
    <row r="6451" spans="1:10">
      <c r="A6451" s="40">
        <v>300021</v>
      </c>
      <c r="B6451" s="31" t="s">
        <v>1279</v>
      </c>
      <c r="C6451" s="523" t="s">
        <v>1802</v>
      </c>
      <c r="D6451" s="576" t="s">
        <v>629</v>
      </c>
      <c r="E6451" s="577">
        <v>0.8</v>
      </c>
      <c r="F6451" s="577"/>
      <c r="G6451" s="578">
        <v>2100</v>
      </c>
      <c r="H6451" s="574">
        <f>TRUNC(E6451* (1 + F6451 / 100) * G6451,2)</f>
        <v>1680</v>
      </c>
      <c r="I6451" s="585" t="e">
        <f>I6437 * (E6451 * (1+F6451/100))</f>
        <v>#REF!</v>
      </c>
      <c r="J6451" s="587" t="e">
        <f>H6451 * I6437</f>
        <v>#REF!</v>
      </c>
    </row>
    <row r="6452" spans="1:10">
      <c r="A6452" s="18" t="s">
        <v>1283</v>
      </c>
      <c r="B6452" s="31"/>
      <c r="C6452" s="41"/>
      <c r="D6452" s="18"/>
      <c r="E6452" s="42"/>
      <c r="F6452" s="42"/>
      <c r="G6452" s="43" t="s">
        <v>1284</v>
      </c>
      <c r="H6452" s="48">
        <f>SUM(H6448:H6451)</f>
        <v>2734.14</v>
      </c>
      <c r="I6452" s="45"/>
      <c r="J6452" s="49" t="e">
        <f>SUM(J6448:J6451)</f>
        <v>#REF!</v>
      </c>
    </row>
    <row r="6453" spans="1:10">
      <c r="A6453" s="18" t="s">
        <v>1285</v>
      </c>
      <c r="B6453" s="1"/>
      <c r="C6453" s="47" t="s">
        <v>1286</v>
      </c>
      <c r="D6453" s="18"/>
      <c r="E6453" s="42"/>
      <c r="F6453" s="42"/>
      <c r="G6453" s="43"/>
      <c r="H6453" s="44"/>
      <c r="I6453" s="45"/>
      <c r="J6453" s="46"/>
    </row>
    <row r="6454" spans="1:10">
      <c r="A6454" s="40"/>
      <c r="B6454" s="31"/>
      <c r="C6454" s="523"/>
      <c r="D6454" s="576"/>
      <c r="E6454" s="577"/>
      <c r="F6454" s="577"/>
      <c r="G6454" s="578"/>
      <c r="H6454" s="574"/>
      <c r="I6454" s="585"/>
      <c r="J6454" s="587"/>
    </row>
    <row r="6455" spans="1:10">
      <c r="A6455" s="54" t="s">
        <v>1287</v>
      </c>
      <c r="B6455" s="1"/>
      <c r="C6455" s="41"/>
      <c r="D6455" s="18"/>
      <c r="E6455" s="42"/>
      <c r="F6455" s="42"/>
      <c r="G6455" s="43" t="s">
        <v>1288</v>
      </c>
      <c r="H6455" s="574">
        <f>SUM(H6453:H6454)</f>
        <v>0</v>
      </c>
      <c r="I6455" s="45"/>
      <c r="J6455" s="587">
        <f>SUM(J6453:J6454)</f>
        <v>0</v>
      </c>
    </row>
    <row r="6456" spans="1:10">
      <c r="A6456" s="18"/>
      <c r="B6456" s="55"/>
      <c r="C6456" s="41"/>
      <c r="D6456" s="18"/>
      <c r="E6456" s="42"/>
      <c r="F6456" s="42"/>
      <c r="G6456" s="43"/>
      <c r="H6456" s="44"/>
      <c r="I6456" s="45"/>
      <c r="J6456" s="46"/>
    </row>
    <row r="6457" spans="1:10" ht="16" thickBot="1">
      <c r="A6457" s="18" t="s">
        <v>1289</v>
      </c>
      <c r="B6457" s="55"/>
      <c r="C6457" s="56"/>
      <c r="D6457" s="405"/>
      <c r="E6457" s="406"/>
      <c r="F6457" s="407" t="s">
        <v>1290</v>
      </c>
      <c r="G6457" s="408" t="e">
        <f>SUM(H6438:H6456)/2</f>
        <v>#REF!</v>
      </c>
      <c r="H6457" s="409" t="e">
        <f>IF($A$2="CD",IF($A$3=1,ROUND(SUM(H6438:H6456)/2,0),IF($A$3=3,ROUND(SUM(H6438:H6456)/2,-1),SUM(H6438:H6456)/2)),SUM(H6438:H6456)/2)</f>
        <v>#REF!</v>
      </c>
      <c r="I6457" s="57" t="e">
        <f>SUM(J6438:J6456)/2</f>
        <v>#REF!</v>
      </c>
      <c r="J6457" s="410" t="e">
        <f>IF($A$2="CD",IF($A$3=1,ROUND(SUM(J6438:J6456)/2,0),IF($A$3=3,ROUND(SUM(J6438:J6456)/2,-1),SUM(J6438:J6456)/2)),SUM(J6438:J6456)/2)</f>
        <v>#REF!</v>
      </c>
    </row>
    <row r="6458" spans="1:10" ht="16" thickTop="1">
      <c r="A6458" s="18" t="s">
        <v>1340</v>
      </c>
      <c r="B6458" s="55"/>
      <c r="C6458" s="65" t="s">
        <v>1341</v>
      </c>
      <c r="D6458" s="66"/>
      <c r="E6458" s="67"/>
      <c r="F6458" s="67"/>
      <c r="G6458" s="68"/>
      <c r="H6458" s="69"/>
      <c r="I6458" s="45"/>
      <c r="J6458" s="70"/>
    </row>
    <row r="6459" spans="1:10">
      <c r="A6459" s="40" t="s">
        <v>1342</v>
      </c>
      <c r="B6459" s="55"/>
      <c r="C6459" s="588" t="s">
        <v>1343</v>
      </c>
      <c r="D6459" s="531"/>
      <c r="E6459" s="532"/>
      <c r="F6459" s="581">
        <f>$F$3</f>
        <v>0</v>
      </c>
      <c r="G6459" s="534"/>
      <c r="H6459" s="535" t="e">
        <f>ROUND(H6457*F6459,2)</f>
        <v>#REF!</v>
      </c>
      <c r="I6459" s="45"/>
      <c r="J6459" s="587" t="e">
        <f>ROUND(J6457*F6459,2)</f>
        <v>#REF!</v>
      </c>
    </row>
    <row r="6460" spans="1:10">
      <c r="A6460" s="40" t="s">
        <v>1344</v>
      </c>
      <c r="B6460" s="55"/>
      <c r="C6460" s="588" t="s">
        <v>1345</v>
      </c>
      <c r="D6460" s="531"/>
      <c r="E6460" s="532"/>
      <c r="F6460" s="581">
        <f>$G$3</f>
        <v>0</v>
      </c>
      <c r="G6460" s="534"/>
      <c r="H6460" s="535" t="e">
        <f>ROUND(H6457*F6460,2)</f>
        <v>#REF!</v>
      </c>
      <c r="I6460" s="45"/>
      <c r="J6460" s="587" t="e">
        <f>ROUND(J6457*F6460,2)</f>
        <v>#REF!</v>
      </c>
    </row>
    <row r="6461" spans="1:10">
      <c r="A6461" s="40" t="s">
        <v>1346</v>
      </c>
      <c r="B6461" s="55"/>
      <c r="C6461" s="588" t="s">
        <v>1347</v>
      </c>
      <c r="D6461" s="531"/>
      <c r="E6461" s="532"/>
      <c r="F6461" s="581">
        <f>$H$3</f>
        <v>0</v>
      </c>
      <c r="G6461" s="534"/>
      <c r="H6461" s="535" t="e">
        <f>ROUND(H6457*F6461,2)</f>
        <v>#REF!</v>
      </c>
      <c r="I6461" s="45"/>
      <c r="J6461" s="587" t="e">
        <f>ROUND(J6457*F6461,2)</f>
        <v>#REF!</v>
      </c>
    </row>
    <row r="6462" spans="1:10">
      <c r="A6462" s="40" t="s">
        <v>1348</v>
      </c>
      <c r="B6462" s="55"/>
      <c r="C6462" s="588" t="s">
        <v>1349</v>
      </c>
      <c r="D6462" s="531"/>
      <c r="E6462" s="532"/>
      <c r="F6462" s="581" t="e">
        <f>$I$3</f>
        <v>#REF!</v>
      </c>
      <c r="G6462" s="534"/>
      <c r="H6462" s="535" t="e">
        <f>ROUND(H6461*F6462,2)</f>
        <v>#REF!</v>
      </c>
      <c r="I6462" s="45"/>
      <c r="J6462" s="587" t="e">
        <f>ROUND(J6461*F6462,2)</f>
        <v>#REF!</v>
      </c>
    </row>
    <row r="6463" spans="1:10">
      <c r="A6463" s="18" t="s">
        <v>1350</v>
      </c>
      <c r="B6463" s="55"/>
      <c r="C6463" s="47" t="s">
        <v>1351</v>
      </c>
      <c r="D6463" s="18"/>
      <c r="E6463" s="42"/>
      <c r="F6463" s="42"/>
      <c r="G6463" s="71"/>
      <c r="H6463" s="72" t="e">
        <f>SUM(H6459:H6462)</f>
        <v>#REF!</v>
      </c>
      <c r="I6463" s="62"/>
      <c r="J6463" s="73" t="e">
        <f>SUM(J6459:J6462)</f>
        <v>#REF!</v>
      </c>
    </row>
    <row r="6464" spans="1:10" ht="16" thickBot="1">
      <c r="A6464" s="18" t="s">
        <v>1352</v>
      </c>
      <c r="B6464" s="55"/>
      <c r="C6464" s="411"/>
      <c r="D6464" s="412"/>
      <c r="E6464" s="406"/>
      <c r="F6464" s="407" t="s">
        <v>1353</v>
      </c>
      <c r="G6464" s="413" t="e">
        <f>H6463+H6457</f>
        <v>#REF!</v>
      </c>
      <c r="H6464" s="409" t="e">
        <f>IF($A$3=2,ROUND((H6457+H6463),2),IF($A$3=3,ROUND((H6457+H6463),-1),ROUND((H6457+H6463),0)))</f>
        <v>#REF!</v>
      </c>
      <c r="I6464" s="57"/>
      <c r="J6464" s="410" t="e">
        <f>IF($A$3=2,ROUND((J6457+J6463),2),IF($A$3=3,ROUND((J6457+J6463),-1),ROUND((J6457+J6463),0)))</f>
        <v>#REF!</v>
      </c>
    </row>
    <row r="6465" spans="1:10" ht="16" thickTop="1">
      <c r="C6465" s="1"/>
      <c r="D6465" s="2"/>
      <c r="E6465" s="1"/>
      <c r="F6465" s="1"/>
      <c r="G6465" s="1"/>
      <c r="H6465" s="1"/>
      <c r="I6465" s="29"/>
      <c r="J6465" s="30"/>
    </row>
    <row r="6466" spans="1:10">
      <c r="C6466" s="1"/>
      <c r="D6466" s="2"/>
      <c r="E6466" s="1"/>
      <c r="F6466" s="1"/>
      <c r="G6466" s="1"/>
      <c r="H6466" s="1"/>
      <c r="I6466" s="29"/>
      <c r="J6466" s="30"/>
    </row>
    <row r="6467" spans="1:10">
      <c r="C6467" s="1"/>
      <c r="D6467" s="2"/>
      <c r="E6467" s="1"/>
      <c r="F6467" s="1"/>
      <c r="G6467" s="1"/>
      <c r="H6467" s="1"/>
      <c r="I6467" s="29"/>
      <c r="J6467" s="30"/>
    </row>
    <row r="6468" spans="1:10">
      <c r="C6468" s="1"/>
      <c r="D6468" s="2"/>
      <c r="E6468" s="1"/>
      <c r="F6468" s="1"/>
      <c r="G6468" s="1"/>
      <c r="H6468" s="1"/>
      <c r="I6468" s="29"/>
      <c r="J6468" s="30"/>
    </row>
    <row r="6469" spans="1:10" ht="16" thickBot="1">
      <c r="C6469" s="1"/>
      <c r="D6469" s="2"/>
      <c r="E6469" s="1"/>
      <c r="F6469" s="1"/>
      <c r="G6469" s="1"/>
      <c r="H6469" s="1"/>
      <c r="I6469" s="29"/>
      <c r="J6469" s="30"/>
    </row>
    <row r="6470" spans="1:10" ht="16" thickTop="1">
      <c r="A6470" s="18" t="s">
        <v>2185</v>
      </c>
      <c r="B6470" s="31"/>
      <c r="C6470" s="812" t="s">
        <v>2186</v>
      </c>
      <c r="D6470" s="813"/>
      <c r="E6470" s="813"/>
      <c r="F6470" s="813"/>
      <c r="G6470" s="58"/>
      <c r="H6470" s="33" t="s">
        <v>1359</v>
      </c>
      <c r="I6470" s="34" t="s">
        <v>1251</v>
      </c>
      <c r="J6470" s="35" t="s">
        <v>4</v>
      </c>
    </row>
    <row r="6471" spans="1:10">
      <c r="A6471" s="18"/>
      <c r="B6471" s="31"/>
      <c r="C6471" s="814"/>
      <c r="D6471" s="815"/>
      <c r="E6471" s="815"/>
      <c r="F6471" s="815"/>
      <c r="G6471" s="59"/>
      <c r="H6471" s="37" t="e">
        <f>"ITEM:   "&amp;#REF!</f>
        <v>#REF!</v>
      </c>
      <c r="I6471" s="64" t="e">
        <f>#REF!</f>
        <v>#REF!</v>
      </c>
      <c r="J6471" s="39"/>
    </row>
    <row r="6472" spans="1:10">
      <c r="A6472" s="40" t="s">
        <v>1253</v>
      </c>
      <c r="B6472" s="31"/>
      <c r="C6472" s="523" t="s">
        <v>1</v>
      </c>
      <c r="D6472" s="576" t="s">
        <v>2</v>
      </c>
      <c r="E6472" s="577" t="s">
        <v>3</v>
      </c>
      <c r="F6472" s="582" t="s">
        <v>1254</v>
      </c>
      <c r="G6472" s="578" t="s">
        <v>1255</v>
      </c>
      <c r="H6472" s="574" t="s">
        <v>1256</v>
      </c>
      <c r="I6472" s="585"/>
      <c r="J6472" s="587" t="s">
        <v>1256</v>
      </c>
    </row>
    <row r="6473" spans="1:10">
      <c r="A6473" s="40"/>
      <c r="B6473" s="31"/>
      <c r="C6473" s="41"/>
      <c r="D6473" s="18"/>
      <c r="E6473" s="42"/>
      <c r="F6473" s="60"/>
      <c r="G6473" s="43"/>
      <c r="H6473" s="44"/>
      <c r="I6473" s="45"/>
      <c r="J6473" s="46"/>
    </row>
    <row r="6474" spans="1:10">
      <c r="A6474" s="40" t="s">
        <v>1257</v>
      </c>
      <c r="B6474" s="31"/>
      <c r="C6474" s="47" t="s">
        <v>1258</v>
      </c>
      <c r="D6474" s="18"/>
      <c r="E6474" s="42"/>
      <c r="F6474" s="60"/>
      <c r="G6474" s="43"/>
      <c r="H6474" s="44"/>
      <c r="I6474" s="45"/>
      <c r="J6474" s="46"/>
    </row>
    <row r="6475" spans="1:10">
      <c r="A6475" s="40">
        <v>100122</v>
      </c>
      <c r="B6475" s="31" t="s">
        <v>1297</v>
      </c>
      <c r="C6475" s="523" t="s">
        <v>1754</v>
      </c>
      <c r="D6475" s="576" t="s">
        <v>8</v>
      </c>
      <c r="E6475" s="577">
        <v>1E-3</v>
      </c>
      <c r="F6475" s="582"/>
      <c r="G6475" s="578">
        <v>63800</v>
      </c>
      <c r="H6475" s="574">
        <f>TRUNC(E6475* (1 + F6475 / 100) * G6475,2)</f>
        <v>63.8</v>
      </c>
      <c r="I6475" s="585" t="e">
        <f>I6471 * (E6475 * (1+F6475/100))</f>
        <v>#REF!</v>
      </c>
      <c r="J6475" s="587" t="e">
        <f>H6475 * I6471</f>
        <v>#REF!</v>
      </c>
    </row>
    <row r="6476" spans="1:10">
      <c r="A6476" s="40">
        <v>100123</v>
      </c>
      <c r="B6476" s="31" t="s">
        <v>1297</v>
      </c>
      <c r="C6476" s="523" t="s">
        <v>1298</v>
      </c>
      <c r="D6476" s="576" t="s">
        <v>8</v>
      </c>
      <c r="E6476" s="577">
        <v>6.0000000000000001E-3</v>
      </c>
      <c r="F6476" s="582"/>
      <c r="G6476" s="578">
        <v>63800</v>
      </c>
      <c r="H6476" s="574">
        <f>TRUNC(E6476* (1 + F6476 / 100) * G6476,2)</f>
        <v>382.8</v>
      </c>
      <c r="I6476" s="585" t="e">
        <f>I6471 * (E6476 * (1+F6476/100))</f>
        <v>#REF!</v>
      </c>
      <c r="J6476" s="587" t="e">
        <f>H6476 * I6471</f>
        <v>#REF!</v>
      </c>
    </row>
    <row r="6477" spans="1:10">
      <c r="A6477" s="40">
        <v>109002</v>
      </c>
      <c r="B6477" s="31"/>
      <c r="C6477" s="523" t="s">
        <v>2187</v>
      </c>
      <c r="D6477" s="576" t="s">
        <v>2</v>
      </c>
      <c r="E6477" s="577">
        <v>6.25</v>
      </c>
      <c r="F6477" s="582"/>
      <c r="G6477" s="578">
        <v>8200</v>
      </c>
      <c r="H6477" s="574">
        <f>TRUNC(E6477* (1 + F6477 / 100) * G6477,2)</f>
        <v>51250</v>
      </c>
      <c r="I6477" s="585" t="e">
        <f>I6471 * (E6477 * (1+F6477/100))</f>
        <v>#REF!</v>
      </c>
      <c r="J6477" s="587" t="e">
        <f>H6477 * I6471</f>
        <v>#REF!</v>
      </c>
    </row>
    <row r="6478" spans="1:10">
      <c r="A6478" s="54" t="s">
        <v>1265</v>
      </c>
      <c r="B6478" s="31"/>
      <c r="C6478" s="41"/>
      <c r="D6478" s="18"/>
      <c r="E6478" s="42"/>
      <c r="F6478" s="60"/>
      <c r="G6478" s="43" t="s">
        <v>1266</v>
      </c>
      <c r="H6478" s="48">
        <f>SUM(H6474:H6477)</f>
        <v>51696.6</v>
      </c>
      <c r="I6478" s="45"/>
      <c r="J6478" s="49" t="e">
        <f>SUM(J6474:J6477)</f>
        <v>#REF!</v>
      </c>
    </row>
    <row r="6479" spans="1:10">
      <c r="A6479" s="40" t="s">
        <v>1267</v>
      </c>
      <c r="B6479" s="31"/>
      <c r="C6479" s="50" t="s">
        <v>1268</v>
      </c>
      <c r="D6479" s="18" t="s">
        <v>1269</v>
      </c>
      <c r="E6479" s="18" t="s">
        <v>1270</v>
      </c>
      <c r="F6479" s="18" t="s">
        <v>1271</v>
      </c>
      <c r="G6479" s="51" t="s">
        <v>1272</v>
      </c>
      <c r="H6479" s="52" t="s">
        <v>1273</v>
      </c>
      <c r="I6479" s="45"/>
      <c r="J6479" s="46"/>
    </row>
    <row r="6480" spans="1:10">
      <c r="A6480" s="40">
        <v>200004</v>
      </c>
      <c r="B6480" s="31" t="s">
        <v>1268</v>
      </c>
      <c r="C6480" s="523" t="s">
        <v>1395</v>
      </c>
      <c r="D6480" s="570">
        <v>114616</v>
      </c>
      <c r="E6480" s="571">
        <f>$O$1</f>
        <v>1.68</v>
      </c>
      <c r="F6480" s="572">
        <f>IF(D6480&lt;&gt;"",TRUNC(D6480*E6480,0),"")</f>
        <v>192554</v>
      </c>
      <c r="G6480" s="573">
        <v>7.4816000000000003</v>
      </c>
      <c r="H6480" s="574">
        <f>TRUNC(F6480/G6480,2)</f>
        <v>25737</v>
      </c>
      <c r="I6480" s="585" t="e">
        <f>I6471 / G6480</f>
        <v>#REF!</v>
      </c>
      <c r="J6480" s="587" t="e">
        <f>H6480 * I6471</f>
        <v>#REF!</v>
      </c>
    </row>
    <row r="6481" spans="1:10">
      <c r="A6481" s="54" t="s">
        <v>1276</v>
      </c>
      <c r="B6481" s="31"/>
      <c r="C6481" s="41"/>
      <c r="D6481" s="18"/>
      <c r="E6481" s="42"/>
      <c r="F6481" s="60"/>
      <c r="G6481" s="43" t="s">
        <v>1277</v>
      </c>
      <c r="H6481" s="48">
        <f>SUM(H6479:H6480)</f>
        <v>25737</v>
      </c>
      <c r="I6481" s="45"/>
      <c r="J6481" s="49" t="e">
        <f>SUM(J6479:J6480)</f>
        <v>#REF!</v>
      </c>
    </row>
    <row r="6482" spans="1:10">
      <c r="A6482" s="40" t="s">
        <v>1278</v>
      </c>
      <c r="B6482" s="31"/>
      <c r="C6482" s="53" t="s">
        <v>1279</v>
      </c>
      <c r="D6482" s="18"/>
      <c r="E6482" s="42"/>
      <c r="F6482" s="60"/>
      <c r="G6482" s="43"/>
      <c r="H6482" s="44"/>
      <c r="I6482" s="45"/>
      <c r="J6482" s="46"/>
    </row>
    <row r="6483" spans="1:10">
      <c r="A6483" s="40">
        <v>300026</v>
      </c>
      <c r="B6483" s="31" t="s">
        <v>1279</v>
      </c>
      <c r="C6483" s="523" t="s">
        <v>1281</v>
      </c>
      <c r="D6483" s="576" t="s">
        <v>1282</v>
      </c>
      <c r="E6483" s="579">
        <f>$O$2</f>
        <v>0.05</v>
      </c>
      <c r="F6483" s="582"/>
      <c r="G6483" s="578">
        <f>H6481</f>
        <v>25737</v>
      </c>
      <c r="H6483" s="574">
        <f>TRUNC(E6483* (1 + F6483 / 100) * G6483,2)</f>
        <v>1286.8499999999999</v>
      </c>
      <c r="I6483" s="585" t="e">
        <f>I6471 * H6483</f>
        <v>#REF!</v>
      </c>
      <c r="J6483" s="587" t="e">
        <f>H6483 * I6471</f>
        <v>#REF!</v>
      </c>
    </row>
    <row r="6484" spans="1:10">
      <c r="A6484" s="54" t="s">
        <v>1283</v>
      </c>
      <c r="B6484" s="31"/>
      <c r="C6484" s="41"/>
      <c r="D6484" s="18"/>
      <c r="E6484" s="42"/>
      <c r="F6484" s="60"/>
      <c r="G6484" s="43" t="s">
        <v>1284</v>
      </c>
      <c r="H6484" s="48">
        <f>SUM(H6482:H6483)</f>
        <v>1286.8499999999999</v>
      </c>
      <c r="I6484" s="45"/>
      <c r="J6484" s="49" t="e">
        <f>SUM(J6482:J6483)</f>
        <v>#REF!</v>
      </c>
    </row>
    <row r="6485" spans="1:10">
      <c r="A6485" s="18" t="s">
        <v>1285</v>
      </c>
      <c r="B6485" s="61"/>
      <c r="C6485" s="47" t="s">
        <v>1286</v>
      </c>
      <c r="D6485" s="18"/>
      <c r="E6485" s="42"/>
      <c r="F6485" s="60"/>
      <c r="G6485" s="43"/>
      <c r="H6485" s="44"/>
      <c r="I6485" s="45"/>
      <c r="J6485" s="46"/>
    </row>
    <row r="6486" spans="1:10">
      <c r="A6486" s="40"/>
      <c r="B6486" s="31"/>
      <c r="C6486" s="523"/>
      <c r="D6486" s="576"/>
      <c r="E6486" s="577"/>
      <c r="F6486" s="582"/>
      <c r="G6486" s="578"/>
      <c r="H6486" s="574"/>
      <c r="I6486" s="585"/>
      <c r="J6486" s="587"/>
    </row>
    <row r="6487" spans="1:10">
      <c r="A6487" s="54" t="s">
        <v>1287</v>
      </c>
      <c r="B6487" s="61"/>
      <c r="C6487" s="41"/>
      <c r="D6487" s="18"/>
      <c r="E6487" s="42"/>
      <c r="F6487" s="60"/>
      <c r="G6487" s="43" t="s">
        <v>1288</v>
      </c>
      <c r="H6487" s="574">
        <f>SUM(H6485:H6486)</f>
        <v>0</v>
      </c>
      <c r="I6487" s="45"/>
      <c r="J6487" s="587">
        <f>SUM(J6485:J6486)</f>
        <v>0</v>
      </c>
    </row>
    <row r="6488" spans="1:10">
      <c r="A6488" s="18"/>
      <c r="B6488" s="55"/>
      <c r="C6488" s="41"/>
      <c r="D6488" s="18"/>
      <c r="E6488" s="42"/>
      <c r="F6488" s="60"/>
      <c r="G6488" s="43"/>
      <c r="H6488" s="44"/>
      <c r="I6488" s="45"/>
      <c r="J6488" s="46"/>
    </row>
    <row r="6489" spans="1:10" ht="16" thickBot="1">
      <c r="A6489" s="18" t="s">
        <v>1289</v>
      </c>
      <c r="B6489" s="55"/>
      <c r="C6489" s="56"/>
      <c r="D6489" s="405"/>
      <c r="E6489" s="406"/>
      <c r="F6489" s="407" t="s">
        <v>1290</v>
      </c>
      <c r="G6489" s="408">
        <f>SUM(H6472:H6488)/2</f>
        <v>78720.450000000012</v>
      </c>
      <c r="H6489" s="409" t="e">
        <f>IF($A$2="CD",IF($A$3=1,ROUND(SUM(H6472:H6488)/2,0),IF($A$3=3,ROUND(SUM(H6472:H6488)/2,-1),SUM(H6472:H6488)/2)),SUM(H6472:H6488)/2)</f>
        <v>#REF!</v>
      </c>
      <c r="I6489" s="57" t="e">
        <f>SUM(J6472:J6488)/2</f>
        <v>#REF!</v>
      </c>
      <c r="J6489" s="410" t="e">
        <f>IF($A$2="CD",IF($A$3=1,ROUND(SUM(J6472:J6488)/2,0),IF($A$3=3,ROUND(SUM(J6472:J6488)/2,-1),SUM(J6472:J6488)/2)),SUM(J6472:J6488)/2)</f>
        <v>#REF!</v>
      </c>
    </row>
    <row r="6490" spans="1:10" ht="16" thickTop="1">
      <c r="A6490" s="18" t="s">
        <v>1340</v>
      </c>
      <c r="B6490" s="55"/>
      <c r="C6490" s="65" t="s">
        <v>1341</v>
      </c>
      <c r="D6490" s="66"/>
      <c r="E6490" s="67"/>
      <c r="F6490" s="112"/>
      <c r="G6490" s="68"/>
      <c r="H6490" s="69"/>
      <c r="I6490" s="45"/>
      <c r="J6490" s="70"/>
    </row>
    <row r="6491" spans="1:10">
      <c r="A6491" s="40" t="s">
        <v>1342</v>
      </c>
      <c r="B6491" s="55"/>
      <c r="C6491" s="588" t="s">
        <v>1343</v>
      </c>
      <c r="D6491" s="531"/>
      <c r="E6491" s="532"/>
      <c r="F6491" s="583">
        <f>$F$3</f>
        <v>0</v>
      </c>
      <c r="G6491" s="534"/>
      <c r="H6491" s="535" t="e">
        <f>ROUND(H6489*F6491,2)</f>
        <v>#REF!</v>
      </c>
      <c r="I6491" s="45"/>
      <c r="J6491" s="587" t="e">
        <f>ROUND(J6489*F6491,2)</f>
        <v>#REF!</v>
      </c>
    </row>
    <row r="6492" spans="1:10">
      <c r="A6492" s="40" t="s">
        <v>1344</v>
      </c>
      <c r="B6492" s="55"/>
      <c r="C6492" s="588" t="s">
        <v>1345</v>
      </c>
      <c r="D6492" s="531"/>
      <c r="E6492" s="532"/>
      <c r="F6492" s="583">
        <f>$G$3</f>
        <v>0</v>
      </c>
      <c r="G6492" s="534"/>
      <c r="H6492" s="535" t="e">
        <f>ROUND(H6489*F6492,2)</f>
        <v>#REF!</v>
      </c>
      <c r="I6492" s="45"/>
      <c r="J6492" s="587" t="e">
        <f>ROUND(J6489*F6492,2)</f>
        <v>#REF!</v>
      </c>
    </row>
    <row r="6493" spans="1:10">
      <c r="A6493" s="40" t="s">
        <v>1346</v>
      </c>
      <c r="B6493" s="55"/>
      <c r="C6493" s="588" t="s">
        <v>1347</v>
      </c>
      <c r="D6493" s="531"/>
      <c r="E6493" s="532"/>
      <c r="F6493" s="583">
        <f>$H$3</f>
        <v>0</v>
      </c>
      <c r="G6493" s="534"/>
      <c r="H6493" s="535" t="e">
        <f>ROUND(H6489*F6493,2)</f>
        <v>#REF!</v>
      </c>
      <c r="I6493" s="45"/>
      <c r="J6493" s="587" t="e">
        <f>ROUND(J6489*F6493,2)</f>
        <v>#REF!</v>
      </c>
    </row>
    <row r="6494" spans="1:10">
      <c r="A6494" s="40" t="s">
        <v>1348</v>
      </c>
      <c r="B6494" s="55"/>
      <c r="C6494" s="588" t="s">
        <v>1349</v>
      </c>
      <c r="D6494" s="531"/>
      <c r="E6494" s="532"/>
      <c r="F6494" s="583" t="e">
        <f>$I$3</f>
        <v>#REF!</v>
      </c>
      <c r="G6494" s="534"/>
      <c r="H6494" s="535" t="e">
        <f>ROUND(H6493*F6494,2)</f>
        <v>#REF!</v>
      </c>
      <c r="I6494" s="45"/>
      <c r="J6494" s="587" t="e">
        <f>ROUND(J6493*F6494,2)</f>
        <v>#REF!</v>
      </c>
    </row>
    <row r="6495" spans="1:10">
      <c r="A6495" s="18" t="s">
        <v>1350</v>
      </c>
      <c r="B6495" s="55"/>
      <c r="C6495" s="47" t="s">
        <v>1351</v>
      </c>
      <c r="D6495" s="18"/>
      <c r="E6495" s="42"/>
      <c r="F6495" s="60"/>
      <c r="G6495" s="71"/>
      <c r="H6495" s="72" t="e">
        <f>SUM(H6491:H6494)</f>
        <v>#REF!</v>
      </c>
      <c r="I6495" s="62"/>
      <c r="J6495" s="73" t="e">
        <f>SUM(J6491:J6494)</f>
        <v>#REF!</v>
      </c>
    </row>
    <row r="6496" spans="1:10" ht="16" thickBot="1">
      <c r="A6496" s="18" t="s">
        <v>1352</v>
      </c>
      <c r="B6496" s="55"/>
      <c r="C6496" s="411"/>
      <c r="D6496" s="412"/>
      <c r="E6496" s="406"/>
      <c r="F6496" s="407" t="s">
        <v>1353</v>
      </c>
      <c r="G6496" s="413" t="e">
        <f>H6495+H6489</f>
        <v>#REF!</v>
      </c>
      <c r="H6496" s="409" t="e">
        <f>IF($A$3=2,ROUND((H6489+H6495),2),IF($A$3=3,ROUND((H6489+H6495),-1),ROUND((H6489+H6495),0)))</f>
        <v>#REF!</v>
      </c>
      <c r="I6496" s="57"/>
      <c r="J6496" s="410" t="e">
        <f>IF($A$3=2,ROUND((J6489+J6495),2),IF($A$3=3,ROUND((J6489+J6495),-1),ROUND((J6489+J6495),0)))</f>
        <v>#REF!</v>
      </c>
    </row>
    <row r="6497" spans="1:10" ht="16" thickTop="1">
      <c r="C6497" s="1"/>
      <c r="D6497" s="2"/>
      <c r="E6497" s="1"/>
      <c r="F6497" s="1"/>
      <c r="G6497" s="1"/>
      <c r="H6497" s="1"/>
      <c r="I6497" s="29"/>
      <c r="J6497" s="30"/>
    </row>
    <row r="6498" spans="1:10" ht="16" thickBot="1">
      <c r="C6498" s="1"/>
      <c r="D6498" s="2"/>
      <c r="E6498" s="1"/>
      <c r="F6498" s="1"/>
      <c r="G6498" s="1"/>
      <c r="H6498" s="1"/>
      <c r="I6498" s="29"/>
      <c r="J6498" s="30"/>
    </row>
    <row r="6499" spans="1:10" ht="16" thickTop="1">
      <c r="A6499" s="18" t="s">
        <v>2188</v>
      </c>
      <c r="B6499" s="31"/>
      <c r="C6499" s="812" t="s">
        <v>2189</v>
      </c>
      <c r="D6499" s="813"/>
      <c r="E6499" s="813"/>
      <c r="F6499" s="813"/>
      <c r="G6499" s="58"/>
      <c r="H6499" s="33" t="s">
        <v>1359</v>
      </c>
      <c r="I6499" s="34" t="s">
        <v>1251</v>
      </c>
      <c r="J6499" s="35" t="s">
        <v>4</v>
      </c>
    </row>
    <row r="6500" spans="1:10">
      <c r="A6500" s="18"/>
      <c r="B6500" s="31"/>
      <c r="C6500" s="814"/>
      <c r="D6500" s="815"/>
      <c r="E6500" s="815"/>
      <c r="F6500" s="815"/>
      <c r="G6500" s="59"/>
      <c r="H6500" s="37" t="e">
        <f>"ITEM:   "&amp;#REF!</f>
        <v>#REF!</v>
      </c>
      <c r="I6500" s="64" t="e">
        <f>#REF!</f>
        <v>#REF!</v>
      </c>
      <c r="J6500" s="39"/>
    </row>
    <row r="6501" spans="1:10">
      <c r="A6501" s="40" t="s">
        <v>1253</v>
      </c>
      <c r="B6501" s="31"/>
      <c r="C6501" s="523" t="s">
        <v>1</v>
      </c>
      <c r="D6501" s="576" t="s">
        <v>2</v>
      </c>
      <c r="E6501" s="577" t="s">
        <v>3</v>
      </c>
      <c r="F6501" s="582" t="s">
        <v>1254</v>
      </c>
      <c r="G6501" s="578" t="s">
        <v>1255</v>
      </c>
      <c r="H6501" s="574" t="s">
        <v>1256</v>
      </c>
      <c r="I6501" s="585"/>
      <c r="J6501" s="587" t="s">
        <v>1256</v>
      </c>
    </row>
    <row r="6502" spans="1:10">
      <c r="A6502" s="40"/>
      <c r="B6502" s="31"/>
      <c r="C6502" s="41"/>
      <c r="D6502" s="18"/>
      <c r="E6502" s="42"/>
      <c r="F6502" s="60"/>
      <c r="G6502" s="43"/>
      <c r="H6502" s="44"/>
      <c r="I6502" s="45"/>
      <c r="J6502" s="46"/>
    </row>
    <row r="6503" spans="1:10">
      <c r="A6503" s="40" t="s">
        <v>1257</v>
      </c>
      <c r="B6503" s="31"/>
      <c r="C6503" s="47" t="s">
        <v>1258</v>
      </c>
      <c r="D6503" s="18"/>
      <c r="E6503" s="42"/>
      <c r="F6503" s="60"/>
      <c r="G6503" s="43"/>
      <c r="H6503" s="44"/>
      <c r="I6503" s="45"/>
      <c r="J6503" s="46"/>
    </row>
    <row r="6504" spans="1:10">
      <c r="A6504" s="40">
        <v>100043</v>
      </c>
      <c r="B6504" s="31" t="s">
        <v>703</v>
      </c>
      <c r="C6504" s="523" t="s">
        <v>2190</v>
      </c>
      <c r="D6504" s="576" t="s">
        <v>17</v>
      </c>
      <c r="E6504" s="577">
        <v>1</v>
      </c>
      <c r="F6504" s="582">
        <v>0</v>
      </c>
      <c r="G6504" s="578">
        <v>46300</v>
      </c>
      <c r="H6504" s="574">
        <f>TRUNC(E6504* (1 + F6504 / 100) * G6504,2)</f>
        <v>46300</v>
      </c>
      <c r="I6504" s="585" t="e">
        <f>I6500 * (E6504 * (1+F6504/100))</f>
        <v>#REF!</v>
      </c>
      <c r="J6504" s="46" t="e">
        <f>H6504 * I6500</f>
        <v>#REF!</v>
      </c>
    </row>
    <row r="6505" spans="1:10">
      <c r="A6505" s="40">
        <v>100122</v>
      </c>
      <c r="B6505" s="31" t="s">
        <v>1297</v>
      </c>
      <c r="C6505" s="523" t="s">
        <v>1754</v>
      </c>
      <c r="D6505" s="576" t="s">
        <v>8</v>
      </c>
      <c r="E6505" s="577">
        <v>0.03</v>
      </c>
      <c r="F6505" s="582"/>
      <c r="G6505" s="578">
        <v>63800</v>
      </c>
      <c r="H6505" s="574">
        <f>TRUNC(E6505* (1 + F6505 / 100) * G6505,2)</f>
        <v>1914</v>
      </c>
      <c r="I6505" s="585" t="e">
        <f>I6500 * (E6505 * (1+F6505/100))</f>
        <v>#REF!</v>
      </c>
      <c r="J6505" s="587" t="e">
        <f>H6505 * I6500</f>
        <v>#REF!</v>
      </c>
    </row>
    <row r="6506" spans="1:10">
      <c r="A6506" s="40">
        <v>100053</v>
      </c>
      <c r="B6506" s="31" t="s">
        <v>1263</v>
      </c>
      <c r="C6506" s="523" t="s">
        <v>1295</v>
      </c>
      <c r="D6506" s="576" t="s">
        <v>1296</v>
      </c>
      <c r="E6506" s="577">
        <v>4.53</v>
      </c>
      <c r="F6506" s="582"/>
      <c r="G6506" s="578">
        <v>30</v>
      </c>
      <c r="H6506" s="574">
        <f>TRUNC(E6506* (1 + F6506 / 100) * G6506,2)</f>
        <v>135.9</v>
      </c>
      <c r="I6506" s="585" t="e">
        <f>I6500 * (E6506 * (1+F6506/100))</f>
        <v>#REF!</v>
      </c>
      <c r="J6506" s="587" t="e">
        <f>H6506 * I6500</f>
        <v>#REF!</v>
      </c>
    </row>
    <row r="6507" spans="1:10">
      <c r="A6507" s="54" t="s">
        <v>1265</v>
      </c>
      <c r="B6507" s="31"/>
      <c r="C6507" s="41"/>
      <c r="D6507" s="18"/>
      <c r="E6507" s="42"/>
      <c r="F6507" s="60"/>
      <c r="G6507" s="43" t="s">
        <v>1266</v>
      </c>
      <c r="H6507" s="48">
        <f>SUM(H6503:H6506)</f>
        <v>48349.9</v>
      </c>
      <c r="I6507" s="45"/>
      <c r="J6507" s="48" t="e">
        <f>SUM(J6503:J6506)</f>
        <v>#REF!</v>
      </c>
    </row>
    <row r="6508" spans="1:10">
      <c r="A6508" s="40" t="s">
        <v>1267</v>
      </c>
      <c r="B6508" s="31"/>
      <c r="C6508" s="50" t="s">
        <v>1268</v>
      </c>
      <c r="D6508" s="18" t="s">
        <v>1269</v>
      </c>
      <c r="E6508" s="18" t="s">
        <v>1270</v>
      </c>
      <c r="F6508" s="18" t="s">
        <v>1271</v>
      </c>
      <c r="G6508" s="51" t="s">
        <v>1272</v>
      </c>
      <c r="H6508" s="52" t="s">
        <v>1273</v>
      </c>
      <c r="I6508" s="45"/>
      <c r="J6508" s="46"/>
    </row>
    <row r="6509" spans="1:10">
      <c r="A6509" s="40">
        <v>200007</v>
      </c>
      <c r="B6509" s="31" t="s">
        <v>1268</v>
      </c>
      <c r="C6509" s="523" t="s">
        <v>1274</v>
      </c>
      <c r="D6509" s="570">
        <v>109195</v>
      </c>
      <c r="E6509" s="571">
        <f>$O$1</f>
        <v>1.68</v>
      </c>
      <c r="F6509" s="572">
        <f>IF(D6509&lt;&gt;"",TRUNC(D6509*E6509,0),"")</f>
        <v>183447</v>
      </c>
      <c r="G6509" s="573">
        <v>7.6191000000000004</v>
      </c>
      <c r="H6509" s="574">
        <f>TRUNC(F6509/G6509,2)</f>
        <v>24077.25</v>
      </c>
      <c r="I6509" s="585" t="e">
        <f>I6500 / G6509</f>
        <v>#REF!</v>
      </c>
      <c r="J6509" s="587" t="e">
        <f>H6509 * I6500</f>
        <v>#REF!</v>
      </c>
    </row>
    <row r="6510" spans="1:10">
      <c r="A6510" s="54" t="s">
        <v>1276</v>
      </c>
      <c r="B6510" s="31"/>
      <c r="C6510" s="41"/>
      <c r="D6510" s="18"/>
      <c r="E6510" s="42"/>
      <c r="F6510" s="60"/>
      <c r="G6510" s="43" t="s">
        <v>1277</v>
      </c>
      <c r="H6510" s="48">
        <f>SUM(H6508:H6509)</f>
        <v>24077.25</v>
      </c>
      <c r="I6510" s="45"/>
      <c r="J6510" s="49" t="e">
        <f>SUM(J6508:J6509)</f>
        <v>#REF!</v>
      </c>
    </row>
    <row r="6511" spans="1:10">
      <c r="A6511" s="40" t="s">
        <v>1278</v>
      </c>
      <c r="B6511" s="31"/>
      <c r="C6511" s="53" t="s">
        <v>1279</v>
      </c>
      <c r="D6511" s="18"/>
      <c r="E6511" s="42"/>
      <c r="F6511" s="60"/>
      <c r="G6511" s="43"/>
      <c r="H6511" s="44"/>
      <c r="I6511" s="45"/>
      <c r="J6511" s="46"/>
    </row>
    <row r="6512" spans="1:10">
      <c r="A6512" s="40">
        <v>300026</v>
      </c>
      <c r="B6512" s="31" t="s">
        <v>1279</v>
      </c>
      <c r="C6512" s="523" t="s">
        <v>1281</v>
      </c>
      <c r="D6512" s="576" t="s">
        <v>1282</v>
      </c>
      <c r="E6512" s="579">
        <f>$O$2</f>
        <v>0.05</v>
      </c>
      <c r="F6512" s="582"/>
      <c r="G6512" s="578">
        <f>H6510</f>
        <v>24077.25</v>
      </c>
      <c r="H6512" s="574">
        <f>TRUNC(E6512* (1 + F6512 / 100) * G6512,2)</f>
        <v>1203.8599999999999</v>
      </c>
      <c r="I6512" s="585" t="e">
        <f>I6500 * H6512</f>
        <v>#REF!</v>
      </c>
      <c r="J6512" s="587" t="e">
        <f>H6512 * I6500</f>
        <v>#REF!</v>
      </c>
    </row>
    <row r="6513" spans="1:10">
      <c r="A6513" s="54" t="s">
        <v>1283</v>
      </c>
      <c r="B6513" s="31"/>
      <c r="C6513" s="41"/>
      <c r="D6513" s="18"/>
      <c r="E6513" s="42"/>
      <c r="F6513" s="60"/>
      <c r="G6513" s="43" t="s">
        <v>1284</v>
      </c>
      <c r="H6513" s="48">
        <f>SUM(H6511:H6512)</f>
        <v>1203.8599999999999</v>
      </c>
      <c r="I6513" s="45"/>
      <c r="J6513" s="49" t="e">
        <f>SUM(J6511:J6512)</f>
        <v>#REF!</v>
      </c>
    </row>
    <row r="6514" spans="1:10">
      <c r="A6514" s="18" t="s">
        <v>1285</v>
      </c>
      <c r="B6514" s="61"/>
      <c r="C6514" s="47" t="s">
        <v>1286</v>
      </c>
      <c r="D6514" s="18"/>
      <c r="E6514" s="42"/>
      <c r="F6514" s="60"/>
      <c r="G6514" s="43"/>
      <c r="H6514" s="44"/>
      <c r="I6514" s="45"/>
      <c r="J6514" s="46"/>
    </row>
    <row r="6515" spans="1:10">
      <c r="A6515" s="40"/>
      <c r="B6515" s="31"/>
      <c r="C6515" s="523"/>
      <c r="D6515" s="576"/>
      <c r="E6515" s="577"/>
      <c r="F6515" s="582"/>
      <c r="G6515" s="578"/>
      <c r="H6515" s="574"/>
      <c r="I6515" s="585"/>
      <c r="J6515" s="587"/>
    </row>
    <row r="6516" spans="1:10">
      <c r="A6516" s="54" t="s">
        <v>1287</v>
      </c>
      <c r="B6516" s="61"/>
      <c r="C6516" s="41"/>
      <c r="D6516" s="18"/>
      <c r="E6516" s="42"/>
      <c r="F6516" s="60"/>
      <c r="G6516" s="43" t="s">
        <v>1288</v>
      </c>
      <c r="H6516" s="574">
        <f>SUM(H6514:H6515)</f>
        <v>0</v>
      </c>
      <c r="I6516" s="45"/>
      <c r="J6516" s="587">
        <f>SUM(J6514:J6515)</f>
        <v>0</v>
      </c>
    </row>
    <row r="6517" spans="1:10">
      <c r="A6517" s="18"/>
      <c r="B6517" s="55"/>
      <c r="C6517" s="41"/>
      <c r="D6517" s="18"/>
      <c r="E6517" s="42"/>
      <c r="F6517" s="60"/>
      <c r="G6517" s="43"/>
      <c r="H6517" s="44"/>
      <c r="I6517" s="45"/>
      <c r="J6517" s="46"/>
    </row>
    <row r="6518" spans="1:10" ht="16" thickBot="1">
      <c r="A6518" s="18" t="s">
        <v>1289</v>
      </c>
      <c r="B6518" s="55"/>
      <c r="C6518" s="56"/>
      <c r="D6518" s="405"/>
      <c r="E6518" s="406"/>
      <c r="F6518" s="407" t="s">
        <v>1290</v>
      </c>
      <c r="G6518" s="408">
        <f>SUM(H6501:H6517)/2</f>
        <v>73631.00999999998</v>
      </c>
      <c r="H6518" s="409" t="e">
        <f>IF($A$2="CD",IF($A$3=1,ROUND(SUM(H6501:H6517)/2,0),IF($A$3=3,ROUND(SUM(H6501:H6517)/2,-1),SUM(H6501:H6517)/2)),SUM(H6501:H6517)/2)</f>
        <v>#REF!</v>
      </c>
      <c r="I6518" s="57" t="e">
        <f>SUM(J6501:J6517)/2</f>
        <v>#REF!</v>
      </c>
      <c r="J6518" s="410" t="e">
        <f>IF($A$2="CD",IF($A$3=1,ROUND(SUM(J6501:J6517)/2,0),IF($A$3=3,ROUND(SUM(J6501:J6517)/2,-1),SUM(J6501:J6517)/2)),SUM(J6501:J6517)/2)</f>
        <v>#REF!</v>
      </c>
    </row>
    <row r="6519" spans="1:10" ht="16" thickTop="1">
      <c r="A6519" s="18" t="s">
        <v>1340</v>
      </c>
      <c r="B6519" s="55"/>
      <c r="C6519" s="65" t="s">
        <v>1341</v>
      </c>
      <c r="D6519" s="66"/>
      <c r="E6519" s="67"/>
      <c r="F6519" s="112"/>
      <c r="G6519" s="68"/>
      <c r="H6519" s="69"/>
      <c r="I6519" s="45"/>
      <c r="J6519" s="70"/>
    </row>
    <row r="6520" spans="1:10">
      <c r="A6520" s="40" t="s">
        <v>1342</v>
      </c>
      <c r="B6520" s="55"/>
      <c r="C6520" s="588" t="s">
        <v>1343</v>
      </c>
      <c r="D6520" s="531"/>
      <c r="E6520" s="532"/>
      <c r="F6520" s="583">
        <f>$F$3</f>
        <v>0</v>
      </c>
      <c r="G6520" s="534"/>
      <c r="H6520" s="535" t="e">
        <f>ROUND(H6518*F6520,2)</f>
        <v>#REF!</v>
      </c>
      <c r="I6520" s="45"/>
      <c r="J6520" s="587" t="e">
        <f>ROUND(J6518*F6520,2)</f>
        <v>#REF!</v>
      </c>
    </row>
    <row r="6521" spans="1:10">
      <c r="A6521" s="40" t="s">
        <v>1344</v>
      </c>
      <c r="B6521" s="55"/>
      <c r="C6521" s="588" t="s">
        <v>1345</v>
      </c>
      <c r="D6521" s="531"/>
      <c r="E6521" s="532"/>
      <c r="F6521" s="583">
        <f>$G$3</f>
        <v>0</v>
      </c>
      <c r="G6521" s="534"/>
      <c r="H6521" s="535" t="e">
        <f>ROUND(H6518*F6521,2)</f>
        <v>#REF!</v>
      </c>
      <c r="I6521" s="45"/>
      <c r="J6521" s="587" t="e">
        <f>ROUND(J6518*F6521,2)</f>
        <v>#REF!</v>
      </c>
    </row>
    <row r="6522" spans="1:10">
      <c r="A6522" s="40" t="s">
        <v>1346</v>
      </c>
      <c r="B6522" s="55"/>
      <c r="C6522" s="588" t="s">
        <v>1347</v>
      </c>
      <c r="D6522" s="531"/>
      <c r="E6522" s="532"/>
      <c r="F6522" s="583">
        <f>$H$3</f>
        <v>0</v>
      </c>
      <c r="G6522" s="534"/>
      <c r="H6522" s="535" t="e">
        <f>ROUND(H6518*F6522,2)</f>
        <v>#REF!</v>
      </c>
      <c r="I6522" s="45"/>
      <c r="J6522" s="587" t="e">
        <f>ROUND(J6518*F6522,2)</f>
        <v>#REF!</v>
      </c>
    </row>
    <row r="6523" spans="1:10">
      <c r="A6523" s="40" t="s">
        <v>1348</v>
      </c>
      <c r="B6523" s="55"/>
      <c r="C6523" s="588" t="s">
        <v>1349</v>
      </c>
      <c r="D6523" s="531"/>
      <c r="E6523" s="532"/>
      <c r="F6523" s="583" t="e">
        <f>$I$3</f>
        <v>#REF!</v>
      </c>
      <c r="G6523" s="534"/>
      <c r="H6523" s="535" t="e">
        <f>ROUND(H6522*F6523,2)</f>
        <v>#REF!</v>
      </c>
      <c r="I6523" s="45"/>
      <c r="J6523" s="587" t="e">
        <f>ROUND(J6522*F6523,2)</f>
        <v>#REF!</v>
      </c>
    </row>
    <row r="6524" spans="1:10">
      <c r="A6524" s="18" t="s">
        <v>1350</v>
      </c>
      <c r="B6524" s="55"/>
      <c r="C6524" s="47" t="s">
        <v>1351</v>
      </c>
      <c r="D6524" s="18"/>
      <c r="E6524" s="42"/>
      <c r="F6524" s="60"/>
      <c r="G6524" s="71"/>
      <c r="H6524" s="72" t="e">
        <f>SUM(H6520:H6523)</f>
        <v>#REF!</v>
      </c>
      <c r="I6524" s="62"/>
      <c r="J6524" s="73" t="e">
        <f>SUM(J6520:J6523)</f>
        <v>#REF!</v>
      </c>
    </row>
    <row r="6525" spans="1:10" ht="16" thickBot="1">
      <c r="A6525" s="18" t="s">
        <v>1352</v>
      </c>
      <c r="B6525" s="55"/>
      <c r="C6525" s="411"/>
      <c r="D6525" s="412"/>
      <c r="E6525" s="406"/>
      <c r="F6525" s="407" t="s">
        <v>1353</v>
      </c>
      <c r="G6525" s="413" t="e">
        <f>H6524+H6518</f>
        <v>#REF!</v>
      </c>
      <c r="H6525" s="409" t="e">
        <f>IF($A$3=2,ROUND((H6518+H6524),2),IF($A$3=3,ROUND((H6518+H6524),-1),ROUND((H6518+H6524),0)))</f>
        <v>#REF!</v>
      </c>
      <c r="I6525" s="57"/>
      <c r="J6525" s="410" t="e">
        <f>IF($A$3=2,ROUND((J6518+J6524),2),IF($A$3=3,ROUND((J6518+J6524),-1),ROUND((J6518+J6524),0)))</f>
        <v>#REF!</v>
      </c>
    </row>
    <row r="6526" spans="1:10" ht="16" thickTop="1">
      <c r="C6526" s="1"/>
      <c r="D6526" s="2"/>
      <c r="E6526" s="1"/>
      <c r="F6526" s="1"/>
      <c r="G6526" s="1"/>
      <c r="H6526" s="1"/>
      <c r="I6526" s="29"/>
      <c r="J6526" s="30"/>
    </row>
    <row r="6527" spans="1:10" ht="16" thickBot="1">
      <c r="C6527" s="1"/>
      <c r="D6527" s="2"/>
      <c r="E6527" s="1"/>
      <c r="F6527" s="1"/>
      <c r="G6527" s="1"/>
      <c r="H6527" s="1"/>
      <c r="I6527" s="29"/>
      <c r="J6527" s="30"/>
    </row>
    <row r="6528" spans="1:10" ht="16" thickTop="1">
      <c r="A6528" s="18" t="s">
        <v>2191</v>
      </c>
      <c r="B6528" s="31"/>
      <c r="C6528" s="812" t="s">
        <v>2192</v>
      </c>
      <c r="D6528" s="813"/>
      <c r="E6528" s="813"/>
      <c r="F6528" s="813"/>
      <c r="G6528" s="58"/>
      <c r="H6528" s="33" t="s">
        <v>1611</v>
      </c>
      <c r="I6528" s="34" t="s">
        <v>1251</v>
      </c>
      <c r="J6528" s="35" t="s">
        <v>4</v>
      </c>
    </row>
    <row r="6529" spans="1:10">
      <c r="A6529" s="18"/>
      <c r="B6529" s="31"/>
      <c r="C6529" s="814"/>
      <c r="D6529" s="815"/>
      <c r="E6529" s="815"/>
      <c r="F6529" s="815"/>
      <c r="G6529" s="59"/>
      <c r="H6529" s="37" t="e">
        <f>"ITEM:   "&amp;#REF!</f>
        <v>#REF!</v>
      </c>
      <c r="I6529" s="64" t="e">
        <f>#REF!</f>
        <v>#REF!</v>
      </c>
      <c r="J6529" s="39"/>
    </row>
    <row r="6530" spans="1:10">
      <c r="A6530" s="40" t="s">
        <v>1253</v>
      </c>
      <c r="B6530" s="31"/>
      <c r="C6530" s="523" t="s">
        <v>1</v>
      </c>
      <c r="D6530" s="576" t="s">
        <v>2</v>
      </c>
      <c r="E6530" s="577" t="s">
        <v>3</v>
      </c>
      <c r="F6530" s="582" t="s">
        <v>1254</v>
      </c>
      <c r="G6530" s="578" t="s">
        <v>1255</v>
      </c>
      <c r="H6530" s="574" t="s">
        <v>1256</v>
      </c>
      <c r="I6530" s="585"/>
      <c r="J6530" s="587" t="s">
        <v>1256</v>
      </c>
    </row>
    <row r="6531" spans="1:10">
      <c r="A6531" s="40"/>
      <c r="B6531" s="31"/>
      <c r="C6531" s="41"/>
      <c r="D6531" s="18"/>
      <c r="E6531" s="42"/>
      <c r="F6531" s="60"/>
      <c r="G6531" s="43"/>
      <c r="H6531" s="44"/>
      <c r="I6531" s="45"/>
      <c r="J6531" s="46"/>
    </row>
    <row r="6532" spans="1:10">
      <c r="A6532" s="40" t="s">
        <v>1257</v>
      </c>
      <c r="B6532" s="31"/>
      <c r="C6532" s="47" t="s">
        <v>1258</v>
      </c>
      <c r="D6532" s="18"/>
      <c r="E6532" s="42"/>
      <c r="F6532" s="60"/>
      <c r="G6532" s="43"/>
      <c r="H6532" s="44"/>
      <c r="I6532" s="45"/>
      <c r="J6532" s="46"/>
    </row>
    <row r="6533" spans="1:10">
      <c r="A6533" s="40">
        <v>100012</v>
      </c>
      <c r="B6533" s="31" t="s">
        <v>1259</v>
      </c>
      <c r="C6533" s="523" t="s">
        <v>2193</v>
      </c>
      <c r="D6533" s="576" t="s">
        <v>1301</v>
      </c>
      <c r="E6533" s="577">
        <v>0.05</v>
      </c>
      <c r="F6533" s="582"/>
      <c r="G6533" s="578">
        <v>680</v>
      </c>
      <c r="H6533" s="574">
        <f>TRUNC(E6533* (1 + F6533 / 100) * G6533,2)</f>
        <v>34</v>
      </c>
      <c r="I6533" s="585" t="e">
        <f>I6529 * (E6533 * (1+F6533/100))</f>
        <v>#REF!</v>
      </c>
      <c r="J6533" s="587" t="e">
        <f>H6533 * I6529</f>
        <v>#REF!</v>
      </c>
    </row>
    <row r="6534" spans="1:10">
      <c r="A6534" s="18" t="s">
        <v>2194</v>
      </c>
      <c r="B6534" s="31" t="s">
        <v>1532</v>
      </c>
      <c r="C6534" s="523" t="s">
        <v>2195</v>
      </c>
      <c r="D6534" s="576" t="s">
        <v>8</v>
      </c>
      <c r="E6534" s="577">
        <v>7.9000000000000001E-2</v>
      </c>
      <c r="F6534" s="582"/>
      <c r="G6534" s="578" t="e">
        <f>H87</f>
        <v>#REF!</v>
      </c>
      <c r="H6534" s="574" t="e">
        <f>TRUNC(E6534* (1 + F6534 / 100) * G6534,2)</f>
        <v>#REF!</v>
      </c>
      <c r="I6534" s="585" t="e">
        <f>I6529 * (E6534 * (1+F6534/100))</f>
        <v>#REF!</v>
      </c>
      <c r="J6534" s="587" t="e">
        <f>H6534 * I6529</f>
        <v>#REF!</v>
      </c>
    </row>
    <row r="6535" spans="1:10">
      <c r="A6535" s="54" t="s">
        <v>1265</v>
      </c>
      <c r="B6535" s="31"/>
      <c r="C6535" s="41"/>
      <c r="D6535" s="18"/>
      <c r="E6535" s="42"/>
      <c r="F6535" s="60"/>
      <c r="G6535" s="43" t="s">
        <v>1266</v>
      </c>
      <c r="H6535" s="48" t="e">
        <f>SUM(H6532:H6534)</f>
        <v>#REF!</v>
      </c>
      <c r="I6535" s="45"/>
      <c r="J6535" s="49" t="e">
        <f>SUM(J6532:J6534)</f>
        <v>#REF!</v>
      </c>
    </row>
    <row r="6536" spans="1:10">
      <c r="A6536" s="40" t="s">
        <v>1267</v>
      </c>
      <c r="B6536" s="31"/>
      <c r="C6536" s="50" t="s">
        <v>1268</v>
      </c>
      <c r="D6536" s="18" t="s">
        <v>1269</v>
      </c>
      <c r="E6536" s="18" t="s">
        <v>1270</v>
      </c>
      <c r="F6536" s="18" t="s">
        <v>1271</v>
      </c>
      <c r="G6536" s="51" t="s">
        <v>1272</v>
      </c>
      <c r="H6536" s="52" t="s">
        <v>1273</v>
      </c>
      <c r="I6536" s="45"/>
      <c r="J6536" s="46"/>
    </row>
    <row r="6537" spans="1:10">
      <c r="A6537" s="40">
        <v>200009</v>
      </c>
      <c r="B6537" s="31" t="s">
        <v>1268</v>
      </c>
      <c r="C6537" s="523" t="s">
        <v>1378</v>
      </c>
      <c r="D6537" s="570">
        <v>156871</v>
      </c>
      <c r="E6537" s="571">
        <f>$O$1</f>
        <v>1.68</v>
      </c>
      <c r="F6537" s="572">
        <f>IF(D6537&lt;&gt;"",TRUNC(D6537*E6537,0),"")</f>
        <v>263543</v>
      </c>
      <c r="G6537" s="573">
        <v>10.0444</v>
      </c>
      <c r="H6537" s="574">
        <f>TRUNC(F6537/G6537,2)</f>
        <v>26237.8</v>
      </c>
      <c r="I6537" s="585" t="e">
        <f>I6529 / G6537</f>
        <v>#REF!</v>
      </c>
      <c r="J6537" s="587" t="e">
        <f>H6537 * I6529</f>
        <v>#REF!</v>
      </c>
    </row>
    <row r="6538" spans="1:10">
      <c r="A6538" s="54" t="s">
        <v>1276</v>
      </c>
      <c r="B6538" s="31"/>
      <c r="C6538" s="41"/>
      <c r="D6538" s="18"/>
      <c r="E6538" s="42"/>
      <c r="F6538" s="60"/>
      <c r="G6538" s="43" t="s">
        <v>1277</v>
      </c>
      <c r="H6538" s="48">
        <f>SUM(H6536:H6537)</f>
        <v>26237.8</v>
      </c>
      <c r="I6538" s="45"/>
      <c r="J6538" s="49" t="e">
        <f>SUM(J6536:J6537)</f>
        <v>#REF!</v>
      </c>
    </row>
    <row r="6539" spans="1:10">
      <c r="A6539" s="40" t="s">
        <v>1278</v>
      </c>
      <c r="B6539" s="31"/>
      <c r="C6539" s="53" t="s">
        <v>1279</v>
      </c>
      <c r="D6539" s="18"/>
      <c r="E6539" s="42"/>
      <c r="F6539" s="60"/>
      <c r="G6539" s="43"/>
      <c r="H6539" s="44"/>
      <c r="I6539" s="45"/>
      <c r="J6539" s="46"/>
    </row>
    <row r="6540" spans="1:10">
      <c r="A6540" s="40">
        <v>300054</v>
      </c>
      <c r="B6540" s="31" t="s">
        <v>1279</v>
      </c>
      <c r="C6540" s="523" t="s">
        <v>2184</v>
      </c>
      <c r="D6540" s="576" t="s">
        <v>629</v>
      </c>
      <c r="E6540" s="577">
        <v>0.03</v>
      </c>
      <c r="F6540" s="582"/>
      <c r="G6540" s="578">
        <v>28000</v>
      </c>
      <c r="H6540" s="574">
        <f>TRUNC(E6540* (1 + F6540 / 100) * G6540,2)</f>
        <v>840</v>
      </c>
      <c r="I6540" s="585" t="e">
        <f>I6529 * (E6540 * (1+F6540/100))</f>
        <v>#REF!</v>
      </c>
      <c r="J6540" s="587" t="e">
        <f>H6540 * I6529</f>
        <v>#REF!</v>
      </c>
    </row>
    <row r="6541" spans="1:10">
      <c r="A6541" s="40">
        <v>300026</v>
      </c>
      <c r="B6541" s="31" t="s">
        <v>1279</v>
      </c>
      <c r="C6541" s="523" t="s">
        <v>1281</v>
      </c>
      <c r="D6541" s="576" t="s">
        <v>1282</v>
      </c>
      <c r="E6541" s="579">
        <f>$O$2</f>
        <v>0.05</v>
      </c>
      <c r="F6541" s="582"/>
      <c r="G6541" s="578">
        <f>H6538</f>
        <v>26237.8</v>
      </c>
      <c r="H6541" s="574">
        <f>TRUNC(E6541* (1 + F6541 / 100) * G6541,2)</f>
        <v>1311.89</v>
      </c>
      <c r="I6541" s="585" t="e">
        <f>I6529 * H6541</f>
        <v>#REF!</v>
      </c>
      <c r="J6541" s="587" t="e">
        <f>H6541 * I6529</f>
        <v>#REF!</v>
      </c>
    </row>
    <row r="6542" spans="1:10">
      <c r="A6542" s="40">
        <v>300022</v>
      </c>
      <c r="B6542" s="31" t="s">
        <v>1279</v>
      </c>
      <c r="C6542" s="523" t="s">
        <v>2196</v>
      </c>
      <c r="D6542" s="576" t="s">
        <v>629</v>
      </c>
      <c r="E6542" s="577">
        <v>0.82</v>
      </c>
      <c r="F6542" s="582"/>
      <c r="G6542" s="578">
        <v>1600</v>
      </c>
      <c r="H6542" s="574">
        <f>TRUNC(E6542* (1 + F6542 / 100) * G6542,2)</f>
        <v>1312</v>
      </c>
      <c r="I6542" s="585" t="e">
        <f>I6529 * (E6542 * (1+F6542/100))</f>
        <v>#REF!</v>
      </c>
      <c r="J6542" s="587" t="e">
        <f>H6542 * I6529</f>
        <v>#REF!</v>
      </c>
    </row>
    <row r="6543" spans="1:10">
      <c r="A6543" s="54" t="s">
        <v>1283</v>
      </c>
      <c r="B6543" s="31"/>
      <c r="C6543" s="41"/>
      <c r="D6543" s="18"/>
      <c r="E6543" s="42"/>
      <c r="F6543" s="60"/>
      <c r="G6543" s="43" t="s">
        <v>1284</v>
      </c>
      <c r="H6543" s="48">
        <f>SUM(H6539:H6542)</f>
        <v>3463.8900000000003</v>
      </c>
      <c r="I6543" s="45"/>
      <c r="J6543" s="49" t="e">
        <f>SUM(J6539:J6542)</f>
        <v>#REF!</v>
      </c>
    </row>
    <row r="6544" spans="1:10">
      <c r="A6544" s="18" t="s">
        <v>1285</v>
      </c>
      <c r="B6544" s="61"/>
      <c r="C6544" s="47" t="s">
        <v>1286</v>
      </c>
      <c r="D6544" s="18"/>
      <c r="E6544" s="42"/>
      <c r="F6544" s="60"/>
      <c r="G6544" s="43"/>
      <c r="H6544" s="44"/>
      <c r="I6544" s="45"/>
      <c r="J6544" s="46"/>
    </row>
    <row r="6545" spans="1:10">
      <c r="A6545" s="40"/>
      <c r="B6545" s="31"/>
      <c r="C6545" s="523"/>
      <c r="D6545" s="576"/>
      <c r="E6545" s="577"/>
      <c r="F6545" s="582"/>
      <c r="G6545" s="578"/>
      <c r="H6545" s="574"/>
      <c r="I6545" s="585"/>
      <c r="J6545" s="587"/>
    </row>
    <row r="6546" spans="1:10">
      <c r="A6546" s="54" t="s">
        <v>1287</v>
      </c>
      <c r="B6546" s="61"/>
      <c r="C6546" s="41"/>
      <c r="D6546" s="18"/>
      <c r="E6546" s="42"/>
      <c r="F6546" s="60"/>
      <c r="G6546" s="43" t="s">
        <v>1288</v>
      </c>
      <c r="H6546" s="574">
        <f>SUM(H6544:H6545)</f>
        <v>0</v>
      </c>
      <c r="I6546" s="45"/>
      <c r="J6546" s="587">
        <f>SUM(J6544:J6545)</f>
        <v>0</v>
      </c>
    </row>
    <row r="6547" spans="1:10">
      <c r="A6547" s="18"/>
      <c r="B6547" s="55"/>
      <c r="C6547" s="41"/>
      <c r="D6547" s="18"/>
      <c r="E6547" s="42"/>
      <c r="F6547" s="60"/>
      <c r="G6547" s="43"/>
      <c r="H6547" s="44"/>
      <c r="I6547" s="45"/>
      <c r="J6547" s="46"/>
    </row>
    <row r="6548" spans="1:10" ht="16" thickBot="1">
      <c r="A6548" s="18" t="s">
        <v>1289</v>
      </c>
      <c r="B6548" s="55"/>
      <c r="C6548" s="56"/>
      <c r="D6548" s="405"/>
      <c r="E6548" s="406"/>
      <c r="F6548" s="407" t="s">
        <v>1290</v>
      </c>
      <c r="G6548" s="408" t="e">
        <f>SUM(H6530:H6547)/2</f>
        <v>#REF!</v>
      </c>
      <c r="H6548" s="409" t="e">
        <f>IF($A$2="CD",IF($A$3=1,ROUND(SUM(H6530:H6547)/2,0),IF($A$3=3,ROUND(SUM(H6530:H6547)/2,-1),SUM(H6530:H6547)/2)),SUM(H6530:H6547)/2)</f>
        <v>#REF!</v>
      </c>
      <c r="I6548" s="57" t="e">
        <f>SUM(J6530:J6547)/2</f>
        <v>#REF!</v>
      </c>
      <c r="J6548" s="410" t="e">
        <f>IF($A$2="CD",IF($A$3=1,ROUND(SUM(J6530:J6547)/2,0),IF($A$3=3,ROUND(SUM(J6530:J6547)/2,-1),SUM(J6530:J6547)/2)),SUM(J6530:J6547)/2)</f>
        <v>#REF!</v>
      </c>
    </row>
    <row r="6549" spans="1:10" ht="16" thickTop="1">
      <c r="A6549" s="18" t="s">
        <v>1340</v>
      </c>
      <c r="B6549" s="55"/>
      <c r="C6549" s="65" t="s">
        <v>1341</v>
      </c>
      <c r="D6549" s="66"/>
      <c r="E6549" s="67"/>
      <c r="F6549" s="112"/>
      <c r="G6549" s="68"/>
      <c r="H6549" s="69"/>
      <c r="I6549" s="45"/>
      <c r="J6549" s="70"/>
    </row>
    <row r="6550" spans="1:10">
      <c r="A6550" s="40" t="s">
        <v>1342</v>
      </c>
      <c r="B6550" s="55"/>
      <c r="C6550" s="588" t="s">
        <v>1343</v>
      </c>
      <c r="D6550" s="531"/>
      <c r="E6550" s="532"/>
      <c r="F6550" s="583">
        <f>$F$3</f>
        <v>0</v>
      </c>
      <c r="G6550" s="534"/>
      <c r="H6550" s="535" t="e">
        <f>ROUND(H6548*F6550,2)</f>
        <v>#REF!</v>
      </c>
      <c r="I6550" s="45"/>
      <c r="J6550" s="587" t="e">
        <f>ROUND(J6548*F6550,2)</f>
        <v>#REF!</v>
      </c>
    </row>
    <row r="6551" spans="1:10">
      <c r="A6551" s="40" t="s">
        <v>1344</v>
      </c>
      <c r="B6551" s="55"/>
      <c r="C6551" s="588" t="s">
        <v>1345</v>
      </c>
      <c r="D6551" s="531"/>
      <c r="E6551" s="532"/>
      <c r="F6551" s="583">
        <f>$G$3</f>
        <v>0</v>
      </c>
      <c r="G6551" s="534"/>
      <c r="H6551" s="535" t="e">
        <f>ROUND(H6548*F6551,2)</f>
        <v>#REF!</v>
      </c>
      <c r="I6551" s="45"/>
      <c r="J6551" s="587" t="e">
        <f>ROUND(J6548*F6551,2)</f>
        <v>#REF!</v>
      </c>
    </row>
    <row r="6552" spans="1:10">
      <c r="A6552" s="40" t="s">
        <v>1346</v>
      </c>
      <c r="B6552" s="55"/>
      <c r="C6552" s="588" t="s">
        <v>1347</v>
      </c>
      <c r="D6552" s="531"/>
      <c r="E6552" s="532"/>
      <c r="F6552" s="583">
        <f>$H$3</f>
        <v>0</v>
      </c>
      <c r="G6552" s="534"/>
      <c r="H6552" s="535" t="e">
        <f>ROUND(H6548*F6552,2)</f>
        <v>#REF!</v>
      </c>
      <c r="I6552" s="45"/>
      <c r="J6552" s="587" t="e">
        <f>ROUND(J6548*F6552,2)</f>
        <v>#REF!</v>
      </c>
    </row>
    <row r="6553" spans="1:10">
      <c r="A6553" s="40" t="s">
        <v>1348</v>
      </c>
      <c r="B6553" s="55"/>
      <c r="C6553" s="588" t="s">
        <v>1349</v>
      </c>
      <c r="D6553" s="531"/>
      <c r="E6553" s="532"/>
      <c r="F6553" s="583" t="e">
        <f>$I$3</f>
        <v>#REF!</v>
      </c>
      <c r="G6553" s="534"/>
      <c r="H6553" s="535" t="e">
        <f>ROUND(H6552*F6553,2)</f>
        <v>#REF!</v>
      </c>
      <c r="I6553" s="45"/>
      <c r="J6553" s="587" t="e">
        <f>ROUND(J6552*F6553,2)</f>
        <v>#REF!</v>
      </c>
    </row>
    <row r="6554" spans="1:10">
      <c r="A6554" s="18" t="s">
        <v>1350</v>
      </c>
      <c r="B6554" s="55"/>
      <c r="C6554" s="47" t="s">
        <v>1351</v>
      </c>
      <c r="D6554" s="18"/>
      <c r="E6554" s="42"/>
      <c r="F6554" s="60"/>
      <c r="G6554" s="71"/>
      <c r="H6554" s="72" t="e">
        <f>SUM(H6550:H6553)</f>
        <v>#REF!</v>
      </c>
      <c r="I6554" s="62"/>
      <c r="J6554" s="73" t="e">
        <f>SUM(J6550:J6553)</f>
        <v>#REF!</v>
      </c>
    </row>
    <row r="6555" spans="1:10" ht="16" thickBot="1">
      <c r="A6555" s="18" t="s">
        <v>1352</v>
      </c>
      <c r="B6555" s="55"/>
      <c r="C6555" s="411"/>
      <c r="D6555" s="412"/>
      <c r="E6555" s="406"/>
      <c r="F6555" s="407" t="s">
        <v>1353</v>
      </c>
      <c r="G6555" s="413" t="e">
        <f>H6554+H6548</f>
        <v>#REF!</v>
      </c>
      <c r="H6555" s="409" t="e">
        <f>IF($A$3=2,ROUND((H6548+H6554),2),IF($A$3=3,ROUND((H6548+H6554),-1),ROUND((H6548+H6554),0)))</f>
        <v>#REF!</v>
      </c>
      <c r="I6555" s="57"/>
      <c r="J6555" s="410" t="e">
        <f>IF($A$3=2,ROUND((J6548+J6554),2),IF($A$3=3,ROUND((J6548+J6554),-1),ROUND((J6548+J6554),0)))</f>
        <v>#REF!</v>
      </c>
    </row>
    <row r="6556" spans="1:10" ht="16" thickTop="1">
      <c r="C6556" s="1"/>
      <c r="D6556" s="2"/>
      <c r="E6556" s="1"/>
      <c r="F6556" s="1"/>
      <c r="G6556" s="1"/>
      <c r="H6556" s="1"/>
      <c r="I6556" s="29"/>
      <c r="J6556" s="30"/>
    </row>
    <row r="6557" spans="1:10">
      <c r="C6557" s="1"/>
      <c r="D6557" s="2"/>
      <c r="E6557" s="1"/>
      <c r="F6557" s="1"/>
      <c r="G6557" s="1"/>
      <c r="H6557" s="1"/>
      <c r="I6557" s="29"/>
      <c r="J6557" s="30"/>
    </row>
    <row r="6558" spans="1:10" ht="16" thickBot="1">
      <c r="C6558" s="1"/>
      <c r="D6558" s="2"/>
      <c r="E6558" s="1"/>
      <c r="F6558" s="1"/>
      <c r="G6558" s="1"/>
      <c r="H6558" s="1"/>
      <c r="I6558" s="29"/>
      <c r="J6558" s="30"/>
    </row>
    <row r="6559" spans="1:10" ht="16" thickTop="1">
      <c r="A6559" s="95" t="s">
        <v>2197</v>
      </c>
      <c r="C6559" s="824" t="s">
        <v>2198</v>
      </c>
      <c r="D6559" s="825"/>
      <c r="E6559" s="825"/>
      <c r="F6559" s="825"/>
      <c r="G6559" s="32"/>
      <c r="H6559" s="33" t="s">
        <v>1366</v>
      </c>
      <c r="I6559" s="75" t="s">
        <v>1411</v>
      </c>
      <c r="J6559" s="30"/>
    </row>
    <row r="6560" spans="1:10">
      <c r="A6560" s="95"/>
      <c r="C6560" s="826"/>
      <c r="D6560" s="827"/>
      <c r="E6560" s="827"/>
      <c r="F6560" s="827"/>
      <c r="G6560" s="36"/>
      <c r="H6560" s="37" t="e">
        <f>"ITEM:   "&amp;#REF!</f>
        <v>#REF!</v>
      </c>
      <c r="I6560" s="64" t="e">
        <f>#REF!</f>
        <v>#REF!</v>
      </c>
      <c r="J6560" s="30"/>
    </row>
    <row r="6561" spans="1:10">
      <c r="A6561" s="40" t="s">
        <v>1253</v>
      </c>
      <c r="C6561" s="523" t="s">
        <v>1</v>
      </c>
      <c r="D6561" s="576" t="s">
        <v>2</v>
      </c>
      <c r="E6561" s="576" t="s">
        <v>3</v>
      </c>
      <c r="F6561" s="576" t="s">
        <v>1254</v>
      </c>
      <c r="G6561" s="550" t="s">
        <v>1255</v>
      </c>
      <c r="H6561" s="551" t="s">
        <v>1256</v>
      </c>
      <c r="I6561" s="595"/>
      <c r="J6561" s="30"/>
    </row>
    <row r="6562" spans="1:10">
      <c r="A6562" s="40"/>
      <c r="C6562" s="41"/>
      <c r="D6562" s="18"/>
      <c r="E6562" s="42"/>
      <c r="F6562" s="42"/>
      <c r="G6562" s="96"/>
      <c r="H6562" s="97"/>
      <c r="I6562" s="425"/>
      <c r="J6562" s="30"/>
    </row>
    <row r="6563" spans="1:10">
      <c r="A6563" s="40" t="s">
        <v>1257</v>
      </c>
      <c r="C6563" s="47" t="s">
        <v>1258</v>
      </c>
      <c r="D6563" s="18"/>
      <c r="E6563" s="42"/>
      <c r="F6563" s="42"/>
      <c r="G6563" s="96"/>
      <c r="H6563" s="97"/>
      <c r="I6563" s="84"/>
      <c r="J6563" s="30"/>
    </row>
    <row r="6564" spans="1:10">
      <c r="A6564" s="40">
        <v>119298</v>
      </c>
      <c r="B6564" t="s">
        <v>1715</v>
      </c>
      <c r="C6564" s="523" t="s">
        <v>2199</v>
      </c>
      <c r="D6564" s="576" t="s">
        <v>2</v>
      </c>
      <c r="E6564" s="577">
        <v>2.5</v>
      </c>
      <c r="F6564" s="577">
        <v>0</v>
      </c>
      <c r="G6564" s="553">
        <v>11950</v>
      </c>
      <c r="H6564" s="574">
        <f>TRUNC(E6564* (1 + F6564 / 100) * G6564,2)</f>
        <v>29875</v>
      </c>
      <c r="I6564" s="595" t="e">
        <f>I6560 * (E6564 * (1+F6564/100))</f>
        <v>#REF!</v>
      </c>
      <c r="J6564" s="30" t="e">
        <f>H6564 * I6560</f>
        <v>#REF!</v>
      </c>
    </row>
    <row r="6565" spans="1:10">
      <c r="A6565" s="40">
        <v>100124</v>
      </c>
      <c r="B6565" t="s">
        <v>1297</v>
      </c>
      <c r="C6565" s="523" t="s">
        <v>1315</v>
      </c>
      <c r="D6565" s="576" t="s">
        <v>8</v>
      </c>
      <c r="E6565" s="577">
        <v>0.01</v>
      </c>
      <c r="F6565" s="577">
        <v>0</v>
      </c>
      <c r="G6565" s="553">
        <v>63800</v>
      </c>
      <c r="H6565" s="574">
        <f>TRUNC(E6565* (1 + F6565 / 100) * G6565,2)</f>
        <v>638</v>
      </c>
      <c r="I6565" s="595" t="e">
        <f>I6560 * (E6565 * (1+F6565/100))</f>
        <v>#REF!</v>
      </c>
      <c r="J6565" s="30" t="e">
        <f>H6565 * I6560</f>
        <v>#REF!</v>
      </c>
    </row>
    <row r="6566" spans="1:10">
      <c r="A6566" s="40"/>
      <c r="B6566" s="31"/>
      <c r="C6566" s="596"/>
      <c r="D6566" s="546"/>
      <c r="E6566" s="542"/>
      <c r="F6566" s="547"/>
      <c r="G6566" s="578"/>
      <c r="H6566" s="574"/>
      <c r="I6566" s="585"/>
      <c r="J6566" s="30"/>
    </row>
    <row r="6567" spans="1:10">
      <c r="A6567" s="54" t="s">
        <v>1265</v>
      </c>
      <c r="C6567" s="41"/>
      <c r="D6567" s="18"/>
      <c r="E6567" s="42"/>
      <c r="F6567" s="42"/>
      <c r="G6567" s="96" t="s">
        <v>1266</v>
      </c>
      <c r="H6567" s="544">
        <f>SUM(H6563:H6566)</f>
        <v>30513</v>
      </c>
      <c r="I6567" s="84"/>
      <c r="J6567" s="544" t="e">
        <f>SUM(J6563:J6566)</f>
        <v>#REF!</v>
      </c>
    </row>
    <row r="6568" spans="1:10">
      <c r="A6568" s="40" t="s">
        <v>1267</v>
      </c>
      <c r="C6568" s="50" t="s">
        <v>1268</v>
      </c>
      <c r="D6568" s="18" t="s">
        <v>1269</v>
      </c>
      <c r="E6568" s="18" t="s">
        <v>1270</v>
      </c>
      <c r="F6568" s="18" t="s">
        <v>1271</v>
      </c>
      <c r="G6568" s="98" t="s">
        <v>1472</v>
      </c>
      <c r="H6568" s="99" t="s">
        <v>1273</v>
      </c>
      <c r="I6568" s="84"/>
      <c r="J6568" s="30"/>
    </row>
    <row r="6569" spans="1:10">
      <c r="A6569" s="40">
        <v>200007</v>
      </c>
      <c r="B6569" t="s">
        <v>1268</v>
      </c>
      <c r="C6569" s="599" t="s">
        <v>1274</v>
      </c>
      <c r="D6569" s="570">
        <v>109195</v>
      </c>
      <c r="E6569" s="542">
        <f>$O$1</f>
        <v>1.68</v>
      </c>
      <c r="F6569" s="543">
        <f>TRUNC(D6569*E6569,0)</f>
        <v>183447</v>
      </c>
      <c r="G6569" s="573">
        <v>15.9916</v>
      </c>
      <c r="H6569" s="600">
        <f>TRUNC(F6569/G6569,2)</f>
        <v>11471.46</v>
      </c>
      <c r="I6569" s="595" t="e">
        <f>I6560 / G6569</f>
        <v>#REF!</v>
      </c>
      <c r="J6569" s="30" t="e">
        <f>H6569 * I6560</f>
        <v>#REF!</v>
      </c>
    </row>
    <row r="6570" spans="1:10">
      <c r="A6570" s="40"/>
      <c r="B6570" s="31"/>
      <c r="C6570" s="596"/>
      <c r="D6570" s="546"/>
      <c r="E6570" s="542"/>
      <c r="F6570" s="547"/>
      <c r="G6570" s="578"/>
      <c r="H6570" s="574"/>
      <c r="I6570" s="585"/>
      <c r="J6570" s="30"/>
    </row>
    <row r="6571" spans="1:10">
      <c r="A6571" s="54" t="s">
        <v>1276</v>
      </c>
      <c r="C6571" s="41"/>
      <c r="D6571" s="18"/>
      <c r="E6571" s="42"/>
      <c r="F6571" s="42"/>
      <c r="G6571" s="96" t="s">
        <v>1473</v>
      </c>
      <c r="H6571" s="544">
        <f>SUM(H6568:H6570)</f>
        <v>11471.46</v>
      </c>
      <c r="I6571" s="84"/>
      <c r="J6571" s="544" t="e">
        <f>SUM(J6568:J6570)</f>
        <v>#REF!</v>
      </c>
    </row>
    <row r="6572" spans="1:10">
      <c r="A6572" s="40" t="s">
        <v>1278</v>
      </c>
      <c r="C6572" s="47" t="s">
        <v>1279</v>
      </c>
      <c r="D6572" s="18"/>
      <c r="E6572" s="42"/>
      <c r="F6572" s="42"/>
      <c r="G6572" s="96"/>
      <c r="H6572" s="97"/>
      <c r="I6572" s="84"/>
      <c r="J6572" s="30"/>
    </row>
    <row r="6573" spans="1:10">
      <c r="A6573" s="40">
        <v>300026</v>
      </c>
      <c r="B6573" t="s">
        <v>1279</v>
      </c>
      <c r="C6573" s="523" t="s">
        <v>1281</v>
      </c>
      <c r="D6573" s="576" t="s">
        <v>1282</v>
      </c>
      <c r="E6573" s="579">
        <f>$O$2</f>
        <v>0.05</v>
      </c>
      <c r="F6573" s="577"/>
      <c r="G6573" s="553">
        <f>H6571</f>
        <v>11471.46</v>
      </c>
      <c r="H6573" s="544">
        <f>TRUNC(E6573 * (1 + F6573 / 100) * G6573,2)</f>
        <v>573.57000000000005</v>
      </c>
      <c r="I6573" s="595" t="e">
        <f>I6560 * H6573</f>
        <v>#REF!</v>
      </c>
      <c r="J6573" s="30" t="e">
        <f>H6573 * I6560</f>
        <v>#REF!</v>
      </c>
    </row>
    <row r="6574" spans="1:10">
      <c r="A6574" s="40"/>
      <c r="B6574" s="31"/>
      <c r="C6574" s="596"/>
      <c r="D6574" s="546"/>
      <c r="E6574" s="542"/>
      <c r="F6574" s="547"/>
      <c r="G6574" s="578"/>
      <c r="H6574" s="574"/>
      <c r="I6574" s="585"/>
      <c r="J6574" s="30"/>
    </row>
    <row r="6575" spans="1:10">
      <c r="A6575" s="18" t="s">
        <v>1283</v>
      </c>
      <c r="C6575" s="41"/>
      <c r="D6575" s="18"/>
      <c r="E6575" s="42"/>
      <c r="F6575" s="42"/>
      <c r="G6575" s="96" t="s">
        <v>1476</v>
      </c>
      <c r="H6575" s="544">
        <f>SUM(H6572:H6574)</f>
        <v>573.57000000000005</v>
      </c>
      <c r="I6575" s="84"/>
      <c r="J6575" s="544" t="e">
        <f>SUM(J6572:J6574)</f>
        <v>#REF!</v>
      </c>
    </row>
    <row r="6576" spans="1:10">
      <c r="A6576" s="40" t="s">
        <v>1285</v>
      </c>
      <c r="C6576" s="47" t="s">
        <v>1286</v>
      </c>
      <c r="D6576" s="18"/>
      <c r="E6576" s="42"/>
      <c r="F6576" s="42"/>
      <c r="G6576" s="96"/>
      <c r="H6576" s="97"/>
      <c r="I6576" s="84"/>
      <c r="J6576" s="30"/>
    </row>
    <row r="6577" spans="1:10">
      <c r="A6577" s="40"/>
      <c r="B6577" s="31"/>
      <c r="C6577" s="596"/>
      <c r="D6577" s="546"/>
      <c r="E6577" s="542"/>
      <c r="F6577" s="547"/>
      <c r="G6577" s="578"/>
      <c r="H6577" s="574"/>
      <c r="I6577" s="585"/>
      <c r="J6577" s="30"/>
    </row>
    <row r="6578" spans="1:10">
      <c r="A6578" s="18" t="s">
        <v>1287</v>
      </c>
      <c r="C6578" s="41"/>
      <c r="D6578" s="18"/>
      <c r="E6578" s="42"/>
      <c r="F6578" s="42"/>
      <c r="G6578" s="96" t="str">
        <f>"SUBTOTAL " &amp;C6576</f>
        <v>SUBTOTAL OTROS</v>
      </c>
      <c r="H6578" s="544">
        <f>SUM(H6576:H6577)</f>
        <v>0</v>
      </c>
      <c r="I6578" s="84"/>
      <c r="J6578" s="30">
        <f>SUM(J6576:J6577)</f>
        <v>0</v>
      </c>
    </row>
    <row r="6579" spans="1:10">
      <c r="A6579" s="18"/>
      <c r="C6579" s="41"/>
      <c r="D6579" s="18"/>
      <c r="E6579" s="42"/>
      <c r="F6579" s="42"/>
      <c r="G6579" s="96"/>
      <c r="H6579" s="97"/>
      <c r="I6579" s="84"/>
      <c r="J6579" s="30"/>
    </row>
    <row r="6580" spans="1:10" ht="16" thickBot="1">
      <c r="A6580" s="18" t="s">
        <v>1289</v>
      </c>
      <c r="C6580" s="89"/>
      <c r="D6580" s="416"/>
      <c r="E6580" s="417"/>
      <c r="F6580" s="418"/>
      <c r="G6580" s="426" t="s">
        <v>1290</v>
      </c>
      <c r="H6580" s="409" t="e">
        <f>IF($A$2="CD",IF($A$3=1,ROUND(SUM(H6562:H6579)/2,0),SUM(H6562:H6579)/2),SUM(H6562:H6579)/2)</f>
        <v>#REF!</v>
      </c>
      <c r="I6580" s="427" t="e">
        <f>SUM(J6561:J6579)/2</f>
        <v>#REF!</v>
      </c>
      <c r="J6580" s="30"/>
    </row>
    <row r="6581" spans="1:10" ht="16" thickTop="1">
      <c r="A6581" s="18" t="s">
        <v>1340</v>
      </c>
      <c r="C6581" s="100" t="s">
        <v>1341</v>
      </c>
      <c r="D6581" s="101"/>
      <c r="E6581" s="102"/>
      <c r="F6581" s="102"/>
      <c r="G6581" s="103"/>
      <c r="H6581" s="104"/>
      <c r="I6581" s="84"/>
      <c r="J6581" s="30"/>
    </row>
    <row r="6582" spans="1:10">
      <c r="A6582" s="40" t="s">
        <v>1342</v>
      </c>
      <c r="C6582" s="588" t="s">
        <v>1343</v>
      </c>
      <c r="D6582" s="531"/>
      <c r="E6582" s="597"/>
      <c r="F6582" s="555">
        <f>$F$3</f>
        <v>0</v>
      </c>
      <c r="G6582" s="556"/>
      <c r="H6582" s="557" t="e">
        <f>ROUND(H6580*F6582,2)</f>
        <v>#REF!</v>
      </c>
      <c r="I6582" s="84"/>
      <c r="J6582" s="30"/>
    </row>
    <row r="6583" spans="1:10">
      <c r="A6583" s="40" t="s">
        <v>1344</v>
      </c>
      <c r="C6583" s="588" t="s">
        <v>1345</v>
      </c>
      <c r="D6583" s="531"/>
      <c r="E6583" s="597"/>
      <c r="F6583" s="555">
        <f>$G$3</f>
        <v>0</v>
      </c>
      <c r="G6583" s="556"/>
      <c r="H6583" s="557" t="e">
        <f>ROUND(H6580*F6583,2)</f>
        <v>#REF!</v>
      </c>
      <c r="I6583" s="84"/>
      <c r="J6583" s="30"/>
    </row>
    <row r="6584" spans="1:10">
      <c r="A6584" s="40" t="s">
        <v>1346</v>
      </c>
      <c r="C6584" s="588" t="s">
        <v>1347</v>
      </c>
      <c r="D6584" s="531"/>
      <c r="E6584" s="597"/>
      <c r="F6584" s="555">
        <f>$H$3</f>
        <v>0</v>
      </c>
      <c r="G6584" s="556"/>
      <c r="H6584" s="557" t="e">
        <f>ROUND(H6580*F6584,2)</f>
        <v>#REF!</v>
      </c>
      <c r="I6584" s="84"/>
      <c r="J6584" s="30"/>
    </row>
    <row r="6585" spans="1:10">
      <c r="A6585" s="40" t="s">
        <v>1348</v>
      </c>
      <c r="C6585" s="588" t="s">
        <v>1349</v>
      </c>
      <c r="D6585" s="531"/>
      <c r="E6585" s="597"/>
      <c r="F6585" s="555" t="e">
        <f>$I$3</f>
        <v>#REF!</v>
      </c>
      <c r="G6585" s="556"/>
      <c r="H6585" s="557" t="e">
        <f>ROUND(H6584*F6585,2)</f>
        <v>#REF!</v>
      </c>
      <c r="I6585" s="84"/>
      <c r="J6585" s="30"/>
    </row>
    <row r="6586" spans="1:10">
      <c r="A6586" s="18" t="s">
        <v>1350</v>
      </c>
      <c r="C6586" s="105" t="s">
        <v>1477</v>
      </c>
      <c r="D6586" s="18"/>
      <c r="E6586" s="42"/>
      <c r="F6586" s="42"/>
      <c r="G6586" s="106"/>
      <c r="H6586" s="107" t="e">
        <f>SUM(H6582:H6585)</f>
        <v>#REF!</v>
      </c>
      <c r="I6586" s="84"/>
      <c r="J6586" s="30"/>
    </row>
    <row r="6587" spans="1:10" ht="16" thickBot="1">
      <c r="A6587" s="18" t="s">
        <v>1352</v>
      </c>
      <c r="C6587" s="422"/>
      <c r="D6587" s="423"/>
      <c r="E6587" s="417"/>
      <c r="F6587" s="418"/>
      <c r="G6587" s="430" t="s">
        <v>1353</v>
      </c>
      <c r="H6587" s="409" t="e">
        <f>IF($A$3=2,ROUND((H6580+H6586),2),IF($A$3=3,ROUND((H6580+H6586),-1),ROUND((H6580+H6586),0)))</f>
        <v>#REF!</v>
      </c>
      <c r="I6587" s="57"/>
      <c r="J6587" s="30"/>
    </row>
    <row r="6588" spans="1:10" ht="16" thickTop="1">
      <c r="C6588" s="1"/>
      <c r="D6588" s="2"/>
      <c r="E6588" s="1"/>
      <c r="F6588" s="1"/>
      <c r="G6588" s="1"/>
      <c r="H6588" s="1"/>
      <c r="I6588" s="29"/>
      <c r="J6588" s="30"/>
    </row>
    <row r="6589" spans="1:10">
      <c r="C6589" s="1"/>
      <c r="D6589" s="2"/>
      <c r="E6589" s="1"/>
      <c r="F6589" s="1"/>
      <c r="G6589" s="1"/>
      <c r="H6589" s="1"/>
      <c r="I6589" s="29"/>
      <c r="J6589" s="30"/>
    </row>
    <row r="6590" spans="1:10" ht="16" thickBot="1">
      <c r="C6590" s="1"/>
      <c r="D6590" s="2"/>
      <c r="E6590" s="1"/>
      <c r="F6590" s="1"/>
      <c r="G6590" s="1"/>
      <c r="H6590" s="1"/>
      <c r="I6590" s="29"/>
      <c r="J6590" s="30"/>
    </row>
    <row r="6591" spans="1:10" ht="16" thickTop="1">
      <c r="A6591" s="18" t="s">
        <v>2200</v>
      </c>
      <c r="B6591" s="31"/>
      <c r="C6591" s="812" t="s">
        <v>2201</v>
      </c>
      <c r="D6591" s="813"/>
      <c r="E6591" s="813"/>
      <c r="F6591" s="813"/>
      <c r="G6591" s="32"/>
      <c r="H6591" s="33" t="s">
        <v>1611</v>
      </c>
      <c r="I6591" s="34" t="s">
        <v>1251</v>
      </c>
      <c r="J6591" s="35" t="s">
        <v>4</v>
      </c>
    </row>
    <row r="6592" spans="1:10">
      <c r="A6592" s="18"/>
      <c r="B6592" s="31"/>
      <c r="C6592" s="814"/>
      <c r="D6592" s="815"/>
      <c r="E6592" s="815"/>
      <c r="F6592" s="815"/>
      <c r="G6592" s="36"/>
      <c r="H6592" s="37" t="e">
        <f>"ITEM:   "&amp;#REF!</f>
        <v>#REF!</v>
      </c>
      <c r="I6592" s="64" t="e">
        <f>#REF!</f>
        <v>#REF!</v>
      </c>
      <c r="J6592" s="39"/>
    </row>
    <row r="6593" spans="1:10">
      <c r="A6593" s="40" t="s">
        <v>1253</v>
      </c>
      <c r="B6593" s="31"/>
      <c r="C6593" s="523" t="s">
        <v>1</v>
      </c>
      <c r="D6593" s="576" t="s">
        <v>2</v>
      </c>
      <c r="E6593" s="577" t="s">
        <v>3</v>
      </c>
      <c r="F6593" s="577" t="s">
        <v>1254</v>
      </c>
      <c r="G6593" s="578" t="s">
        <v>1255</v>
      </c>
      <c r="H6593" s="574" t="s">
        <v>1256</v>
      </c>
      <c r="I6593" s="585"/>
      <c r="J6593" s="587" t="s">
        <v>1256</v>
      </c>
    </row>
    <row r="6594" spans="1:10">
      <c r="A6594" s="40"/>
      <c r="B6594" s="31"/>
      <c r="C6594" s="41"/>
      <c r="D6594" s="18"/>
      <c r="E6594" s="42"/>
      <c r="F6594" s="42"/>
      <c r="G6594" s="43"/>
      <c r="H6594" s="44"/>
      <c r="I6594" s="45"/>
      <c r="J6594" s="46"/>
    </row>
    <row r="6595" spans="1:10">
      <c r="A6595" s="40" t="s">
        <v>1257</v>
      </c>
      <c r="B6595" s="31"/>
      <c r="C6595" s="47" t="s">
        <v>1258</v>
      </c>
      <c r="D6595" s="18"/>
      <c r="E6595" s="42"/>
      <c r="F6595" s="42"/>
      <c r="G6595" s="43"/>
      <c r="H6595" s="44"/>
      <c r="I6595" s="45"/>
      <c r="J6595" s="46"/>
    </row>
    <row r="6596" spans="1:10">
      <c r="A6596" s="40">
        <v>109069</v>
      </c>
      <c r="B6596" s="31"/>
      <c r="C6596" s="523" t="s">
        <v>1374</v>
      </c>
      <c r="D6596" s="576" t="s">
        <v>2</v>
      </c>
      <c r="E6596" s="577">
        <v>0.05</v>
      </c>
      <c r="F6596" s="577"/>
      <c r="G6596" s="578">
        <v>5300</v>
      </c>
      <c r="H6596" s="574">
        <f>TRUNC(E6596* (1 + F6596 / 100) * G6596,2)</f>
        <v>265</v>
      </c>
      <c r="I6596" s="585" t="e">
        <f>I6592 * (E6596 * (1+F6596/100))</f>
        <v>#REF!</v>
      </c>
      <c r="J6596" s="587" t="e">
        <f>H6596 * I6592</f>
        <v>#REF!</v>
      </c>
    </row>
    <row r="6597" spans="1:10">
      <c r="A6597" s="40">
        <v>101509</v>
      </c>
      <c r="B6597" s="31" t="s">
        <v>1261</v>
      </c>
      <c r="C6597" s="523" t="s">
        <v>1334</v>
      </c>
      <c r="D6597" s="576" t="s">
        <v>1335</v>
      </c>
      <c r="E6597" s="577">
        <v>0.01</v>
      </c>
      <c r="F6597" s="577"/>
      <c r="G6597" s="578">
        <v>3900</v>
      </c>
      <c r="H6597" s="574">
        <f>TRUNC(E6597* (1 + F6597 / 100) * G6597,2)</f>
        <v>39</v>
      </c>
      <c r="I6597" s="585" t="e">
        <f>I6592 * (E6597 * (1+F6597/100))</f>
        <v>#REF!</v>
      </c>
      <c r="J6597" s="587" t="e">
        <f>H6597 * I6592</f>
        <v>#REF!</v>
      </c>
    </row>
    <row r="6598" spans="1:10">
      <c r="A6598" s="40">
        <v>101365</v>
      </c>
      <c r="B6598" s="31" t="s">
        <v>1263</v>
      </c>
      <c r="C6598" s="523" t="s">
        <v>1375</v>
      </c>
      <c r="D6598" s="576" t="s">
        <v>1376</v>
      </c>
      <c r="E6598" s="577">
        <v>0.01</v>
      </c>
      <c r="F6598" s="577"/>
      <c r="G6598" s="578">
        <v>2700</v>
      </c>
      <c r="H6598" s="574">
        <f>TRUNC(E6598* (1 + F6598 / 100) * G6598,2)</f>
        <v>27</v>
      </c>
      <c r="I6598" s="585" t="e">
        <f>I6592 * (E6598 * (1+F6598/100))</f>
        <v>#REF!</v>
      </c>
      <c r="J6598" s="587" t="e">
        <f>H6598 * I6592</f>
        <v>#REF!</v>
      </c>
    </row>
    <row r="6599" spans="1:10">
      <c r="A6599" s="18" t="s">
        <v>1265</v>
      </c>
      <c r="B6599" s="31"/>
      <c r="C6599" s="41"/>
      <c r="D6599" s="18"/>
      <c r="E6599" s="42"/>
      <c r="F6599" s="42"/>
      <c r="G6599" s="43" t="s">
        <v>1266</v>
      </c>
      <c r="H6599" s="48">
        <f>SUM(H6595:H6598)</f>
        <v>331</v>
      </c>
      <c r="I6599" s="45"/>
      <c r="J6599" s="49" t="e">
        <f>SUM(J6595:J6598)</f>
        <v>#REF!</v>
      </c>
    </row>
    <row r="6600" spans="1:10">
      <c r="A6600" s="40" t="s">
        <v>1267</v>
      </c>
      <c r="B6600" s="31"/>
      <c r="C6600" s="50" t="s">
        <v>1268</v>
      </c>
      <c r="D6600" s="18" t="s">
        <v>1269</v>
      </c>
      <c r="E6600" s="18" t="s">
        <v>1270</v>
      </c>
      <c r="F6600" s="18" t="s">
        <v>1271</v>
      </c>
      <c r="G6600" s="51" t="s">
        <v>1272</v>
      </c>
      <c r="H6600" s="52" t="s">
        <v>1273</v>
      </c>
      <c r="I6600" s="45"/>
      <c r="J6600" s="46"/>
    </row>
    <row r="6601" spans="1:10">
      <c r="A6601" s="40">
        <v>200009</v>
      </c>
      <c r="B6601" s="31" t="s">
        <v>1268</v>
      </c>
      <c r="C6601" s="523" t="s">
        <v>1378</v>
      </c>
      <c r="D6601" s="570">
        <v>156871</v>
      </c>
      <c r="E6601" s="571">
        <f>$O$1</f>
        <v>1.68</v>
      </c>
      <c r="F6601" s="572">
        <f>IF(D6601&lt;&gt;"",TRUNC(D6601*E6601,0),"")</f>
        <v>263543</v>
      </c>
      <c r="G6601" s="573">
        <v>374.53680000000003</v>
      </c>
      <c r="H6601" s="574">
        <f>TRUNC(F6601/G6601,2)</f>
        <v>703.65</v>
      </c>
      <c r="I6601" s="585" t="e">
        <f>I6592 / G6601</f>
        <v>#REF!</v>
      </c>
      <c r="J6601" s="587" t="e">
        <f>H6601 * I6592</f>
        <v>#REF!</v>
      </c>
    </row>
    <row r="6602" spans="1:10">
      <c r="A6602" s="40">
        <v>200027</v>
      </c>
      <c r="B6602" s="31" t="s">
        <v>1268</v>
      </c>
      <c r="C6602" s="523" t="s">
        <v>1379</v>
      </c>
      <c r="D6602" s="570">
        <v>283195</v>
      </c>
      <c r="E6602" s="571">
        <f>$O$1</f>
        <v>1.68</v>
      </c>
      <c r="F6602" s="572">
        <f>IF(D6602&lt;&gt;"",TRUNC(D6602*E6602,0),"")</f>
        <v>475767</v>
      </c>
      <c r="G6602" s="573">
        <v>531.07320000000004</v>
      </c>
      <c r="H6602" s="574">
        <f>TRUNC(F6602/G6602,2)</f>
        <v>895.85</v>
      </c>
      <c r="I6602" s="585" t="e">
        <f>I6592 / G6602</f>
        <v>#REF!</v>
      </c>
      <c r="J6602" s="587" t="e">
        <f>H6602 * I6592</f>
        <v>#REF!</v>
      </c>
    </row>
    <row r="6603" spans="1:10">
      <c r="A6603" s="18" t="s">
        <v>1276</v>
      </c>
      <c r="B6603" s="31"/>
      <c r="C6603" s="41"/>
      <c r="D6603" s="18"/>
      <c r="E6603" s="42"/>
      <c r="F6603" s="42"/>
      <c r="G6603" s="43" t="s">
        <v>1277</v>
      </c>
      <c r="H6603" s="48">
        <f>SUM(H6600:H6602)</f>
        <v>1599.5</v>
      </c>
      <c r="I6603" s="45"/>
      <c r="J6603" s="49" t="e">
        <f>SUM(J6600:J6602)</f>
        <v>#REF!</v>
      </c>
    </row>
    <row r="6604" spans="1:10">
      <c r="A6604" s="40" t="s">
        <v>1278</v>
      </c>
      <c r="B6604" s="31"/>
      <c r="C6604" s="53" t="s">
        <v>1279</v>
      </c>
      <c r="D6604" s="18"/>
      <c r="E6604" s="42"/>
      <c r="F6604" s="42"/>
      <c r="G6604" s="43"/>
      <c r="H6604" s="44"/>
      <c r="I6604" s="45"/>
      <c r="J6604" s="46"/>
    </row>
    <row r="6605" spans="1:10">
      <c r="A6605" s="40">
        <v>300026</v>
      </c>
      <c r="B6605" s="31" t="s">
        <v>1279</v>
      </c>
      <c r="C6605" s="523" t="s">
        <v>1281</v>
      </c>
      <c r="D6605" s="576" t="s">
        <v>1282</v>
      </c>
      <c r="E6605" s="579">
        <f>$O$2</f>
        <v>0.05</v>
      </c>
      <c r="F6605" s="577"/>
      <c r="G6605" s="578">
        <f>H6603</f>
        <v>1599.5</v>
      </c>
      <c r="H6605" s="574">
        <f>TRUNC(E6605* (1 + F6605 / 100) * G6605,2)</f>
        <v>79.97</v>
      </c>
      <c r="I6605" s="585" t="e">
        <f>I6592 * H6605</f>
        <v>#REF!</v>
      </c>
      <c r="J6605" s="587" t="e">
        <f>H6605 * I6592</f>
        <v>#REF!</v>
      </c>
    </row>
    <row r="6606" spans="1:10">
      <c r="A6606" s="18" t="s">
        <v>1283</v>
      </c>
      <c r="B6606" s="31"/>
      <c r="C6606" s="41"/>
      <c r="D6606" s="18"/>
      <c r="E6606" s="42"/>
      <c r="F6606" s="42"/>
      <c r="G6606" s="43" t="s">
        <v>1284</v>
      </c>
      <c r="H6606" s="48">
        <f>SUM(H6604:H6605)</f>
        <v>79.97</v>
      </c>
      <c r="I6606" s="45"/>
      <c r="J6606" s="49" t="e">
        <f>SUM(J6604:J6605)</f>
        <v>#REF!</v>
      </c>
    </row>
    <row r="6607" spans="1:10">
      <c r="A6607" s="18" t="s">
        <v>1285</v>
      </c>
      <c r="B6607" s="1"/>
      <c r="C6607" s="47" t="s">
        <v>1286</v>
      </c>
      <c r="D6607" s="18"/>
      <c r="E6607" s="42"/>
      <c r="F6607" s="42"/>
      <c r="G6607" s="43"/>
      <c r="H6607" s="44"/>
      <c r="I6607" s="45"/>
      <c r="J6607" s="46"/>
    </row>
    <row r="6608" spans="1:10">
      <c r="A6608" s="40"/>
      <c r="B6608" s="31"/>
      <c r="C6608" s="523"/>
      <c r="D6608" s="576"/>
      <c r="E6608" s="577"/>
      <c r="F6608" s="577"/>
      <c r="G6608" s="578"/>
      <c r="H6608" s="574"/>
      <c r="I6608" s="585"/>
      <c r="J6608" s="587"/>
    </row>
    <row r="6609" spans="1:10">
      <c r="A6609" s="54" t="s">
        <v>1287</v>
      </c>
      <c r="B6609" s="1"/>
      <c r="C6609" s="41"/>
      <c r="D6609" s="18"/>
      <c r="E6609" s="42"/>
      <c r="F6609" s="42"/>
      <c r="G6609" s="43" t="s">
        <v>1288</v>
      </c>
      <c r="H6609" s="574">
        <f>SUM(H6607:H6608)</f>
        <v>0</v>
      </c>
      <c r="I6609" s="45"/>
      <c r="J6609" s="587">
        <f>SUM(J6607:J6608)</f>
        <v>0</v>
      </c>
    </row>
    <row r="6610" spans="1:10">
      <c r="A6610" s="18"/>
      <c r="B6610" s="55"/>
      <c r="C6610" s="41"/>
      <c r="D6610" s="18"/>
      <c r="E6610" s="42"/>
      <c r="F6610" s="42"/>
      <c r="G6610" s="43"/>
      <c r="H6610" s="44"/>
      <c r="I6610" s="45"/>
      <c r="J6610" s="46"/>
    </row>
    <row r="6611" spans="1:10" ht="16" thickBot="1">
      <c r="A6611" s="18" t="s">
        <v>1289</v>
      </c>
      <c r="B6611" s="55"/>
      <c r="C6611" s="56"/>
      <c r="D6611" s="405"/>
      <c r="E6611" s="406"/>
      <c r="F6611" s="407" t="s">
        <v>1290</v>
      </c>
      <c r="G6611" s="408">
        <f>SUM(H6593:H6610)/2</f>
        <v>2010.4699999999998</v>
      </c>
      <c r="H6611" s="409" t="e">
        <f>IF($A$2="CD",IF($A$3=1,ROUND(SUM(H6593:H6610)/2,0),IF($A$3=3,ROUND(SUM(H6593:H6610)/2,-1),SUM(H6593:H6610)/2)),SUM(H6593:H6610)/2)</f>
        <v>#REF!</v>
      </c>
      <c r="I6611" s="57" t="e">
        <f>SUM(J6593:J6610)/2</f>
        <v>#REF!</v>
      </c>
      <c r="J6611" s="410" t="e">
        <f>IF($A$2="CD",IF($A$3=1,ROUND(SUM(J6593:J6610)/2,0),IF($A$3=3,ROUND(SUM(J6593:J6610)/2,-1),SUM(J6593:J6610)/2)),SUM(J6593:J6610)/2)</f>
        <v>#REF!</v>
      </c>
    </row>
    <row r="6612" spans="1:10" ht="16" thickTop="1">
      <c r="A6612" s="18" t="s">
        <v>1340</v>
      </c>
      <c r="B6612" s="55"/>
      <c r="C6612" s="65" t="s">
        <v>1341</v>
      </c>
      <c r="D6612" s="66"/>
      <c r="E6612" s="67"/>
      <c r="F6612" s="67"/>
      <c r="G6612" s="68"/>
      <c r="H6612" s="69"/>
      <c r="I6612" s="45"/>
      <c r="J6612" s="70"/>
    </row>
    <row r="6613" spans="1:10">
      <c r="A6613" s="40" t="s">
        <v>1342</v>
      </c>
      <c r="B6613" s="55"/>
      <c r="C6613" s="588" t="s">
        <v>1343</v>
      </c>
      <c r="D6613" s="531"/>
      <c r="E6613" s="532"/>
      <c r="F6613" s="581">
        <f>$F$3</f>
        <v>0</v>
      </c>
      <c r="G6613" s="534"/>
      <c r="H6613" s="535" t="e">
        <f>ROUND(H6611*F6613,2)</f>
        <v>#REF!</v>
      </c>
      <c r="I6613" s="45"/>
      <c r="J6613" s="587" t="e">
        <f>ROUND(J6611*F6613,2)</f>
        <v>#REF!</v>
      </c>
    </row>
    <row r="6614" spans="1:10">
      <c r="A6614" s="40" t="s">
        <v>1344</v>
      </c>
      <c r="B6614" s="55"/>
      <c r="C6614" s="588" t="s">
        <v>1345</v>
      </c>
      <c r="D6614" s="531"/>
      <c r="E6614" s="532"/>
      <c r="F6614" s="581">
        <f>$G$3</f>
        <v>0</v>
      </c>
      <c r="G6614" s="534"/>
      <c r="H6614" s="535" t="e">
        <f>ROUND(H6611*F6614,2)</f>
        <v>#REF!</v>
      </c>
      <c r="I6614" s="45"/>
      <c r="J6614" s="587" t="e">
        <f>ROUND(J6611*F6614,2)</f>
        <v>#REF!</v>
      </c>
    </row>
    <row r="6615" spans="1:10">
      <c r="A6615" s="40" t="s">
        <v>1346</v>
      </c>
      <c r="B6615" s="55"/>
      <c r="C6615" s="588" t="s">
        <v>1347</v>
      </c>
      <c r="D6615" s="531"/>
      <c r="E6615" s="532"/>
      <c r="F6615" s="581">
        <f>$H$3</f>
        <v>0</v>
      </c>
      <c r="G6615" s="534"/>
      <c r="H6615" s="535" t="e">
        <f>ROUND(H6611*F6615,2)</f>
        <v>#REF!</v>
      </c>
      <c r="I6615" s="45"/>
      <c r="J6615" s="587" t="e">
        <f>ROUND(J6611*F6615,2)</f>
        <v>#REF!</v>
      </c>
    </row>
    <row r="6616" spans="1:10">
      <c r="A6616" s="40" t="s">
        <v>1348</v>
      </c>
      <c r="B6616" s="55"/>
      <c r="C6616" s="588" t="s">
        <v>1349</v>
      </c>
      <c r="D6616" s="531"/>
      <c r="E6616" s="532"/>
      <c r="F6616" s="581" t="e">
        <f>$I$3</f>
        <v>#REF!</v>
      </c>
      <c r="G6616" s="534"/>
      <c r="H6616" s="535" t="e">
        <f>ROUND(H6615*F6616,2)</f>
        <v>#REF!</v>
      </c>
      <c r="I6616" s="45"/>
      <c r="J6616" s="587" t="e">
        <f>ROUND(J6615*F6616,2)</f>
        <v>#REF!</v>
      </c>
    </row>
    <row r="6617" spans="1:10">
      <c r="A6617" s="18" t="s">
        <v>1350</v>
      </c>
      <c r="B6617" s="55"/>
      <c r="C6617" s="47" t="s">
        <v>1351</v>
      </c>
      <c r="D6617" s="18"/>
      <c r="E6617" s="42"/>
      <c r="F6617" s="42"/>
      <c r="G6617" s="71"/>
      <c r="H6617" s="72" t="e">
        <f>SUM(H6613:H6616)</f>
        <v>#REF!</v>
      </c>
      <c r="I6617" s="62"/>
      <c r="J6617" s="73" t="e">
        <f>SUM(J6613:J6616)</f>
        <v>#REF!</v>
      </c>
    </row>
    <row r="6618" spans="1:10" ht="16" thickBot="1">
      <c r="A6618" s="18" t="s">
        <v>1352</v>
      </c>
      <c r="B6618" s="55"/>
      <c r="C6618" s="411"/>
      <c r="D6618" s="412"/>
      <c r="E6618" s="406"/>
      <c r="F6618" s="407" t="s">
        <v>1353</v>
      </c>
      <c r="G6618" s="413" t="e">
        <f>H6617+H6611</f>
        <v>#REF!</v>
      </c>
      <c r="H6618" s="409" t="e">
        <f>IF($A$3=2,ROUND((H6611+H6617),2),IF($A$3=3,ROUND((H6611+H6617),-1),ROUND((H6611+H6617),0)))</f>
        <v>#REF!</v>
      </c>
      <c r="I6618" s="57"/>
      <c r="J6618" s="410" t="e">
        <f>IF($A$3=2,ROUND((J6611+J6617),2),IF($A$3=3,ROUND((J6611+J6617),-1),ROUND((J6611+J6617),0)))</f>
        <v>#REF!</v>
      </c>
    </row>
    <row r="6619" spans="1:10" ht="16" thickTop="1">
      <c r="C6619" s="1"/>
      <c r="D6619" s="2"/>
      <c r="E6619" s="1"/>
      <c r="F6619" s="1"/>
      <c r="G6619" s="1"/>
      <c r="H6619" s="1"/>
      <c r="I6619" s="29"/>
      <c r="J6619" s="30"/>
    </row>
    <row r="6620" spans="1:10">
      <c r="C6620" s="1"/>
      <c r="D6620" s="2"/>
      <c r="E6620" s="1"/>
      <c r="F6620" s="1"/>
      <c r="G6620" s="1"/>
      <c r="H6620" s="1"/>
      <c r="I6620" s="29"/>
      <c r="J6620" s="30"/>
    </row>
    <row r="6621" spans="1:10" ht="16" thickBot="1">
      <c r="C6621" s="1"/>
      <c r="D6621" s="2"/>
      <c r="E6621" s="1"/>
      <c r="F6621" s="1"/>
      <c r="G6621" s="1"/>
      <c r="H6621" s="1"/>
      <c r="I6621" s="29"/>
      <c r="J6621" s="30"/>
    </row>
    <row r="6622" spans="1:10" ht="16" thickTop="1">
      <c r="A6622" s="18" t="s">
        <v>2202</v>
      </c>
      <c r="B6622" s="31"/>
      <c r="C6622" s="812" t="s">
        <v>2203</v>
      </c>
      <c r="D6622" s="813"/>
      <c r="E6622" s="813"/>
      <c r="F6622" s="813"/>
      <c r="G6622" s="32"/>
      <c r="H6622" s="33" t="s">
        <v>1293</v>
      </c>
      <c r="I6622" s="34" t="s">
        <v>1251</v>
      </c>
      <c r="J6622" s="35" t="s">
        <v>4</v>
      </c>
    </row>
    <row r="6623" spans="1:10">
      <c r="A6623" s="18"/>
      <c r="B6623" s="31"/>
      <c r="C6623" s="814"/>
      <c r="D6623" s="815"/>
      <c r="E6623" s="815"/>
      <c r="F6623" s="815"/>
      <c r="G6623" s="36"/>
      <c r="H6623" s="37" t="e">
        <f>"ITEM:   "&amp;#REF!</f>
        <v>#REF!</v>
      </c>
      <c r="I6623" s="64" t="e">
        <f>#REF!</f>
        <v>#REF!</v>
      </c>
      <c r="J6623" s="39"/>
    </row>
    <row r="6624" spans="1:10">
      <c r="A6624" s="40" t="s">
        <v>1253</v>
      </c>
      <c r="B6624" s="31"/>
      <c r="C6624" s="523" t="s">
        <v>1</v>
      </c>
      <c r="D6624" s="576" t="s">
        <v>2</v>
      </c>
      <c r="E6624" s="577" t="s">
        <v>3</v>
      </c>
      <c r="F6624" s="577" t="s">
        <v>1254</v>
      </c>
      <c r="G6624" s="578" t="s">
        <v>1255</v>
      </c>
      <c r="H6624" s="574" t="s">
        <v>1256</v>
      </c>
      <c r="I6624" s="585"/>
      <c r="J6624" s="587" t="s">
        <v>1256</v>
      </c>
    </row>
    <row r="6625" spans="1:10">
      <c r="A6625" s="40"/>
      <c r="B6625" s="31"/>
      <c r="C6625" s="41"/>
      <c r="D6625" s="18"/>
      <c r="E6625" s="42"/>
      <c r="F6625" s="42"/>
      <c r="G6625" s="43"/>
      <c r="H6625" s="44"/>
      <c r="I6625" s="45"/>
      <c r="J6625" s="46"/>
    </row>
    <row r="6626" spans="1:10">
      <c r="A6626" s="40" t="s">
        <v>1267</v>
      </c>
      <c r="B6626" s="31"/>
      <c r="C6626" s="50" t="s">
        <v>1268</v>
      </c>
      <c r="D6626" s="18" t="s">
        <v>1269</v>
      </c>
      <c r="E6626" s="18" t="s">
        <v>1270</v>
      </c>
      <c r="F6626" s="18" t="s">
        <v>1271</v>
      </c>
      <c r="G6626" s="51" t="s">
        <v>1272</v>
      </c>
      <c r="H6626" s="52" t="s">
        <v>1273</v>
      </c>
      <c r="I6626" s="45"/>
      <c r="J6626" s="46"/>
    </row>
    <row r="6627" spans="1:10">
      <c r="A6627" s="40">
        <v>200006</v>
      </c>
      <c r="B6627" s="31" t="s">
        <v>1268</v>
      </c>
      <c r="C6627" s="523" t="s">
        <v>1339</v>
      </c>
      <c r="D6627" s="570">
        <v>41751</v>
      </c>
      <c r="E6627" s="571">
        <f>$O$1</f>
        <v>1.68</v>
      </c>
      <c r="F6627" s="572">
        <f>IF(D6627&lt;&gt;"",TRUNC(D6627*E6627,0),"")</f>
        <v>70141</v>
      </c>
      <c r="G6627" s="573">
        <v>4.0778999999999996</v>
      </c>
      <c r="H6627" s="574">
        <f>TRUNC(F6627/G6627,2)</f>
        <v>17200.27</v>
      </c>
      <c r="I6627" s="598" t="e">
        <f>I6623 / G6627</f>
        <v>#REF!</v>
      </c>
      <c r="J6627" s="587" t="e">
        <f>H6627 * I6623</f>
        <v>#REF!</v>
      </c>
    </row>
    <row r="6628" spans="1:10">
      <c r="A6628" s="18" t="s">
        <v>1276</v>
      </c>
      <c r="B6628" s="31"/>
      <c r="C6628" s="41"/>
      <c r="D6628" s="18"/>
      <c r="E6628" s="42"/>
      <c r="F6628" s="42"/>
      <c r="G6628" s="43" t="s">
        <v>1277</v>
      </c>
      <c r="H6628" s="48">
        <f>SUM(H6626:H6627)</f>
        <v>17200.27</v>
      </c>
      <c r="I6628" s="45"/>
      <c r="J6628" s="49" t="e">
        <f>SUM(J6626:J6627)</f>
        <v>#REF!</v>
      </c>
    </row>
    <row r="6629" spans="1:10">
      <c r="A6629" s="40" t="s">
        <v>1278</v>
      </c>
      <c r="B6629" s="31"/>
      <c r="C6629" s="53" t="s">
        <v>1279</v>
      </c>
      <c r="D6629" s="18"/>
      <c r="E6629" s="42"/>
      <c r="F6629" s="42"/>
      <c r="G6629" s="43"/>
      <c r="H6629" s="44"/>
      <c r="I6629" s="45"/>
      <c r="J6629" s="46"/>
    </row>
    <row r="6630" spans="1:10">
      <c r="A6630" s="40">
        <v>300026</v>
      </c>
      <c r="B6630" s="31" t="s">
        <v>1279</v>
      </c>
      <c r="C6630" s="523" t="s">
        <v>1281</v>
      </c>
      <c r="D6630" s="576" t="s">
        <v>1282</v>
      </c>
      <c r="E6630" s="579">
        <f>$O$2</f>
        <v>0.05</v>
      </c>
      <c r="F6630" s="577"/>
      <c r="G6630" s="578">
        <f>H6628</f>
        <v>17200.27</v>
      </c>
      <c r="H6630" s="574">
        <f>TRUNC(E6630* (1 + F6630 / 100) * G6630,2)</f>
        <v>860.01</v>
      </c>
      <c r="I6630" s="585" t="e">
        <f>I6623 * H6630</f>
        <v>#REF!</v>
      </c>
      <c r="J6630" s="587" t="e">
        <f>H6630 * I6623</f>
        <v>#REF!</v>
      </c>
    </row>
    <row r="6631" spans="1:10">
      <c r="A6631" s="18" t="s">
        <v>1283</v>
      </c>
      <c r="B6631" s="31"/>
      <c r="C6631" s="41"/>
      <c r="D6631" s="18"/>
      <c r="E6631" s="42"/>
      <c r="F6631" s="42"/>
      <c r="G6631" s="43" t="s">
        <v>1284</v>
      </c>
      <c r="H6631" s="48">
        <f>SUM(H6629:H6630)</f>
        <v>860.01</v>
      </c>
      <c r="I6631" s="45"/>
      <c r="J6631" s="49" t="e">
        <f>SUM(J6629:J6630)</f>
        <v>#REF!</v>
      </c>
    </row>
    <row r="6632" spans="1:10">
      <c r="A6632" s="18" t="s">
        <v>1285</v>
      </c>
      <c r="B6632" s="1"/>
      <c r="C6632" s="47" t="s">
        <v>1286</v>
      </c>
      <c r="D6632" s="18"/>
      <c r="E6632" s="42"/>
      <c r="F6632" s="42"/>
      <c r="G6632" s="43"/>
      <c r="H6632" s="44"/>
      <c r="I6632" s="45"/>
      <c r="J6632" s="46"/>
    </row>
    <row r="6633" spans="1:10">
      <c r="A6633" s="40"/>
      <c r="B6633" s="31"/>
      <c r="C6633" s="523"/>
      <c r="D6633" s="576"/>
      <c r="E6633" s="577"/>
      <c r="F6633" s="577"/>
      <c r="G6633" s="578"/>
      <c r="H6633" s="574"/>
      <c r="I6633" s="585"/>
      <c r="J6633" s="587"/>
    </row>
    <row r="6634" spans="1:10">
      <c r="A6634" s="54" t="s">
        <v>1287</v>
      </c>
      <c r="B6634" s="1"/>
      <c r="C6634" s="41"/>
      <c r="D6634" s="18"/>
      <c r="E6634" s="42"/>
      <c r="F6634" s="42"/>
      <c r="G6634" s="43" t="s">
        <v>1288</v>
      </c>
      <c r="H6634" s="574">
        <f>SUM(H6632:H6633)</f>
        <v>0</v>
      </c>
      <c r="I6634" s="45"/>
      <c r="J6634" s="587">
        <f>SUM(J6632:J6633)</f>
        <v>0</v>
      </c>
    </row>
    <row r="6635" spans="1:10">
      <c r="A6635" s="18"/>
      <c r="B6635" s="55"/>
      <c r="C6635" s="41"/>
      <c r="D6635" s="18"/>
      <c r="E6635" s="42"/>
      <c r="F6635" s="42"/>
      <c r="G6635" s="43"/>
      <c r="H6635" s="44"/>
      <c r="I6635" s="45"/>
      <c r="J6635" s="46"/>
    </row>
    <row r="6636" spans="1:10" ht="16" thickBot="1">
      <c r="A6636" s="18" t="s">
        <v>1289</v>
      </c>
      <c r="B6636" s="55"/>
      <c r="C6636" s="56"/>
      <c r="D6636" s="405"/>
      <c r="E6636" s="406"/>
      <c r="F6636" s="407" t="s">
        <v>1290</v>
      </c>
      <c r="G6636" s="408">
        <f>SUM(H6624:H6635)/2</f>
        <v>18060.280000000002</v>
      </c>
      <c r="H6636" s="409" t="e">
        <f>IF($A$2="CD",IF($A$3=1,ROUND(SUM(H6624:H6635)/2,0),IF($A$3=3,ROUND(SUM(H6624:H6635)/2,-1),SUM(H6624:H6635)/2)),SUM(H6624:H6635)/2)</f>
        <v>#REF!</v>
      </c>
      <c r="I6636" s="57" t="e">
        <f>SUM(J6624:J6635)/2</f>
        <v>#REF!</v>
      </c>
      <c r="J6636" s="410" t="e">
        <f>IF($A$2="CD",IF($A$3=1,ROUND(SUM(J6624:J6635)/2,0),IF($A$3=3,ROUND(SUM(J6624:J6635)/2,-1),SUM(J6624:J6635)/2)),SUM(J6624:J6635)/2)</f>
        <v>#REF!</v>
      </c>
    </row>
    <row r="6637" spans="1:10" ht="16" thickTop="1">
      <c r="A6637" s="18" t="s">
        <v>1340</v>
      </c>
      <c r="B6637" s="55"/>
      <c r="C6637" s="65" t="s">
        <v>1341</v>
      </c>
      <c r="D6637" s="66"/>
      <c r="E6637" s="67"/>
      <c r="F6637" s="67"/>
      <c r="G6637" s="68"/>
      <c r="H6637" s="69"/>
      <c r="I6637" s="45"/>
      <c r="J6637" s="70"/>
    </row>
    <row r="6638" spans="1:10">
      <c r="A6638" s="40" t="s">
        <v>1342</v>
      </c>
      <c r="B6638" s="55"/>
      <c r="C6638" s="588" t="s">
        <v>1343</v>
      </c>
      <c r="D6638" s="531"/>
      <c r="E6638" s="532"/>
      <c r="F6638" s="581">
        <f>$F$3</f>
        <v>0</v>
      </c>
      <c r="G6638" s="534"/>
      <c r="H6638" s="535" t="e">
        <f>ROUND(H6636*F6638,2)</f>
        <v>#REF!</v>
      </c>
      <c r="I6638" s="45"/>
      <c r="J6638" s="587" t="e">
        <f>ROUND(J6636*F6638,2)</f>
        <v>#REF!</v>
      </c>
    </row>
    <row r="6639" spans="1:10">
      <c r="A6639" s="40" t="s">
        <v>1344</v>
      </c>
      <c r="B6639" s="55"/>
      <c r="C6639" s="588" t="s">
        <v>1345</v>
      </c>
      <c r="D6639" s="531"/>
      <c r="E6639" s="532"/>
      <c r="F6639" s="581">
        <f>$G$3</f>
        <v>0</v>
      </c>
      <c r="G6639" s="534"/>
      <c r="H6639" s="535" t="e">
        <f>ROUND(H6636*F6639,2)</f>
        <v>#REF!</v>
      </c>
      <c r="I6639" s="45"/>
      <c r="J6639" s="587" t="e">
        <f>ROUND(J6636*F6639,2)</f>
        <v>#REF!</v>
      </c>
    </row>
    <row r="6640" spans="1:10">
      <c r="A6640" s="40" t="s">
        <v>1346</v>
      </c>
      <c r="B6640" s="55"/>
      <c r="C6640" s="588" t="s">
        <v>1347</v>
      </c>
      <c r="D6640" s="531"/>
      <c r="E6640" s="532"/>
      <c r="F6640" s="581">
        <f>$H$3</f>
        <v>0</v>
      </c>
      <c r="G6640" s="534"/>
      <c r="H6640" s="535" t="e">
        <f>ROUND(H6636*F6640,2)</f>
        <v>#REF!</v>
      </c>
      <c r="I6640" s="45"/>
      <c r="J6640" s="587" t="e">
        <f>ROUND(J6636*F6640,2)</f>
        <v>#REF!</v>
      </c>
    </row>
    <row r="6641" spans="1:10">
      <c r="A6641" s="40" t="s">
        <v>1348</v>
      </c>
      <c r="B6641" s="55"/>
      <c r="C6641" s="588" t="s">
        <v>1349</v>
      </c>
      <c r="D6641" s="531"/>
      <c r="E6641" s="532"/>
      <c r="F6641" s="581" t="e">
        <f>$I$3</f>
        <v>#REF!</v>
      </c>
      <c r="G6641" s="534"/>
      <c r="H6641" s="535" t="e">
        <f>ROUND(H6640*F6641,2)</f>
        <v>#REF!</v>
      </c>
      <c r="I6641" s="45"/>
      <c r="J6641" s="587" t="e">
        <f>ROUND(J6640*F6641,2)</f>
        <v>#REF!</v>
      </c>
    </row>
    <row r="6642" spans="1:10">
      <c r="A6642" s="18" t="s">
        <v>1350</v>
      </c>
      <c r="B6642" s="55"/>
      <c r="C6642" s="47" t="s">
        <v>1351</v>
      </c>
      <c r="D6642" s="18"/>
      <c r="E6642" s="42"/>
      <c r="F6642" s="42"/>
      <c r="G6642" s="71"/>
      <c r="H6642" s="72" t="e">
        <f>SUM(H6638:H6641)</f>
        <v>#REF!</v>
      </c>
      <c r="I6642" s="62"/>
      <c r="J6642" s="73" t="e">
        <f>SUM(J6638:J6641)</f>
        <v>#REF!</v>
      </c>
    </row>
    <row r="6643" spans="1:10" ht="16" thickBot="1">
      <c r="A6643" s="18" t="s">
        <v>1352</v>
      </c>
      <c r="B6643" s="55"/>
      <c r="C6643" s="411"/>
      <c r="D6643" s="412"/>
      <c r="E6643" s="406"/>
      <c r="F6643" s="407" t="s">
        <v>1353</v>
      </c>
      <c r="G6643" s="413" t="e">
        <f>H6642+H6636</f>
        <v>#REF!</v>
      </c>
      <c r="H6643" s="409" t="e">
        <f>IF($A$3=2,ROUND((H6636+H6642),2),IF($A$3=3,ROUND((H6636+H6642),-1),ROUND((H6636+H6642),0)))</f>
        <v>#REF!</v>
      </c>
      <c r="I6643" s="57"/>
      <c r="J6643" s="410" t="e">
        <f>IF($A$3=2,ROUND((J6636+J6642),2),IF($A$3=3,ROUND((J6636+J6642),-1),ROUND((J6636+J6642),0)))</f>
        <v>#REF!</v>
      </c>
    </row>
    <row r="6644" spans="1:10" ht="16" thickTop="1">
      <c r="C6644" s="1"/>
      <c r="D6644" s="2"/>
      <c r="E6644" s="1"/>
      <c r="F6644" s="1"/>
      <c r="G6644" s="1"/>
      <c r="H6644" s="1"/>
      <c r="I6644" s="29"/>
      <c r="J6644" s="30"/>
    </row>
    <row r="6645" spans="1:10">
      <c r="C6645" s="1"/>
      <c r="D6645" s="2"/>
      <c r="E6645" s="1"/>
      <c r="F6645" s="1"/>
      <c r="G6645" s="1"/>
      <c r="H6645" s="1"/>
      <c r="I6645" s="29"/>
      <c r="J6645" s="30"/>
    </row>
    <row r="6646" spans="1:10" ht="16" thickBot="1">
      <c r="C6646" s="1"/>
      <c r="D6646" s="2"/>
      <c r="E6646" s="1"/>
      <c r="F6646" s="1"/>
      <c r="G6646" s="1"/>
      <c r="H6646" s="1"/>
      <c r="I6646" s="29"/>
      <c r="J6646" s="30"/>
    </row>
    <row r="6647" spans="1:10" ht="16" thickTop="1">
      <c r="A6647" s="18" t="s">
        <v>2204</v>
      </c>
      <c r="B6647" s="31"/>
      <c r="C6647" s="812" t="s">
        <v>1487</v>
      </c>
      <c r="D6647" s="813"/>
      <c r="E6647" s="813"/>
      <c r="F6647" s="813"/>
      <c r="G6647" s="32"/>
      <c r="H6647" s="33" t="s">
        <v>1293</v>
      </c>
      <c r="I6647" s="34" t="s">
        <v>1251</v>
      </c>
      <c r="J6647" s="35" t="s">
        <v>4</v>
      </c>
    </row>
    <row r="6648" spans="1:10">
      <c r="A6648" s="18"/>
      <c r="B6648" s="31"/>
      <c r="C6648" s="814"/>
      <c r="D6648" s="815"/>
      <c r="E6648" s="815"/>
      <c r="F6648" s="815"/>
      <c r="G6648" s="36"/>
      <c r="H6648" s="37" t="e">
        <f>"ITEM:   "&amp;#REF!</f>
        <v>#REF!</v>
      </c>
      <c r="I6648" s="64" t="e">
        <f>#REF!</f>
        <v>#REF!</v>
      </c>
      <c r="J6648" s="39"/>
    </row>
    <row r="6649" spans="1:10">
      <c r="A6649" s="40" t="s">
        <v>1253</v>
      </c>
      <c r="B6649" s="31"/>
      <c r="C6649" s="523" t="s">
        <v>1</v>
      </c>
      <c r="D6649" s="576" t="s">
        <v>2</v>
      </c>
      <c r="E6649" s="577" t="s">
        <v>3</v>
      </c>
      <c r="F6649" s="577" t="s">
        <v>1254</v>
      </c>
      <c r="G6649" s="578" t="s">
        <v>1255</v>
      </c>
      <c r="H6649" s="574" t="s">
        <v>1256</v>
      </c>
      <c r="I6649" s="585"/>
      <c r="J6649" s="587" t="s">
        <v>1256</v>
      </c>
    </row>
    <row r="6650" spans="1:10">
      <c r="A6650" s="40"/>
      <c r="B6650" s="31"/>
      <c r="C6650" s="41"/>
      <c r="D6650" s="18"/>
      <c r="E6650" s="42"/>
      <c r="F6650" s="42"/>
      <c r="G6650" s="43"/>
      <c r="H6650" s="44"/>
      <c r="I6650" s="45"/>
      <c r="J6650" s="46"/>
    </row>
    <row r="6651" spans="1:10">
      <c r="A6651" s="40" t="s">
        <v>1267</v>
      </c>
      <c r="B6651" s="31"/>
      <c r="C6651" s="50" t="s">
        <v>1268</v>
      </c>
      <c r="D6651" s="18" t="s">
        <v>1269</v>
      </c>
      <c r="E6651" s="18" t="s">
        <v>1270</v>
      </c>
      <c r="F6651" s="18" t="s">
        <v>1271</v>
      </c>
      <c r="G6651" s="51" t="s">
        <v>1272</v>
      </c>
      <c r="H6651" s="52" t="s">
        <v>1273</v>
      </c>
      <c r="I6651" s="45"/>
      <c r="J6651" s="46"/>
    </row>
    <row r="6652" spans="1:10">
      <c r="A6652" s="40">
        <v>200006</v>
      </c>
      <c r="B6652" s="31" t="s">
        <v>1268</v>
      </c>
      <c r="C6652" s="523" t="s">
        <v>1339</v>
      </c>
      <c r="D6652" s="570">
        <v>41751</v>
      </c>
      <c r="E6652" s="571">
        <f>$O$1</f>
        <v>1.68</v>
      </c>
      <c r="F6652" s="572">
        <f>IF(D6652&lt;&gt;"",TRUNC(D6652*E6652,0),"")</f>
        <v>70141</v>
      </c>
      <c r="G6652" s="573">
        <v>10.657999999999999</v>
      </c>
      <c r="H6652" s="574">
        <f>TRUNC(F6652/G6652,2)</f>
        <v>6581.06</v>
      </c>
      <c r="I6652" s="585" t="e">
        <f>I6648 / G6652</f>
        <v>#REF!</v>
      </c>
      <c r="J6652" s="587" t="e">
        <f>H6652 * I6648</f>
        <v>#REF!</v>
      </c>
    </row>
    <row r="6653" spans="1:10">
      <c r="A6653" s="18" t="s">
        <v>1276</v>
      </c>
      <c r="B6653" s="31"/>
      <c r="C6653" s="41"/>
      <c r="D6653" s="18"/>
      <c r="E6653" s="42"/>
      <c r="F6653" s="42"/>
      <c r="G6653" s="43" t="s">
        <v>1277</v>
      </c>
      <c r="H6653" s="48">
        <f>SUM(H6651:H6652)</f>
        <v>6581.06</v>
      </c>
      <c r="I6653" s="45"/>
      <c r="J6653" s="49" t="e">
        <f>SUM(J6651:J6652)</f>
        <v>#REF!</v>
      </c>
    </row>
    <row r="6654" spans="1:10">
      <c r="A6654" s="40" t="s">
        <v>1278</v>
      </c>
      <c r="B6654" s="31"/>
      <c r="C6654" s="53" t="s">
        <v>1279</v>
      </c>
      <c r="D6654" s="18"/>
      <c r="E6654" s="42"/>
      <c r="F6654" s="42"/>
      <c r="G6654" s="43"/>
      <c r="H6654" s="44"/>
      <c r="I6654" s="45"/>
      <c r="J6654" s="46"/>
    </row>
    <row r="6655" spans="1:10">
      <c r="A6655" s="40">
        <v>300008</v>
      </c>
      <c r="B6655" s="31" t="s">
        <v>1279</v>
      </c>
      <c r="C6655" s="549" t="s">
        <v>1488</v>
      </c>
      <c r="D6655" s="576" t="s">
        <v>629</v>
      </c>
      <c r="E6655" s="577">
        <v>7.0000000000000007E-2</v>
      </c>
      <c r="F6655" s="577"/>
      <c r="G6655" s="578">
        <v>3570</v>
      </c>
      <c r="H6655" s="574">
        <f>TRUNC(E6655* (1 + F6655 / 100) * G6655,2)</f>
        <v>249.9</v>
      </c>
      <c r="I6655" s="585" t="e">
        <f>I6648 * (E6655 * (1+F6655/100))</f>
        <v>#REF!</v>
      </c>
      <c r="J6655" s="587" t="e">
        <f>H6655 * I6648</f>
        <v>#REF!</v>
      </c>
    </row>
    <row r="6656" spans="1:10">
      <c r="A6656" s="40">
        <v>300026</v>
      </c>
      <c r="B6656" s="31" t="s">
        <v>1279</v>
      </c>
      <c r="C6656" s="523" t="s">
        <v>1281</v>
      </c>
      <c r="D6656" s="576" t="s">
        <v>1282</v>
      </c>
      <c r="E6656" s="579">
        <f>$O$2</f>
        <v>0.05</v>
      </c>
      <c r="F6656" s="577"/>
      <c r="G6656" s="578">
        <f>H6653</f>
        <v>6581.06</v>
      </c>
      <c r="H6656" s="574">
        <f>TRUNC(E6656* (1 + F6656 / 100) * G6656,2)</f>
        <v>329.05</v>
      </c>
      <c r="I6656" s="585" t="e">
        <f>I6648 * H6656</f>
        <v>#REF!</v>
      </c>
      <c r="J6656" s="587" t="e">
        <f>H6656 * I6648</f>
        <v>#REF!</v>
      </c>
    </row>
    <row r="6657" spans="1:10">
      <c r="A6657" s="18" t="s">
        <v>1283</v>
      </c>
      <c r="B6657" s="31"/>
      <c r="C6657" s="41"/>
      <c r="D6657" s="18"/>
      <c r="E6657" s="42"/>
      <c r="F6657" s="42"/>
      <c r="G6657" s="43" t="s">
        <v>1284</v>
      </c>
      <c r="H6657" s="48">
        <f>SUM(H6654:H6656)</f>
        <v>578.95000000000005</v>
      </c>
      <c r="I6657" s="45"/>
      <c r="J6657" s="49" t="e">
        <f>SUM(J6654:J6656)</f>
        <v>#REF!</v>
      </c>
    </row>
    <row r="6658" spans="1:10">
      <c r="A6658" s="18" t="s">
        <v>1285</v>
      </c>
      <c r="B6658" s="1"/>
      <c r="C6658" s="47" t="s">
        <v>1286</v>
      </c>
      <c r="D6658" s="18"/>
      <c r="E6658" s="42"/>
      <c r="F6658" s="42"/>
      <c r="G6658" s="43"/>
      <c r="H6658" s="44"/>
      <c r="I6658" s="45"/>
      <c r="J6658" s="46"/>
    </row>
    <row r="6659" spans="1:10">
      <c r="A6659" s="40"/>
      <c r="B6659" s="31"/>
      <c r="C6659" s="523"/>
      <c r="D6659" s="576"/>
      <c r="E6659" s="577"/>
      <c r="F6659" s="577"/>
      <c r="G6659" s="578"/>
      <c r="H6659" s="574"/>
      <c r="I6659" s="585"/>
      <c r="J6659" s="587"/>
    </row>
    <row r="6660" spans="1:10">
      <c r="A6660" s="54" t="s">
        <v>1287</v>
      </c>
      <c r="B6660" s="1"/>
      <c r="C6660" s="41"/>
      <c r="D6660" s="18"/>
      <c r="E6660" s="42"/>
      <c r="F6660" s="42"/>
      <c r="G6660" s="43" t="s">
        <v>1288</v>
      </c>
      <c r="H6660" s="574">
        <f>SUM(H6658:H6659)</f>
        <v>0</v>
      </c>
      <c r="I6660" s="45"/>
      <c r="J6660" s="587">
        <f>SUM(J6658:J6659)</f>
        <v>0</v>
      </c>
    </row>
    <row r="6661" spans="1:10">
      <c r="A6661" s="18"/>
      <c r="B6661" s="55"/>
      <c r="C6661" s="41"/>
      <c r="D6661" s="18"/>
      <c r="E6661" s="42"/>
      <c r="F6661" s="42"/>
      <c r="G6661" s="43"/>
      <c r="H6661" s="44"/>
      <c r="I6661" s="45"/>
      <c r="J6661" s="46"/>
    </row>
    <row r="6662" spans="1:10" ht="16" thickBot="1">
      <c r="A6662" s="18" t="s">
        <v>1289</v>
      </c>
      <c r="B6662" s="55"/>
      <c r="C6662" s="56"/>
      <c r="D6662" s="405"/>
      <c r="E6662" s="406"/>
      <c r="F6662" s="407" t="s">
        <v>1290</v>
      </c>
      <c r="G6662" s="408">
        <f>SUM(H6649:H6661)/2</f>
        <v>7160.01</v>
      </c>
      <c r="H6662" s="409" t="e">
        <f>IF($A$2="CD",IF($A$3=1,ROUND(SUM(H6649:H6661)/2,0),IF($A$3=3,ROUND(SUM(H6649:H6661)/2,-1),SUM(H6649:H6661)/2)),SUM(H6649:H6661)/2)</f>
        <v>#REF!</v>
      </c>
      <c r="I6662" s="57" t="e">
        <f>SUM(J6649:J6661)/2</f>
        <v>#REF!</v>
      </c>
      <c r="J6662" s="410" t="e">
        <f>IF($A$2="CD",IF($A$3=1,ROUND(SUM(J6649:J6661)/2,0),IF($A$3=3,ROUND(SUM(J6649:J6661)/2,-1),SUM(J6649:J6661)/2)),SUM(J6649:J6661)/2)</f>
        <v>#REF!</v>
      </c>
    </row>
    <row r="6663" spans="1:10" ht="16" thickTop="1">
      <c r="A6663" s="18" t="s">
        <v>1340</v>
      </c>
      <c r="B6663" s="55"/>
      <c r="C6663" s="65" t="s">
        <v>1341</v>
      </c>
      <c r="D6663" s="66"/>
      <c r="E6663" s="67"/>
      <c r="F6663" s="67"/>
      <c r="G6663" s="68"/>
      <c r="H6663" s="69"/>
      <c r="I6663" s="45"/>
      <c r="J6663" s="70"/>
    </row>
    <row r="6664" spans="1:10">
      <c r="A6664" s="40" t="s">
        <v>1342</v>
      </c>
      <c r="B6664" s="55"/>
      <c r="C6664" s="588" t="s">
        <v>1343</v>
      </c>
      <c r="D6664" s="531"/>
      <c r="E6664" s="532"/>
      <c r="F6664" s="581">
        <f>$F$3</f>
        <v>0</v>
      </c>
      <c r="G6664" s="534"/>
      <c r="H6664" s="535" t="e">
        <f>ROUND(H6662*F6664,2)</f>
        <v>#REF!</v>
      </c>
      <c r="I6664" s="45"/>
      <c r="J6664" s="587" t="e">
        <f>ROUND(J6662*F6664,2)</f>
        <v>#REF!</v>
      </c>
    </row>
    <row r="6665" spans="1:10">
      <c r="A6665" s="40" t="s">
        <v>1344</v>
      </c>
      <c r="B6665" s="55"/>
      <c r="C6665" s="588" t="s">
        <v>1345</v>
      </c>
      <c r="D6665" s="531"/>
      <c r="E6665" s="532"/>
      <c r="F6665" s="581">
        <f>$G$3</f>
        <v>0</v>
      </c>
      <c r="G6665" s="534"/>
      <c r="H6665" s="535" t="e">
        <f>ROUND(H6662*F6665,2)</f>
        <v>#REF!</v>
      </c>
      <c r="I6665" s="45"/>
      <c r="J6665" s="587" t="e">
        <f>ROUND(J6662*F6665,2)</f>
        <v>#REF!</v>
      </c>
    </row>
    <row r="6666" spans="1:10">
      <c r="A6666" s="40" t="s">
        <v>1346</v>
      </c>
      <c r="B6666" s="55"/>
      <c r="C6666" s="588" t="s">
        <v>1347</v>
      </c>
      <c r="D6666" s="531"/>
      <c r="E6666" s="532"/>
      <c r="F6666" s="581">
        <f>$H$3</f>
        <v>0</v>
      </c>
      <c r="G6666" s="534"/>
      <c r="H6666" s="535" t="e">
        <f>ROUND(H6662*F6666,2)</f>
        <v>#REF!</v>
      </c>
      <c r="I6666" s="45"/>
      <c r="J6666" s="587" t="e">
        <f>ROUND(J6662*F6666,2)</f>
        <v>#REF!</v>
      </c>
    </row>
    <row r="6667" spans="1:10">
      <c r="A6667" s="40" t="s">
        <v>1348</v>
      </c>
      <c r="B6667" s="55"/>
      <c r="C6667" s="588" t="s">
        <v>1349</v>
      </c>
      <c r="D6667" s="531"/>
      <c r="E6667" s="532"/>
      <c r="F6667" s="581" t="e">
        <f>$I$3</f>
        <v>#REF!</v>
      </c>
      <c r="G6667" s="534"/>
      <c r="H6667" s="535" t="e">
        <f>ROUND(H6666*F6667,2)</f>
        <v>#REF!</v>
      </c>
      <c r="I6667" s="62"/>
      <c r="J6667" s="587" t="e">
        <f>ROUND(J6666*F6667,2)</f>
        <v>#REF!</v>
      </c>
    </row>
    <row r="6668" spans="1:10">
      <c r="A6668" s="18" t="s">
        <v>1350</v>
      </c>
      <c r="B6668" s="55"/>
      <c r="C6668" s="47" t="s">
        <v>1351</v>
      </c>
      <c r="D6668" s="18"/>
      <c r="E6668" s="42"/>
      <c r="F6668" s="42"/>
      <c r="G6668" s="71"/>
      <c r="H6668" s="72" t="e">
        <f>SUM(H6664:H6667)</f>
        <v>#REF!</v>
      </c>
      <c r="I6668" s="62"/>
      <c r="J6668" s="73" t="e">
        <f>SUM(J6664:J6667)</f>
        <v>#REF!</v>
      </c>
    </row>
    <row r="6669" spans="1:10" ht="16" thickBot="1">
      <c r="A6669" s="18" t="s">
        <v>1352</v>
      </c>
      <c r="B6669" s="55"/>
      <c r="C6669" s="411"/>
      <c r="D6669" s="412"/>
      <c r="E6669" s="406"/>
      <c r="F6669" s="407" t="s">
        <v>1353</v>
      </c>
      <c r="G6669" s="413" t="e">
        <f>H6668+H6662</f>
        <v>#REF!</v>
      </c>
      <c r="H6669" s="409" t="e">
        <f>IF($A$3=2,ROUND((H6662+H6668),2),IF($A$3=3,ROUND((H6662+H6668),-1),ROUND((H6662+H6668),0)))</f>
        <v>#REF!</v>
      </c>
      <c r="I6669" s="57"/>
      <c r="J6669" s="410" t="e">
        <f>IF($A$3=2,ROUND((J6662+J6668),2),IF($A$3=3,ROUND((J6662+J6668),-1),ROUND((J6662+J6668),0)))</f>
        <v>#REF!</v>
      </c>
    </row>
    <row r="6670" spans="1:10" ht="16" thickTop="1">
      <c r="C6670" s="1"/>
      <c r="D6670" s="2"/>
      <c r="E6670" s="1"/>
      <c r="F6670" s="1"/>
      <c r="G6670" s="1"/>
      <c r="H6670" s="1"/>
      <c r="I6670" s="29"/>
      <c r="J6670" s="30"/>
    </row>
    <row r="6671" spans="1:10">
      <c r="C6671" s="1"/>
      <c r="D6671" s="2"/>
      <c r="E6671" s="1"/>
      <c r="F6671" s="1"/>
      <c r="G6671" s="1"/>
      <c r="H6671" s="1"/>
      <c r="I6671" s="29"/>
      <c r="J6671" s="30"/>
    </row>
    <row r="6672" spans="1:10" ht="16" thickBot="1">
      <c r="C6672" s="1"/>
      <c r="D6672" s="2"/>
      <c r="E6672" s="1"/>
      <c r="F6672" s="1"/>
      <c r="G6672" s="1"/>
      <c r="H6672" s="1"/>
      <c r="I6672" s="29"/>
      <c r="J6672" s="30"/>
    </row>
    <row r="6673" spans="1:10" ht="16" thickTop="1">
      <c r="A6673" s="18" t="s">
        <v>2205</v>
      </c>
      <c r="B6673" s="31"/>
      <c r="C6673" s="812" t="s">
        <v>2206</v>
      </c>
      <c r="D6673" s="813"/>
      <c r="E6673" s="813"/>
      <c r="F6673" s="813"/>
      <c r="G6673" s="32"/>
      <c r="H6673" s="33" t="s">
        <v>1293</v>
      </c>
      <c r="I6673" s="34" t="s">
        <v>1251</v>
      </c>
      <c r="J6673" s="35" t="s">
        <v>4</v>
      </c>
    </row>
    <row r="6674" spans="1:10">
      <c r="A6674" s="18"/>
      <c r="B6674" s="31"/>
      <c r="C6674" s="814"/>
      <c r="D6674" s="815"/>
      <c r="E6674" s="815"/>
      <c r="F6674" s="815"/>
      <c r="G6674" s="36"/>
      <c r="H6674" s="37" t="e">
        <f>"ITEM:   "&amp;#REF!</f>
        <v>#REF!</v>
      </c>
      <c r="I6674" s="64" t="e">
        <f>#REF!</f>
        <v>#REF!</v>
      </c>
      <c r="J6674" s="39"/>
    </row>
    <row r="6675" spans="1:10">
      <c r="A6675" s="40" t="s">
        <v>1253</v>
      </c>
      <c r="B6675" s="31"/>
      <c r="C6675" s="523" t="s">
        <v>1</v>
      </c>
      <c r="D6675" s="576" t="s">
        <v>2</v>
      </c>
      <c r="E6675" s="577" t="s">
        <v>3</v>
      </c>
      <c r="F6675" s="577" t="s">
        <v>1254</v>
      </c>
      <c r="G6675" s="578" t="s">
        <v>1255</v>
      </c>
      <c r="H6675" s="574" t="s">
        <v>1256</v>
      </c>
      <c r="I6675" s="585"/>
      <c r="J6675" s="587" t="s">
        <v>1256</v>
      </c>
    </row>
    <row r="6676" spans="1:10">
      <c r="A6676" s="40"/>
      <c r="B6676" s="31"/>
      <c r="C6676" s="41"/>
      <c r="D6676" s="18"/>
      <c r="E6676" s="42"/>
      <c r="F6676" s="42"/>
      <c r="G6676" s="43"/>
      <c r="H6676" s="44"/>
      <c r="I6676" s="45"/>
      <c r="J6676" s="46"/>
    </row>
    <row r="6677" spans="1:10">
      <c r="A6677" s="40" t="s">
        <v>1278</v>
      </c>
      <c r="B6677" s="31"/>
      <c r="C6677" s="53" t="s">
        <v>1279</v>
      </c>
      <c r="D6677" s="18"/>
      <c r="E6677" s="42"/>
      <c r="F6677" s="42"/>
      <c r="G6677" s="43"/>
      <c r="H6677" s="44"/>
      <c r="I6677" s="45"/>
      <c r="J6677" s="46"/>
    </row>
    <row r="6678" spans="1:10">
      <c r="A6678" s="40">
        <v>300059</v>
      </c>
      <c r="B6678" s="31" t="s">
        <v>1279</v>
      </c>
      <c r="C6678" s="523" t="s">
        <v>1432</v>
      </c>
      <c r="D6678" s="576" t="s">
        <v>1433</v>
      </c>
      <c r="E6678" s="577">
        <v>0.26</v>
      </c>
      <c r="F6678" s="577"/>
      <c r="G6678" s="578">
        <v>46500</v>
      </c>
      <c r="H6678" s="574">
        <f>TRUNC(E6678* (1 + F6678 / 100) * G6678,2)</f>
        <v>12090</v>
      </c>
      <c r="I6678" s="585" t="e">
        <f>I6674 * (E6678 * (1+F6678/100))</f>
        <v>#REF!</v>
      </c>
      <c r="J6678" s="587" t="e">
        <f>H6678 * I6674</f>
        <v>#REF!</v>
      </c>
    </row>
    <row r="6679" spans="1:10">
      <c r="A6679" s="40">
        <v>300045</v>
      </c>
      <c r="B6679" s="31" t="s">
        <v>1279</v>
      </c>
      <c r="C6679" s="523" t="s">
        <v>2207</v>
      </c>
      <c r="D6679" s="576" t="s">
        <v>1417</v>
      </c>
      <c r="E6679" s="577">
        <v>0.05</v>
      </c>
      <c r="F6679" s="577"/>
      <c r="G6679" s="578">
        <v>90000</v>
      </c>
      <c r="H6679" s="574">
        <f>TRUNC(E6679* (1 + F6679 / 100) * G6679,2)</f>
        <v>4500</v>
      </c>
      <c r="I6679" s="585" t="e">
        <f>I6674 * (E6679 * (1+F6679/100))</f>
        <v>#REF!</v>
      </c>
      <c r="J6679" s="587" t="e">
        <f>H6679 * I6674</f>
        <v>#REF!</v>
      </c>
    </row>
    <row r="6680" spans="1:10">
      <c r="A6680" s="18" t="s">
        <v>1283</v>
      </c>
      <c r="B6680" s="31"/>
      <c r="C6680" s="41"/>
      <c r="D6680" s="18"/>
      <c r="E6680" s="42"/>
      <c r="F6680" s="42"/>
      <c r="G6680" s="43" t="s">
        <v>1284</v>
      </c>
      <c r="H6680" s="48">
        <f>SUM(H6677:H6679)</f>
        <v>16590</v>
      </c>
      <c r="I6680" s="45"/>
      <c r="J6680" s="49" t="e">
        <f>SUM(J6677:J6679)</f>
        <v>#REF!</v>
      </c>
    </row>
    <row r="6681" spans="1:10">
      <c r="A6681" s="18" t="s">
        <v>1285</v>
      </c>
      <c r="B6681" s="1"/>
      <c r="C6681" s="47" t="s">
        <v>1286</v>
      </c>
      <c r="D6681" s="18"/>
      <c r="E6681" s="42"/>
      <c r="F6681" s="42"/>
      <c r="G6681" s="43"/>
      <c r="H6681" s="44"/>
      <c r="I6681" s="45"/>
      <c r="J6681" s="46"/>
    </row>
    <row r="6682" spans="1:10">
      <c r="A6682" s="40"/>
      <c r="B6682" s="31"/>
      <c r="C6682" s="523"/>
      <c r="D6682" s="576"/>
      <c r="E6682" s="577"/>
      <c r="F6682" s="577"/>
      <c r="G6682" s="578"/>
      <c r="H6682" s="574"/>
      <c r="I6682" s="585"/>
      <c r="J6682" s="587"/>
    </row>
    <row r="6683" spans="1:10">
      <c r="A6683" s="54" t="s">
        <v>1287</v>
      </c>
      <c r="B6683" s="1"/>
      <c r="C6683" s="41"/>
      <c r="D6683" s="18"/>
      <c r="E6683" s="42"/>
      <c r="F6683" s="42"/>
      <c r="G6683" s="43" t="s">
        <v>1288</v>
      </c>
      <c r="H6683" s="574">
        <f>SUM(H6681:H6682)</f>
        <v>0</v>
      </c>
      <c r="I6683" s="45"/>
      <c r="J6683" s="587">
        <f>SUM(J6681:J6682)</f>
        <v>0</v>
      </c>
    </row>
    <row r="6684" spans="1:10">
      <c r="A6684" s="18"/>
      <c r="B6684" s="55"/>
      <c r="C6684" s="41"/>
      <c r="D6684" s="18"/>
      <c r="E6684" s="42"/>
      <c r="F6684" s="42"/>
      <c r="G6684" s="43"/>
      <c r="H6684" s="44"/>
      <c r="I6684" s="45"/>
      <c r="J6684" s="46"/>
    </row>
    <row r="6685" spans="1:10" ht="16" thickBot="1">
      <c r="A6685" s="18" t="s">
        <v>1289</v>
      </c>
      <c r="B6685" s="55"/>
      <c r="C6685" s="56"/>
      <c r="D6685" s="405"/>
      <c r="E6685" s="406"/>
      <c r="F6685" s="407" t="s">
        <v>1290</v>
      </c>
      <c r="G6685" s="408">
        <f>SUM(H6675:H6684)/2</f>
        <v>16590</v>
      </c>
      <c r="H6685" s="409" t="e">
        <f>IF($A$2="CD",IF($A$3=1,ROUND(SUM(H6675:H6684)/2,0),IF($A$3=3,ROUND(SUM(H6675:H6684)/2,-1),SUM(H6675:H6684)/2)),SUM(H6675:H6684)/2)</f>
        <v>#REF!</v>
      </c>
      <c r="I6685" s="57" t="e">
        <f>SUM(J6675:J6684)/2</f>
        <v>#REF!</v>
      </c>
      <c r="J6685" s="410" t="e">
        <f>IF($A$2="CD",IF($A$3=1,ROUND(SUM(J6675:J6684)/2,0),IF($A$3=3,ROUND(SUM(J6675:J6684)/2,-1),SUM(J6675:J6684)/2)),SUM(J6675:J6684)/2)</f>
        <v>#REF!</v>
      </c>
    </row>
    <row r="6686" spans="1:10" ht="16" thickTop="1">
      <c r="A6686" s="18" t="s">
        <v>1340</v>
      </c>
      <c r="B6686" s="55"/>
      <c r="C6686" s="65" t="s">
        <v>1341</v>
      </c>
      <c r="D6686" s="66"/>
      <c r="E6686" s="67"/>
      <c r="F6686" s="67"/>
      <c r="G6686" s="68"/>
      <c r="H6686" s="69"/>
      <c r="I6686" s="45"/>
      <c r="J6686" s="70"/>
    </row>
    <row r="6687" spans="1:10">
      <c r="A6687" s="40" t="s">
        <v>1342</v>
      </c>
      <c r="B6687" s="55"/>
      <c r="C6687" s="588" t="s">
        <v>1343</v>
      </c>
      <c r="D6687" s="531"/>
      <c r="E6687" s="532"/>
      <c r="F6687" s="581">
        <f>$F$3</f>
        <v>0</v>
      </c>
      <c r="G6687" s="534"/>
      <c r="H6687" s="535" t="e">
        <f>ROUND(H6685*F6687,2)</f>
        <v>#REF!</v>
      </c>
      <c r="I6687" s="45"/>
      <c r="J6687" s="587" t="e">
        <f>ROUND(J6685*F6687,2)</f>
        <v>#REF!</v>
      </c>
    </row>
    <row r="6688" spans="1:10">
      <c r="A6688" s="40" t="s">
        <v>1344</v>
      </c>
      <c r="B6688" s="55"/>
      <c r="C6688" s="588" t="s">
        <v>1345</v>
      </c>
      <c r="D6688" s="531"/>
      <c r="E6688" s="532"/>
      <c r="F6688" s="581">
        <f>$G$3</f>
        <v>0</v>
      </c>
      <c r="G6688" s="534"/>
      <c r="H6688" s="535" t="e">
        <f>ROUND(H6685*F6688,2)</f>
        <v>#REF!</v>
      </c>
      <c r="I6688" s="45"/>
      <c r="J6688" s="587" t="e">
        <f>ROUND(J6685*F6688,2)</f>
        <v>#REF!</v>
      </c>
    </row>
    <row r="6689" spans="1:10">
      <c r="A6689" s="40" t="s">
        <v>1346</v>
      </c>
      <c r="B6689" s="55"/>
      <c r="C6689" s="588" t="s">
        <v>1347</v>
      </c>
      <c r="D6689" s="531"/>
      <c r="E6689" s="532"/>
      <c r="F6689" s="581">
        <f>$H$3</f>
        <v>0</v>
      </c>
      <c r="G6689" s="534"/>
      <c r="H6689" s="535" t="e">
        <f>ROUND(H6685*F6689,2)</f>
        <v>#REF!</v>
      </c>
      <c r="I6689" s="45"/>
      <c r="J6689" s="587" t="e">
        <f>ROUND(J6685*F6689,2)</f>
        <v>#REF!</v>
      </c>
    </row>
    <row r="6690" spans="1:10">
      <c r="A6690" s="40" t="s">
        <v>1348</v>
      </c>
      <c r="B6690" s="55"/>
      <c r="C6690" s="588" t="s">
        <v>1349</v>
      </c>
      <c r="D6690" s="531"/>
      <c r="E6690" s="532"/>
      <c r="F6690" s="581" t="e">
        <f>$I$3</f>
        <v>#REF!</v>
      </c>
      <c r="G6690" s="534"/>
      <c r="H6690" s="535" t="e">
        <f>ROUND(H6689*F6690,2)</f>
        <v>#REF!</v>
      </c>
      <c r="I6690" s="45"/>
      <c r="J6690" s="587" t="e">
        <f>ROUND(J6689*F6690,2)</f>
        <v>#REF!</v>
      </c>
    </row>
    <row r="6691" spans="1:10">
      <c r="A6691" s="18" t="s">
        <v>1350</v>
      </c>
      <c r="B6691" s="55"/>
      <c r="C6691" s="47" t="s">
        <v>1351</v>
      </c>
      <c r="D6691" s="18"/>
      <c r="E6691" s="42"/>
      <c r="F6691" s="42"/>
      <c r="G6691" s="71"/>
      <c r="H6691" s="72" t="e">
        <f>SUM(H6687:H6690)</f>
        <v>#REF!</v>
      </c>
      <c r="I6691" s="62"/>
      <c r="J6691" s="73" t="e">
        <f>SUM(J6687:J6690)</f>
        <v>#REF!</v>
      </c>
    </row>
    <row r="6692" spans="1:10" ht="16" thickBot="1">
      <c r="A6692" s="18" t="s">
        <v>1352</v>
      </c>
      <c r="B6692" s="55"/>
      <c r="C6692" s="411"/>
      <c r="D6692" s="412"/>
      <c r="E6692" s="406"/>
      <c r="F6692" s="407" t="s">
        <v>1353</v>
      </c>
      <c r="G6692" s="413" t="e">
        <f>H6691+H6685</f>
        <v>#REF!</v>
      </c>
      <c r="H6692" s="409" t="e">
        <f>IF($A$3=2,ROUND((H6685+H6691),2),IF($A$3=3,ROUND((H6685+H6691),-1),ROUND((H6685+H6691),0)))</f>
        <v>#REF!</v>
      </c>
      <c r="I6692" s="57"/>
      <c r="J6692" s="410" t="e">
        <f>IF($A$3=2,ROUND((J6685+J6691),2),IF($A$3=3,ROUND((J6685+J6691),-1),ROUND((J6685+J6691),0)))</f>
        <v>#REF!</v>
      </c>
    </row>
    <row r="6693" spans="1:10" ht="16" thickTop="1">
      <c r="C6693" s="1"/>
      <c r="D6693" s="2"/>
      <c r="E6693" s="1"/>
      <c r="F6693" s="1"/>
      <c r="G6693" s="1"/>
      <c r="H6693" s="1"/>
      <c r="I6693" s="29"/>
      <c r="J6693" s="30"/>
    </row>
    <row r="6694" spans="1:10">
      <c r="C6694" s="1"/>
      <c r="D6694" s="2"/>
      <c r="E6694" s="1"/>
      <c r="F6694" s="1"/>
      <c r="G6694" s="1"/>
      <c r="H6694" s="1"/>
      <c r="I6694" s="29"/>
      <c r="J6694" s="30"/>
    </row>
    <row r="6695" spans="1:10" ht="16" thickBot="1">
      <c r="C6695" s="1"/>
      <c r="D6695" s="2"/>
      <c r="E6695" s="1"/>
      <c r="F6695" s="1"/>
      <c r="G6695" s="1"/>
      <c r="H6695" s="1"/>
      <c r="I6695" s="29"/>
      <c r="J6695" s="30"/>
    </row>
    <row r="6696" spans="1:10" ht="16" thickTop="1">
      <c r="A6696" s="18" t="s">
        <v>2208</v>
      </c>
      <c r="B6696" s="31"/>
      <c r="C6696" s="812" t="s">
        <v>78</v>
      </c>
      <c r="D6696" s="813"/>
      <c r="E6696" s="813"/>
      <c r="F6696" s="813"/>
      <c r="G6696" s="32"/>
      <c r="H6696" s="33" t="s">
        <v>1373</v>
      </c>
      <c r="I6696" s="34" t="s">
        <v>1251</v>
      </c>
      <c r="J6696" s="35" t="s">
        <v>4</v>
      </c>
    </row>
    <row r="6697" spans="1:10">
      <c r="A6697" s="18"/>
      <c r="B6697" s="31"/>
      <c r="C6697" s="814"/>
      <c r="D6697" s="815"/>
      <c r="E6697" s="815"/>
      <c r="F6697" s="815"/>
      <c r="G6697" s="36"/>
      <c r="H6697" s="37" t="e">
        <f>"ITEM:   "&amp;#REF!</f>
        <v>#REF!</v>
      </c>
      <c r="I6697" s="64" t="e">
        <f>#REF!</f>
        <v>#REF!</v>
      </c>
      <c r="J6697" s="39"/>
    </row>
    <row r="6698" spans="1:10">
      <c r="A6698" s="40" t="s">
        <v>1253</v>
      </c>
      <c r="B6698" s="31"/>
      <c r="C6698" s="523" t="s">
        <v>1</v>
      </c>
      <c r="D6698" s="576" t="s">
        <v>2</v>
      </c>
      <c r="E6698" s="577" t="s">
        <v>3</v>
      </c>
      <c r="F6698" s="577" t="s">
        <v>1254</v>
      </c>
      <c r="G6698" s="578" t="s">
        <v>1255</v>
      </c>
      <c r="H6698" s="574" t="s">
        <v>1256</v>
      </c>
      <c r="I6698" s="585"/>
      <c r="J6698" s="587" t="s">
        <v>1256</v>
      </c>
    </row>
    <row r="6699" spans="1:10">
      <c r="A6699" s="40"/>
      <c r="B6699" s="31"/>
      <c r="C6699" s="41"/>
      <c r="D6699" s="18"/>
      <c r="E6699" s="42"/>
      <c r="F6699" s="42"/>
      <c r="G6699" s="43"/>
      <c r="H6699" s="44"/>
      <c r="I6699" s="45"/>
      <c r="J6699" s="46"/>
    </row>
    <row r="6700" spans="1:10">
      <c r="A6700" s="40" t="s">
        <v>1257</v>
      </c>
      <c r="B6700" s="31"/>
      <c r="C6700" s="47" t="s">
        <v>1258</v>
      </c>
      <c r="D6700" s="18"/>
      <c r="E6700" s="42"/>
      <c r="F6700" s="42"/>
      <c r="G6700" s="43"/>
      <c r="H6700" s="44"/>
      <c r="I6700" s="45"/>
      <c r="J6700" s="46"/>
    </row>
    <row r="6701" spans="1:10">
      <c r="A6701" s="18" t="s">
        <v>1531</v>
      </c>
      <c r="B6701" s="31" t="s">
        <v>1532</v>
      </c>
      <c r="C6701" s="523" t="s">
        <v>1533</v>
      </c>
      <c r="D6701" s="576" t="s">
        <v>8</v>
      </c>
      <c r="E6701" s="577">
        <v>0.05</v>
      </c>
      <c r="F6701" s="577"/>
      <c r="G6701" s="578" t="e">
        <f>H217</f>
        <v>#REF!</v>
      </c>
      <c r="H6701" s="574" t="e">
        <f>TRUNC(E6701* (1 + F6701 / 100) * G6701,2)</f>
        <v>#REF!</v>
      </c>
      <c r="I6701" s="585" t="e">
        <f>I6697 * (E6701 * (1+F6701/100))</f>
        <v>#REF!</v>
      </c>
      <c r="J6701" s="587" t="e">
        <f>H6701 * I6697</f>
        <v>#REF!</v>
      </c>
    </row>
    <row r="6702" spans="1:10">
      <c r="A6702" s="18" t="s">
        <v>1265</v>
      </c>
      <c r="B6702" s="31"/>
      <c r="C6702" s="41"/>
      <c r="D6702" s="18"/>
      <c r="E6702" s="42"/>
      <c r="F6702" s="42"/>
      <c r="G6702" s="43" t="s">
        <v>1266</v>
      </c>
      <c r="H6702" s="48" t="e">
        <f>SUM(H6700:H6701)</f>
        <v>#REF!</v>
      </c>
      <c r="I6702" s="45"/>
      <c r="J6702" s="49" t="e">
        <f>SUM(J6700:J6701)</f>
        <v>#REF!</v>
      </c>
    </row>
    <row r="6703" spans="1:10">
      <c r="A6703" s="40" t="s">
        <v>1267</v>
      </c>
      <c r="B6703" s="31"/>
      <c r="C6703" s="50" t="s">
        <v>1268</v>
      </c>
      <c r="D6703" s="18" t="s">
        <v>1269</v>
      </c>
      <c r="E6703" s="18" t="s">
        <v>1270</v>
      </c>
      <c r="F6703" s="18" t="s">
        <v>1271</v>
      </c>
      <c r="G6703" s="51" t="s">
        <v>1272</v>
      </c>
      <c r="H6703" s="52" t="s">
        <v>1273</v>
      </c>
      <c r="I6703" s="45"/>
      <c r="J6703" s="46"/>
    </row>
    <row r="6704" spans="1:10">
      <c r="A6704" s="40">
        <v>200007</v>
      </c>
      <c r="B6704" s="31" t="s">
        <v>1268</v>
      </c>
      <c r="C6704" s="523" t="s">
        <v>1274</v>
      </c>
      <c r="D6704" s="570">
        <v>109195</v>
      </c>
      <c r="E6704" s="571">
        <f>$O$1</f>
        <v>1.68</v>
      </c>
      <c r="F6704" s="572">
        <f>IF(D6704&lt;&gt;"",TRUNC(D6704*E6704,0),"")</f>
        <v>183447</v>
      </c>
      <c r="G6704" s="573">
        <v>26.6815</v>
      </c>
      <c r="H6704" s="574">
        <f>TRUNC(F6704/G6704,2)</f>
        <v>6875.43</v>
      </c>
      <c r="I6704" s="585" t="e">
        <f>I6697 / G6704</f>
        <v>#REF!</v>
      </c>
      <c r="J6704" s="587" t="e">
        <f>H6704 * I6697</f>
        <v>#REF!</v>
      </c>
    </row>
    <row r="6705" spans="1:10">
      <c r="A6705" s="18" t="s">
        <v>1276</v>
      </c>
      <c r="B6705" s="31"/>
      <c r="C6705" s="41"/>
      <c r="D6705" s="18"/>
      <c r="E6705" s="42"/>
      <c r="F6705" s="42"/>
      <c r="G6705" s="43" t="s">
        <v>1277</v>
      </c>
      <c r="H6705" s="48">
        <f>SUM(H6703:H6704)</f>
        <v>6875.43</v>
      </c>
      <c r="I6705" s="45"/>
      <c r="J6705" s="49" t="e">
        <f>SUM(J6703:J6704)</f>
        <v>#REF!</v>
      </c>
    </row>
    <row r="6706" spans="1:10">
      <c r="A6706" s="40" t="s">
        <v>1278</v>
      </c>
      <c r="B6706" s="31"/>
      <c r="C6706" s="53" t="s">
        <v>1279</v>
      </c>
      <c r="D6706" s="18"/>
      <c r="E6706" s="42"/>
      <c r="F6706" s="42"/>
      <c r="G6706" s="43"/>
      <c r="H6706" s="44"/>
      <c r="I6706" s="45"/>
      <c r="J6706" s="46"/>
    </row>
    <row r="6707" spans="1:10">
      <c r="A6707" s="40">
        <v>300026</v>
      </c>
      <c r="B6707" s="31" t="s">
        <v>1279</v>
      </c>
      <c r="C6707" s="523" t="s">
        <v>1281</v>
      </c>
      <c r="D6707" s="576" t="s">
        <v>1282</v>
      </c>
      <c r="E6707" s="579">
        <f>$O$2</f>
        <v>0.05</v>
      </c>
      <c r="F6707" s="577"/>
      <c r="G6707" s="578">
        <f>H6705</f>
        <v>6875.43</v>
      </c>
      <c r="H6707" s="574">
        <f>TRUNC(E6707* (1 + F6707 / 100) * G6707,2)</f>
        <v>343.77</v>
      </c>
      <c r="I6707" s="585" t="e">
        <f>I6697 * H6707</f>
        <v>#REF!</v>
      </c>
      <c r="J6707" s="587" t="e">
        <f>H6707 * I6697</f>
        <v>#REF!</v>
      </c>
    </row>
    <row r="6708" spans="1:10">
      <c r="A6708" s="18" t="s">
        <v>1283</v>
      </c>
      <c r="B6708" s="31"/>
      <c r="C6708" s="41"/>
      <c r="D6708" s="18"/>
      <c r="E6708" s="42"/>
      <c r="F6708" s="42"/>
      <c r="G6708" s="43" t="s">
        <v>1284</v>
      </c>
      <c r="H6708" s="48">
        <f>SUM(H6706:H6707)</f>
        <v>343.77</v>
      </c>
      <c r="I6708" s="45"/>
      <c r="J6708" s="49" t="e">
        <f>SUM(J6706:J6707)</f>
        <v>#REF!</v>
      </c>
    </row>
    <row r="6709" spans="1:10">
      <c r="A6709" s="18" t="s">
        <v>1285</v>
      </c>
      <c r="B6709" s="1"/>
      <c r="C6709" s="47" t="s">
        <v>1286</v>
      </c>
      <c r="D6709" s="18"/>
      <c r="E6709" s="42"/>
      <c r="F6709" s="42"/>
      <c r="G6709" s="43"/>
      <c r="H6709" s="44"/>
      <c r="I6709" s="45"/>
      <c r="J6709" s="46"/>
    </row>
    <row r="6710" spans="1:10">
      <c r="A6710" s="40"/>
      <c r="B6710" s="31"/>
      <c r="C6710" s="523"/>
      <c r="D6710" s="576"/>
      <c r="E6710" s="577"/>
      <c r="F6710" s="577"/>
      <c r="G6710" s="578"/>
      <c r="H6710" s="574"/>
      <c r="I6710" s="585"/>
      <c r="J6710" s="587"/>
    </row>
    <row r="6711" spans="1:10">
      <c r="A6711" s="54" t="s">
        <v>1287</v>
      </c>
      <c r="B6711" s="1"/>
      <c r="C6711" s="41"/>
      <c r="D6711" s="18"/>
      <c r="E6711" s="42"/>
      <c r="F6711" s="42"/>
      <c r="G6711" s="43" t="s">
        <v>1288</v>
      </c>
      <c r="H6711" s="574">
        <f>SUM(H6709:H6710)</f>
        <v>0</v>
      </c>
      <c r="I6711" s="45"/>
      <c r="J6711" s="587">
        <f>SUM(J6709:J6710)</f>
        <v>0</v>
      </c>
    </row>
    <row r="6712" spans="1:10">
      <c r="A6712" s="18"/>
      <c r="B6712" s="55"/>
      <c r="C6712" s="41"/>
      <c r="D6712" s="18"/>
      <c r="E6712" s="42"/>
      <c r="F6712" s="42"/>
      <c r="G6712" s="43"/>
      <c r="H6712" s="44"/>
      <c r="I6712" s="45"/>
      <c r="J6712" s="46"/>
    </row>
    <row r="6713" spans="1:10" ht="16" thickBot="1">
      <c r="A6713" s="18" t="s">
        <v>1289</v>
      </c>
      <c r="B6713" s="55"/>
      <c r="C6713" s="56"/>
      <c r="D6713" s="405"/>
      <c r="E6713" s="406"/>
      <c r="F6713" s="407" t="s">
        <v>1290</v>
      </c>
      <c r="G6713" s="408" t="e">
        <f>SUM(H6698:H6712)/2</f>
        <v>#REF!</v>
      </c>
      <c r="H6713" s="409" t="e">
        <f>IF($A$2="CD",IF($A$3=1,ROUND(SUM(H6698:H6712)/2,0),IF($A$3=3,ROUND(SUM(H6698:H6712)/2,-1),SUM(H6698:H6712)/2)),SUM(H6698:H6712)/2)</f>
        <v>#REF!</v>
      </c>
      <c r="I6713" s="57" t="e">
        <f>SUM(J6698:J6712)/2</f>
        <v>#REF!</v>
      </c>
      <c r="J6713" s="410" t="e">
        <f>IF($A$2="CD",IF($A$3=1,ROUND(SUM(J6698:J6712)/2,0),IF($A$3=3,ROUND(SUM(J6698:J6712)/2,-1),SUM(J6698:J6712)/2)),SUM(J6698:J6712)/2)</f>
        <v>#REF!</v>
      </c>
    </row>
    <row r="6714" spans="1:10" ht="16" thickTop="1">
      <c r="A6714" s="18" t="s">
        <v>1340</v>
      </c>
      <c r="B6714" s="55"/>
      <c r="C6714" s="65" t="s">
        <v>1341</v>
      </c>
      <c r="D6714" s="66"/>
      <c r="E6714" s="67"/>
      <c r="F6714" s="67"/>
      <c r="G6714" s="68"/>
      <c r="H6714" s="69"/>
      <c r="I6714" s="62"/>
      <c r="J6714" s="70"/>
    </row>
    <row r="6715" spans="1:10">
      <c r="A6715" s="40" t="s">
        <v>1342</v>
      </c>
      <c r="B6715" s="55"/>
      <c r="C6715" s="588" t="s">
        <v>1343</v>
      </c>
      <c r="D6715" s="531"/>
      <c r="E6715" s="532"/>
      <c r="F6715" s="581">
        <f>$F$3</f>
        <v>0</v>
      </c>
      <c r="G6715" s="534"/>
      <c r="H6715" s="535" t="e">
        <f>ROUND(H6713*F6715,2)</f>
        <v>#REF!</v>
      </c>
      <c r="I6715" s="45"/>
      <c r="J6715" s="587" t="e">
        <f>ROUND(J6713*F6715,2)</f>
        <v>#REF!</v>
      </c>
    </row>
    <row r="6716" spans="1:10">
      <c r="A6716" s="40" t="s">
        <v>1344</v>
      </c>
      <c r="B6716" s="55"/>
      <c r="C6716" s="588" t="s">
        <v>1345</v>
      </c>
      <c r="D6716" s="531"/>
      <c r="E6716" s="532"/>
      <c r="F6716" s="581">
        <f>$G$3</f>
        <v>0</v>
      </c>
      <c r="G6716" s="534"/>
      <c r="H6716" s="535" t="e">
        <f>ROUND(H6713*F6716,2)</f>
        <v>#REF!</v>
      </c>
      <c r="I6716" s="45"/>
      <c r="J6716" s="587" t="e">
        <f>ROUND(J6713*F6716,2)</f>
        <v>#REF!</v>
      </c>
    </row>
    <row r="6717" spans="1:10">
      <c r="A6717" s="40" t="s">
        <v>1346</v>
      </c>
      <c r="B6717" s="55"/>
      <c r="C6717" s="588" t="s">
        <v>1347</v>
      </c>
      <c r="D6717" s="531"/>
      <c r="E6717" s="532"/>
      <c r="F6717" s="581">
        <f>$H$3</f>
        <v>0</v>
      </c>
      <c r="G6717" s="534"/>
      <c r="H6717" s="535" t="e">
        <f>ROUND(H6713*F6717,2)</f>
        <v>#REF!</v>
      </c>
      <c r="I6717" s="45"/>
      <c r="J6717" s="587" t="e">
        <f>ROUND(J6713*F6717,2)</f>
        <v>#REF!</v>
      </c>
    </row>
    <row r="6718" spans="1:10">
      <c r="A6718" s="40" t="s">
        <v>1348</v>
      </c>
      <c r="B6718" s="55"/>
      <c r="C6718" s="588" t="s">
        <v>1349</v>
      </c>
      <c r="D6718" s="531"/>
      <c r="E6718" s="532"/>
      <c r="F6718" s="581" t="e">
        <f>$I$3</f>
        <v>#REF!</v>
      </c>
      <c r="G6718" s="534"/>
      <c r="H6718" s="535" t="e">
        <f>ROUND(H6717*F6718,2)</f>
        <v>#REF!</v>
      </c>
      <c r="I6718" s="45"/>
      <c r="J6718" s="587" t="e">
        <f>ROUND(J6717*F6718,2)</f>
        <v>#REF!</v>
      </c>
    </row>
    <row r="6719" spans="1:10">
      <c r="A6719" s="18" t="s">
        <v>1350</v>
      </c>
      <c r="B6719" s="55"/>
      <c r="C6719" s="47" t="s">
        <v>1351</v>
      </c>
      <c r="D6719" s="18"/>
      <c r="E6719" s="42"/>
      <c r="F6719" s="42"/>
      <c r="G6719" s="71"/>
      <c r="H6719" s="72" t="e">
        <f>SUM(H6715:H6718)</f>
        <v>#REF!</v>
      </c>
      <c r="I6719" s="62"/>
      <c r="J6719" s="73" t="e">
        <f>SUM(J6715:J6718)</f>
        <v>#REF!</v>
      </c>
    </row>
    <row r="6720" spans="1:10" ht="16" thickBot="1">
      <c r="A6720" s="18" t="s">
        <v>1352</v>
      </c>
      <c r="B6720" s="55"/>
      <c r="C6720" s="411"/>
      <c r="D6720" s="412"/>
      <c r="E6720" s="406"/>
      <c r="F6720" s="407" t="s">
        <v>1353</v>
      </c>
      <c r="G6720" s="413" t="e">
        <f>H6719+H6713</f>
        <v>#REF!</v>
      </c>
      <c r="H6720" s="409" t="e">
        <f>IF($A$3=2,ROUND((H6713+H6719),2),IF($A$3=3,ROUND((H6713+H6719),-1),ROUND((H6713+H6719),0)))</f>
        <v>#REF!</v>
      </c>
      <c r="I6720" s="57"/>
      <c r="J6720" s="410" t="e">
        <f>IF($A$3=2,ROUND((J6713+J6719),2),IF($A$3=3,ROUND((J6713+J6719),-1),ROUND((J6713+J6719),0)))</f>
        <v>#REF!</v>
      </c>
    </row>
    <row r="6721" spans="1:10" ht="16" thickTop="1">
      <c r="C6721" s="1"/>
      <c r="D6721" s="2"/>
      <c r="E6721" s="1"/>
      <c r="F6721" s="1"/>
      <c r="G6721" s="1"/>
      <c r="H6721" s="1"/>
      <c r="I6721" s="29"/>
      <c r="J6721" s="30"/>
    </row>
    <row r="6722" spans="1:10">
      <c r="C6722" s="1"/>
      <c r="D6722" s="2"/>
      <c r="E6722" s="1"/>
      <c r="F6722" s="1"/>
      <c r="G6722" s="1"/>
      <c r="H6722" s="1"/>
      <c r="I6722" s="29"/>
      <c r="J6722" s="30"/>
    </row>
    <row r="6723" spans="1:10" ht="16" thickBot="1">
      <c r="C6723" s="1"/>
      <c r="D6723" s="2"/>
      <c r="E6723" s="1"/>
      <c r="F6723" s="1"/>
      <c r="G6723" s="1"/>
      <c r="H6723" s="1"/>
      <c r="I6723" s="29"/>
      <c r="J6723" s="30"/>
    </row>
    <row r="6724" spans="1:10" ht="16" thickTop="1">
      <c r="A6724" s="18" t="s">
        <v>2209</v>
      </c>
      <c r="B6724" s="31"/>
      <c r="C6724" s="812" t="s">
        <v>2210</v>
      </c>
      <c r="D6724" s="813"/>
      <c r="E6724" s="813"/>
      <c r="F6724" s="813"/>
      <c r="G6724" s="32"/>
      <c r="H6724" s="33" t="s">
        <v>1293</v>
      </c>
      <c r="I6724" s="34" t="s">
        <v>1251</v>
      </c>
      <c r="J6724" s="35" t="s">
        <v>4</v>
      </c>
    </row>
    <row r="6725" spans="1:10">
      <c r="A6725" s="18"/>
      <c r="B6725" s="31"/>
      <c r="C6725" s="814"/>
      <c r="D6725" s="815"/>
      <c r="E6725" s="815"/>
      <c r="F6725" s="815"/>
      <c r="G6725" s="36"/>
      <c r="H6725" s="37" t="e">
        <f>"ITEM:   "&amp;#REF!</f>
        <v>#REF!</v>
      </c>
      <c r="I6725" s="64" t="e">
        <f>#REF!</f>
        <v>#REF!</v>
      </c>
      <c r="J6725" s="39"/>
    </row>
    <row r="6726" spans="1:10">
      <c r="A6726" s="40" t="s">
        <v>1253</v>
      </c>
      <c r="B6726" s="31"/>
      <c r="C6726" s="523" t="s">
        <v>1</v>
      </c>
      <c r="D6726" s="576" t="s">
        <v>2</v>
      </c>
      <c r="E6726" s="577" t="s">
        <v>3</v>
      </c>
      <c r="F6726" s="577" t="s">
        <v>1254</v>
      </c>
      <c r="G6726" s="578" t="s">
        <v>1255</v>
      </c>
      <c r="H6726" s="574" t="s">
        <v>1256</v>
      </c>
      <c r="I6726" s="585"/>
      <c r="J6726" s="587" t="s">
        <v>1256</v>
      </c>
    </row>
    <row r="6727" spans="1:10">
      <c r="A6727" s="40"/>
      <c r="B6727" s="31"/>
      <c r="C6727" s="41"/>
      <c r="D6727" s="18"/>
      <c r="E6727" s="42"/>
      <c r="F6727" s="42"/>
      <c r="G6727" s="43"/>
      <c r="H6727" s="44"/>
      <c r="I6727" s="45"/>
      <c r="J6727" s="46"/>
    </row>
    <row r="6728" spans="1:10">
      <c r="A6728" s="40" t="s">
        <v>1257</v>
      </c>
      <c r="B6728" s="31"/>
      <c r="C6728" s="47" t="s">
        <v>1258</v>
      </c>
      <c r="D6728" s="18"/>
      <c r="E6728" s="42"/>
      <c r="F6728" s="42"/>
      <c r="G6728" s="43"/>
      <c r="H6728" s="44"/>
      <c r="I6728" s="45"/>
      <c r="J6728" s="46"/>
    </row>
    <row r="6729" spans="1:10">
      <c r="A6729" s="40">
        <v>101509</v>
      </c>
      <c r="B6729" s="31" t="s">
        <v>1261</v>
      </c>
      <c r="C6729" s="523" t="s">
        <v>1334</v>
      </c>
      <c r="D6729" s="576" t="s">
        <v>1335</v>
      </c>
      <c r="E6729" s="577">
        <v>1.5</v>
      </c>
      <c r="F6729" s="577"/>
      <c r="G6729" s="578">
        <v>3900</v>
      </c>
      <c r="H6729" s="574">
        <f>TRUNC(E6729* (1 + F6729 / 100) * G6729,2)</f>
        <v>5850</v>
      </c>
      <c r="I6729" s="585" t="e">
        <f>I6725 * (E6729 * (1+F6729/100))</f>
        <v>#REF!</v>
      </c>
      <c r="J6729" s="587" t="e">
        <f>H6729 * I6725</f>
        <v>#REF!</v>
      </c>
    </row>
    <row r="6730" spans="1:10">
      <c r="A6730" s="40">
        <v>101718</v>
      </c>
      <c r="B6730" s="31" t="s">
        <v>1336</v>
      </c>
      <c r="C6730" s="523" t="s">
        <v>1536</v>
      </c>
      <c r="D6730" s="576" t="s">
        <v>2</v>
      </c>
      <c r="E6730" s="577">
        <v>5.5</v>
      </c>
      <c r="F6730" s="577"/>
      <c r="G6730" s="578">
        <v>10600</v>
      </c>
      <c r="H6730" s="574">
        <f>TRUNC(E6730* (1 + F6730 / 100) * G6730,2)</f>
        <v>58300</v>
      </c>
      <c r="I6730" s="585" t="e">
        <f>I6725 * (E6730 * (1+F6730/100))</f>
        <v>#REF!</v>
      </c>
      <c r="J6730" s="587" t="e">
        <f>H6730 * I6725</f>
        <v>#REF!</v>
      </c>
    </row>
    <row r="6731" spans="1:10">
      <c r="A6731" s="40">
        <v>102387</v>
      </c>
      <c r="B6731" s="31" t="s">
        <v>1336</v>
      </c>
      <c r="C6731" s="523" t="s">
        <v>1537</v>
      </c>
      <c r="D6731" s="576" t="s">
        <v>2</v>
      </c>
      <c r="E6731" s="577">
        <v>3.5</v>
      </c>
      <c r="F6731" s="577"/>
      <c r="G6731" s="578">
        <v>3200</v>
      </c>
      <c r="H6731" s="574">
        <f>TRUNC(E6731* (1 + F6731 / 100) * G6731,2)</f>
        <v>11200</v>
      </c>
      <c r="I6731" s="598" t="e">
        <f>I6725 * (E6731 * (1+F6731/100))</f>
        <v>#REF!</v>
      </c>
      <c r="J6731" s="587" t="e">
        <f>H6731 * I6725</f>
        <v>#REF!</v>
      </c>
    </row>
    <row r="6732" spans="1:10">
      <c r="A6732" s="18" t="s">
        <v>1531</v>
      </c>
      <c r="B6732" s="31" t="s">
        <v>1532</v>
      </c>
      <c r="C6732" s="523" t="s">
        <v>1533</v>
      </c>
      <c r="D6732" s="576" t="s">
        <v>8</v>
      </c>
      <c r="E6732" s="577">
        <v>1</v>
      </c>
      <c r="F6732" s="577">
        <v>3</v>
      </c>
      <c r="G6732" s="578" t="e">
        <f>H217</f>
        <v>#REF!</v>
      </c>
      <c r="H6732" s="574" t="e">
        <f>TRUNC(E6732* (1 + F6732 / 100) * G6732,2)</f>
        <v>#REF!</v>
      </c>
      <c r="I6732" s="585" t="e">
        <f>I6725 * (E6732 * (1+F6732/100))</f>
        <v>#REF!</v>
      </c>
      <c r="J6732" s="587" t="e">
        <f>H6732 * I6725</f>
        <v>#REF!</v>
      </c>
    </row>
    <row r="6733" spans="1:10">
      <c r="A6733" s="18" t="s">
        <v>1265</v>
      </c>
      <c r="B6733" s="31"/>
      <c r="C6733" s="41"/>
      <c r="D6733" s="18"/>
      <c r="E6733" s="42"/>
      <c r="F6733" s="42"/>
      <c r="G6733" s="43" t="s">
        <v>1266</v>
      </c>
      <c r="H6733" s="48" t="e">
        <f>SUM(H6728:H6732)</f>
        <v>#REF!</v>
      </c>
      <c r="I6733" s="45"/>
      <c r="J6733" s="49" t="e">
        <f>SUM(J6728:J6732)</f>
        <v>#REF!</v>
      </c>
    </row>
    <row r="6734" spans="1:10">
      <c r="A6734" s="40" t="s">
        <v>1267</v>
      </c>
      <c r="B6734" s="31"/>
      <c r="C6734" s="50" t="s">
        <v>1268</v>
      </c>
      <c r="D6734" s="18" t="s">
        <v>1269</v>
      </c>
      <c r="E6734" s="18" t="s">
        <v>1270</v>
      </c>
      <c r="F6734" s="18" t="s">
        <v>1271</v>
      </c>
      <c r="G6734" s="51" t="s">
        <v>1272</v>
      </c>
      <c r="H6734" s="52" t="s">
        <v>1273</v>
      </c>
      <c r="I6734" s="45"/>
      <c r="J6734" s="46"/>
    </row>
    <row r="6735" spans="1:10">
      <c r="A6735" s="40">
        <v>200009</v>
      </c>
      <c r="B6735" s="31" t="s">
        <v>1268</v>
      </c>
      <c r="C6735" s="523" t="s">
        <v>1378</v>
      </c>
      <c r="D6735" s="570">
        <v>156871</v>
      </c>
      <c r="E6735" s="571">
        <f>$O$1</f>
        <v>1.68</v>
      </c>
      <c r="F6735" s="572">
        <f>IF(D6735&lt;&gt;"",TRUNC(D6735*E6735,0),"")</f>
        <v>263543</v>
      </c>
      <c r="G6735" s="573">
        <v>1.1982999999999999</v>
      </c>
      <c r="H6735" s="574">
        <f>TRUNC(F6735/G6735,2)</f>
        <v>219930.73</v>
      </c>
      <c r="I6735" s="585" t="e">
        <f>I6725 / G6735</f>
        <v>#REF!</v>
      </c>
      <c r="J6735" s="587" t="e">
        <f>H6735 * I6725</f>
        <v>#REF!</v>
      </c>
    </row>
    <row r="6736" spans="1:10">
      <c r="A6736" s="18" t="s">
        <v>1276</v>
      </c>
      <c r="B6736" s="31"/>
      <c r="C6736" s="41"/>
      <c r="D6736" s="18"/>
      <c r="E6736" s="42"/>
      <c r="F6736" s="42"/>
      <c r="G6736" s="43" t="s">
        <v>1277</v>
      </c>
      <c r="H6736" s="48">
        <f>SUM(H6734:H6735)</f>
        <v>219930.73</v>
      </c>
      <c r="I6736" s="45"/>
      <c r="J6736" s="49" t="e">
        <f>SUM(J6734:J6735)</f>
        <v>#REF!</v>
      </c>
    </row>
    <row r="6737" spans="1:10">
      <c r="A6737" s="40" t="s">
        <v>1278</v>
      </c>
      <c r="B6737" s="31"/>
      <c r="C6737" s="53" t="s">
        <v>1279</v>
      </c>
      <c r="D6737" s="18"/>
      <c r="E6737" s="42"/>
      <c r="F6737" s="42"/>
      <c r="G6737" s="43"/>
      <c r="H6737" s="44"/>
      <c r="I6737" s="45"/>
      <c r="J6737" s="46"/>
    </row>
    <row r="6738" spans="1:10">
      <c r="A6738" s="40">
        <v>300055</v>
      </c>
      <c r="B6738" s="31" t="s">
        <v>1279</v>
      </c>
      <c r="C6738" s="523" t="s">
        <v>1538</v>
      </c>
      <c r="D6738" s="576" t="s">
        <v>629</v>
      </c>
      <c r="E6738" s="577">
        <v>5.0110000000000002E-2</v>
      </c>
      <c r="F6738" s="577"/>
      <c r="G6738" s="578">
        <v>28000</v>
      </c>
      <c r="H6738" s="574">
        <f>TRUNC(E6738* (1 + F6738 / 100) * G6738,2)</f>
        <v>1403.08</v>
      </c>
      <c r="I6738" s="585" t="e">
        <f>I6725 * (E6738 * (1+F6738/100))</f>
        <v>#REF!</v>
      </c>
      <c r="J6738" s="587" t="e">
        <f>H6738 * I6725</f>
        <v>#REF!</v>
      </c>
    </row>
    <row r="6739" spans="1:10">
      <c r="A6739" s="40">
        <v>300026</v>
      </c>
      <c r="B6739" s="31" t="s">
        <v>1279</v>
      </c>
      <c r="C6739" s="523" t="s">
        <v>1281</v>
      </c>
      <c r="D6739" s="576" t="s">
        <v>1282</v>
      </c>
      <c r="E6739" s="579">
        <f>$O$2</f>
        <v>0.05</v>
      </c>
      <c r="F6739" s="577"/>
      <c r="G6739" s="578">
        <f>H6736</f>
        <v>219930.73</v>
      </c>
      <c r="H6739" s="574">
        <f>TRUNC(E6739* (1 + F6739 / 100) * G6739,2)</f>
        <v>10996.53</v>
      </c>
      <c r="I6739" s="585" t="e">
        <f>I6725 * H6739</f>
        <v>#REF!</v>
      </c>
      <c r="J6739" s="587" t="e">
        <f>H6739 * I6725</f>
        <v>#REF!</v>
      </c>
    </row>
    <row r="6740" spans="1:10">
      <c r="A6740" s="18" t="s">
        <v>1283</v>
      </c>
      <c r="B6740" s="31"/>
      <c r="C6740" s="41"/>
      <c r="D6740" s="18"/>
      <c r="E6740" s="42"/>
      <c r="F6740" s="42"/>
      <c r="G6740" s="43" t="s">
        <v>1284</v>
      </c>
      <c r="H6740" s="48">
        <f>SUM(H6737:H6739)</f>
        <v>12399.61</v>
      </c>
      <c r="I6740" s="45"/>
      <c r="J6740" s="49" t="e">
        <f>SUM(J6737:J6739)</f>
        <v>#REF!</v>
      </c>
    </row>
    <row r="6741" spans="1:10">
      <c r="A6741" s="18" t="s">
        <v>1285</v>
      </c>
      <c r="B6741" s="1"/>
      <c r="C6741" s="47" t="s">
        <v>1286</v>
      </c>
      <c r="D6741" s="18"/>
      <c r="E6741" s="42"/>
      <c r="F6741" s="42"/>
      <c r="G6741" s="43"/>
      <c r="H6741" s="44"/>
      <c r="I6741" s="45"/>
      <c r="J6741" s="46"/>
    </row>
    <row r="6742" spans="1:10">
      <c r="A6742" s="40"/>
      <c r="B6742" s="31"/>
      <c r="C6742" s="523"/>
      <c r="D6742" s="576"/>
      <c r="E6742" s="577"/>
      <c r="F6742" s="577"/>
      <c r="G6742" s="578"/>
      <c r="H6742" s="574"/>
      <c r="I6742" s="585"/>
      <c r="J6742" s="587"/>
    </row>
    <row r="6743" spans="1:10">
      <c r="A6743" s="54" t="s">
        <v>1287</v>
      </c>
      <c r="B6743" s="1"/>
      <c r="C6743" s="41"/>
      <c r="D6743" s="18"/>
      <c r="E6743" s="42"/>
      <c r="F6743" s="42"/>
      <c r="G6743" s="43" t="s">
        <v>1288</v>
      </c>
      <c r="H6743" s="574">
        <f>SUM(H6741:H6742)</f>
        <v>0</v>
      </c>
      <c r="I6743" s="45"/>
      <c r="J6743" s="587">
        <f>SUM(J6741:J6742)</f>
        <v>0</v>
      </c>
    </row>
    <row r="6744" spans="1:10">
      <c r="A6744" s="18"/>
      <c r="B6744" s="55"/>
      <c r="C6744" s="41"/>
      <c r="D6744" s="18"/>
      <c r="E6744" s="42"/>
      <c r="F6744" s="42"/>
      <c r="G6744" s="43"/>
      <c r="H6744" s="44"/>
      <c r="I6744" s="45"/>
      <c r="J6744" s="46"/>
    </row>
    <row r="6745" spans="1:10" ht="16" thickBot="1">
      <c r="A6745" s="18" t="s">
        <v>1289</v>
      </c>
      <c r="B6745" s="55"/>
      <c r="C6745" s="56"/>
      <c r="D6745" s="405"/>
      <c r="E6745" s="406"/>
      <c r="F6745" s="407" t="s">
        <v>1290</v>
      </c>
      <c r="G6745" s="408" t="e">
        <f>SUM(H6726:H6744)/2</f>
        <v>#REF!</v>
      </c>
      <c r="H6745" s="409" t="e">
        <f>IF($A$2="CD",IF($A$3=1,ROUND(SUM(H6726:H6744)/2,0),IF($A$3=3,ROUND(SUM(H6726:H6744)/2,-1),SUM(H6726:H6744)/2)),SUM(H6726:H6744)/2)</f>
        <v>#REF!</v>
      </c>
      <c r="I6745" s="57" t="e">
        <f>SUM(J6726:J6744)/2</f>
        <v>#REF!</v>
      </c>
      <c r="J6745" s="410" t="e">
        <f>IF($A$2="CD",IF($A$3=1,ROUND(SUM(J6726:J6744)/2,0),IF($A$3=3,ROUND(SUM(J6726:J6744)/2,-1),SUM(J6726:J6744)/2)),SUM(J6726:J6744)/2)</f>
        <v>#REF!</v>
      </c>
    </row>
    <row r="6746" spans="1:10" ht="16" thickTop="1">
      <c r="A6746" s="18" t="s">
        <v>1340</v>
      </c>
      <c r="B6746" s="55"/>
      <c r="C6746" s="65" t="s">
        <v>1341</v>
      </c>
      <c r="D6746" s="66"/>
      <c r="E6746" s="67"/>
      <c r="F6746" s="67"/>
      <c r="G6746" s="68"/>
      <c r="H6746" s="69"/>
      <c r="I6746" s="45"/>
      <c r="J6746" s="70"/>
    </row>
    <row r="6747" spans="1:10">
      <c r="A6747" s="40" t="s">
        <v>1342</v>
      </c>
      <c r="B6747" s="55"/>
      <c r="C6747" s="588" t="s">
        <v>1343</v>
      </c>
      <c r="D6747" s="531"/>
      <c r="E6747" s="532"/>
      <c r="F6747" s="581">
        <f>$F$3</f>
        <v>0</v>
      </c>
      <c r="G6747" s="534"/>
      <c r="H6747" s="535" t="e">
        <f>ROUND(H6745*F6747,2)</f>
        <v>#REF!</v>
      </c>
      <c r="I6747" s="45"/>
      <c r="J6747" s="587" t="e">
        <f>ROUND(J6745*F6747,2)</f>
        <v>#REF!</v>
      </c>
    </row>
    <row r="6748" spans="1:10">
      <c r="A6748" s="40" t="s">
        <v>1344</v>
      </c>
      <c r="B6748" s="55"/>
      <c r="C6748" s="588" t="s">
        <v>1345</v>
      </c>
      <c r="D6748" s="531"/>
      <c r="E6748" s="532"/>
      <c r="F6748" s="581">
        <f>$G$3</f>
        <v>0</v>
      </c>
      <c r="G6748" s="534"/>
      <c r="H6748" s="535" t="e">
        <f>ROUND(H6745*F6748,2)</f>
        <v>#REF!</v>
      </c>
      <c r="I6748" s="45"/>
      <c r="J6748" s="587" t="e">
        <f>ROUND(J6745*F6748,2)</f>
        <v>#REF!</v>
      </c>
    </row>
    <row r="6749" spans="1:10">
      <c r="A6749" s="40" t="s">
        <v>1346</v>
      </c>
      <c r="B6749" s="55"/>
      <c r="C6749" s="588" t="s">
        <v>1347</v>
      </c>
      <c r="D6749" s="531"/>
      <c r="E6749" s="532"/>
      <c r="F6749" s="581">
        <f>$H$3</f>
        <v>0</v>
      </c>
      <c r="G6749" s="534"/>
      <c r="H6749" s="535" t="e">
        <f>ROUND(H6745*F6749,2)</f>
        <v>#REF!</v>
      </c>
      <c r="I6749" s="45"/>
      <c r="J6749" s="587" t="e">
        <f>ROUND(J6745*F6749,2)</f>
        <v>#REF!</v>
      </c>
    </row>
    <row r="6750" spans="1:10">
      <c r="A6750" s="40" t="s">
        <v>1348</v>
      </c>
      <c r="B6750" s="55"/>
      <c r="C6750" s="588" t="s">
        <v>1349</v>
      </c>
      <c r="D6750" s="531"/>
      <c r="E6750" s="532"/>
      <c r="F6750" s="581" t="e">
        <f>$I$3</f>
        <v>#REF!</v>
      </c>
      <c r="G6750" s="534"/>
      <c r="H6750" s="535" t="e">
        <f>ROUND(H6749*F6750,2)</f>
        <v>#REF!</v>
      </c>
      <c r="I6750" s="45"/>
      <c r="J6750" s="587" t="e">
        <f>ROUND(J6749*F6750,2)</f>
        <v>#REF!</v>
      </c>
    </row>
    <row r="6751" spans="1:10">
      <c r="A6751" s="18" t="s">
        <v>1350</v>
      </c>
      <c r="B6751" s="55"/>
      <c r="C6751" s="47" t="s">
        <v>1351</v>
      </c>
      <c r="D6751" s="18"/>
      <c r="E6751" s="42"/>
      <c r="F6751" s="42"/>
      <c r="G6751" s="71"/>
      <c r="H6751" s="72" t="e">
        <f>SUM(H6747:H6750)</f>
        <v>#REF!</v>
      </c>
      <c r="I6751" s="62"/>
      <c r="J6751" s="73" t="e">
        <f>SUM(J6747:J6750)</f>
        <v>#REF!</v>
      </c>
    </row>
    <row r="6752" spans="1:10" ht="16" thickBot="1">
      <c r="A6752" s="18" t="s">
        <v>1352</v>
      </c>
      <c r="B6752" s="55"/>
      <c r="C6752" s="411"/>
      <c r="D6752" s="412"/>
      <c r="E6752" s="406"/>
      <c r="F6752" s="407" t="s">
        <v>1353</v>
      </c>
      <c r="G6752" s="413" t="e">
        <f>H6751+H6745</f>
        <v>#REF!</v>
      </c>
      <c r="H6752" s="409" t="e">
        <f>IF($A$3=2,ROUND((H6745+H6751),2),IF($A$3=3,ROUND((H6745+H6751),-1),ROUND((H6745+H6751),0)))</f>
        <v>#REF!</v>
      </c>
      <c r="I6752" s="57"/>
      <c r="J6752" s="410" t="e">
        <f>IF($A$3=2,ROUND((J6745+J6751),2),IF($A$3=3,ROUND((J6745+J6751),-1),ROUND((J6745+J6751),0)))</f>
        <v>#REF!</v>
      </c>
    </row>
    <row r="6753" spans="1:10" ht="16" thickTop="1">
      <c r="C6753" s="1"/>
      <c r="D6753" s="2"/>
      <c r="E6753" s="1"/>
      <c r="F6753" s="1"/>
      <c r="G6753" s="1"/>
      <c r="H6753" s="1"/>
      <c r="I6753" s="29"/>
      <c r="J6753" s="30"/>
    </row>
    <row r="6754" spans="1:10">
      <c r="C6754" s="1"/>
      <c r="D6754" s="2"/>
      <c r="E6754" s="1"/>
      <c r="F6754" s="1"/>
      <c r="G6754" s="1"/>
      <c r="H6754" s="1"/>
      <c r="I6754" s="29"/>
      <c r="J6754" s="30"/>
    </row>
    <row r="6755" spans="1:10" ht="16" thickBot="1">
      <c r="C6755" s="1"/>
      <c r="D6755" s="2"/>
      <c r="E6755" s="1"/>
      <c r="F6755" s="1"/>
      <c r="G6755" s="1"/>
      <c r="H6755" s="1"/>
      <c r="I6755" s="29"/>
      <c r="J6755" s="30"/>
    </row>
    <row r="6756" spans="1:10" ht="16" thickTop="1">
      <c r="A6756" s="18" t="s">
        <v>2211</v>
      </c>
      <c r="B6756" s="31"/>
      <c r="C6756" s="812" t="s">
        <v>2212</v>
      </c>
      <c r="D6756" s="813"/>
      <c r="E6756" s="813"/>
      <c r="F6756" s="813"/>
      <c r="G6756" s="32"/>
      <c r="H6756" s="33" t="s">
        <v>2213</v>
      </c>
      <c r="I6756" s="34" t="s">
        <v>1251</v>
      </c>
      <c r="J6756" s="35" t="s">
        <v>4</v>
      </c>
    </row>
    <row r="6757" spans="1:10">
      <c r="A6757" s="18"/>
      <c r="B6757" s="31"/>
      <c r="C6757" s="814"/>
      <c r="D6757" s="815"/>
      <c r="E6757" s="815"/>
      <c r="F6757" s="815"/>
      <c r="G6757" s="36"/>
      <c r="H6757" s="37" t="e">
        <f>"ITEM:   "&amp;#REF!</f>
        <v>#REF!</v>
      </c>
      <c r="I6757" s="64" t="e">
        <f>#REF!</f>
        <v>#REF!</v>
      </c>
      <c r="J6757" s="39"/>
    </row>
    <row r="6758" spans="1:10">
      <c r="A6758" s="40" t="s">
        <v>1253</v>
      </c>
      <c r="B6758" s="31"/>
      <c r="C6758" s="523" t="s">
        <v>1</v>
      </c>
      <c r="D6758" s="576" t="s">
        <v>2</v>
      </c>
      <c r="E6758" s="577" t="s">
        <v>3</v>
      </c>
      <c r="F6758" s="577" t="s">
        <v>1254</v>
      </c>
      <c r="G6758" s="578" t="s">
        <v>1255</v>
      </c>
      <c r="H6758" s="574" t="s">
        <v>1256</v>
      </c>
      <c r="I6758" s="585"/>
      <c r="J6758" s="587" t="s">
        <v>1256</v>
      </c>
    </row>
    <row r="6759" spans="1:10">
      <c r="A6759" s="40"/>
      <c r="B6759" s="31"/>
      <c r="C6759" s="41"/>
      <c r="D6759" s="18"/>
      <c r="E6759" s="42"/>
      <c r="F6759" s="42"/>
      <c r="G6759" s="43"/>
      <c r="H6759" s="44"/>
      <c r="I6759" s="45"/>
      <c r="J6759" s="46"/>
    </row>
    <row r="6760" spans="1:10">
      <c r="A6760" s="40" t="s">
        <v>1257</v>
      </c>
      <c r="B6760" s="31"/>
      <c r="C6760" s="47" t="s">
        <v>1258</v>
      </c>
      <c r="D6760" s="18"/>
      <c r="E6760" s="42"/>
      <c r="F6760" s="42"/>
      <c r="G6760" s="43"/>
      <c r="H6760" s="44"/>
      <c r="I6760" s="45"/>
      <c r="J6760" s="46"/>
    </row>
    <row r="6761" spans="1:10">
      <c r="A6761" s="40">
        <v>100076</v>
      </c>
      <c r="B6761" s="31" t="s">
        <v>1261</v>
      </c>
      <c r="C6761" s="523" t="s">
        <v>1516</v>
      </c>
      <c r="D6761" s="576" t="s">
        <v>1304</v>
      </c>
      <c r="E6761" s="577">
        <v>0.04</v>
      </c>
      <c r="F6761" s="577"/>
      <c r="G6761" s="578">
        <v>7153</v>
      </c>
      <c r="H6761" s="574">
        <f>TRUNC(E6761* (1 + F6761 / 100) * G6761,2)</f>
        <v>286.12</v>
      </c>
      <c r="I6761" s="585" t="e">
        <f>I6757 * (E6761 * (1+F6761/100))</f>
        <v>#REF!</v>
      </c>
      <c r="J6761" s="587" t="e">
        <f>H6761 * I6757</f>
        <v>#REF!</v>
      </c>
    </row>
    <row r="6762" spans="1:10">
      <c r="A6762" s="40">
        <v>101008</v>
      </c>
      <c r="B6762" s="31" t="s">
        <v>1261</v>
      </c>
      <c r="C6762" s="523" t="s">
        <v>1517</v>
      </c>
      <c r="D6762" s="576" t="s">
        <v>1304</v>
      </c>
      <c r="E6762" s="577">
        <v>1.03</v>
      </c>
      <c r="F6762" s="577"/>
      <c r="G6762" s="578">
        <v>5827</v>
      </c>
      <c r="H6762" s="574">
        <f>TRUNC(E6762* (1 + F6762 / 100) * G6762,2)</f>
        <v>6001.81</v>
      </c>
      <c r="I6762" s="585" t="e">
        <f>I6757 * (E6762 * (1+F6762/100))</f>
        <v>#REF!</v>
      </c>
      <c r="J6762" s="587" t="e">
        <f>H6762 * I6757</f>
        <v>#REF!</v>
      </c>
    </row>
    <row r="6763" spans="1:10">
      <c r="A6763" s="18" t="s">
        <v>1265</v>
      </c>
      <c r="B6763" s="31"/>
      <c r="C6763" s="41"/>
      <c r="D6763" s="18"/>
      <c r="E6763" s="42"/>
      <c r="F6763" s="42"/>
      <c r="G6763" s="43" t="s">
        <v>1266</v>
      </c>
      <c r="H6763" s="48">
        <f>SUM(H6760:H6762)</f>
        <v>6287.93</v>
      </c>
      <c r="I6763" s="45"/>
      <c r="J6763" s="49" t="e">
        <f>SUM(J6760:J6762)</f>
        <v>#REF!</v>
      </c>
    </row>
    <row r="6764" spans="1:10">
      <c r="A6764" s="40" t="s">
        <v>1267</v>
      </c>
      <c r="B6764" s="31"/>
      <c r="C6764" s="50" t="s">
        <v>1268</v>
      </c>
      <c r="D6764" s="18" t="s">
        <v>1269</v>
      </c>
      <c r="E6764" s="18" t="s">
        <v>1270</v>
      </c>
      <c r="F6764" s="18" t="s">
        <v>1271</v>
      </c>
      <c r="G6764" s="51" t="s">
        <v>1272</v>
      </c>
      <c r="H6764" s="52" t="s">
        <v>1273</v>
      </c>
      <c r="I6764" s="45"/>
      <c r="J6764" s="46"/>
    </row>
    <row r="6765" spans="1:10">
      <c r="A6765" s="40">
        <v>200006</v>
      </c>
      <c r="B6765" s="31" t="s">
        <v>1268</v>
      </c>
      <c r="C6765" s="523" t="s">
        <v>1339</v>
      </c>
      <c r="D6765" s="570">
        <v>41751</v>
      </c>
      <c r="E6765" s="571">
        <f>$O$1</f>
        <v>1.68</v>
      </c>
      <c r="F6765" s="572">
        <f>IF(D6765&lt;&gt;"",TRUNC(D6765*E6765,0),"")</f>
        <v>70141</v>
      </c>
      <c r="G6765" s="573">
        <v>51.938499999999998</v>
      </c>
      <c r="H6765" s="574">
        <f>TRUNC(F6765/G6765,2)</f>
        <v>1350.46</v>
      </c>
      <c r="I6765" s="585" t="e">
        <f>I6757 / G6765</f>
        <v>#REF!</v>
      </c>
      <c r="J6765" s="587" t="e">
        <f>H6765 * I6757</f>
        <v>#REF!</v>
      </c>
    </row>
    <row r="6766" spans="1:10">
      <c r="A6766" s="18" t="s">
        <v>1276</v>
      </c>
      <c r="B6766" s="31"/>
      <c r="C6766" s="41"/>
      <c r="D6766" s="18"/>
      <c r="E6766" s="42"/>
      <c r="F6766" s="42"/>
      <c r="G6766" s="43" t="s">
        <v>1277</v>
      </c>
      <c r="H6766" s="48">
        <f>SUM(H6764:H6765)</f>
        <v>1350.46</v>
      </c>
      <c r="I6766" s="45"/>
      <c r="J6766" s="49" t="e">
        <f>SUM(J6764:J6765)</f>
        <v>#REF!</v>
      </c>
    </row>
    <row r="6767" spans="1:10">
      <c r="A6767" s="18" t="s">
        <v>1278</v>
      </c>
      <c r="C6767" s="47" t="s">
        <v>1279</v>
      </c>
      <c r="D6767" s="18"/>
      <c r="E6767" s="42"/>
      <c r="F6767" s="42"/>
      <c r="G6767" s="96"/>
      <c r="H6767" s="97"/>
      <c r="I6767" s="45"/>
      <c r="J6767" s="46"/>
    </row>
    <row r="6768" spans="1:10">
      <c r="A6768" s="18">
        <v>300026</v>
      </c>
      <c r="B6768" t="s">
        <v>1279</v>
      </c>
      <c r="C6768" s="523" t="s">
        <v>1281</v>
      </c>
      <c r="D6768" s="576" t="s">
        <v>1282</v>
      </c>
      <c r="E6768" s="579">
        <f>$O$2</f>
        <v>0.05</v>
      </c>
      <c r="F6768" s="577"/>
      <c r="G6768" s="553">
        <f>H6766</f>
        <v>1350.46</v>
      </c>
      <c r="H6768" s="544">
        <f>TRUNC(E6768 * (1 + F6768 / 100) * G6768,2)</f>
        <v>67.52</v>
      </c>
      <c r="I6768" s="585" t="e">
        <f>I6757 * H6768</f>
        <v>#REF!</v>
      </c>
      <c r="J6768" s="46" t="e">
        <f>H6768 * I6757</f>
        <v>#REF!</v>
      </c>
    </row>
    <row r="6769" spans="1:10">
      <c r="A6769" s="40"/>
      <c r="B6769" s="31"/>
      <c r="C6769" s="596"/>
      <c r="D6769" s="546"/>
      <c r="E6769" s="542"/>
      <c r="F6769" s="547"/>
      <c r="G6769" s="578"/>
      <c r="H6769" s="574"/>
      <c r="I6769" s="585"/>
      <c r="J6769" s="587"/>
    </row>
    <row r="6770" spans="1:10">
      <c r="A6770" s="54" t="s">
        <v>1283</v>
      </c>
      <c r="C6770" s="41"/>
      <c r="D6770" s="18"/>
      <c r="E6770" s="42"/>
      <c r="F6770" s="42"/>
      <c r="G6770" s="96" t="s">
        <v>1284</v>
      </c>
      <c r="H6770" s="548">
        <f>SUM(H6767:H6769)</f>
        <v>67.52</v>
      </c>
      <c r="I6770" s="45"/>
      <c r="J6770" s="548" t="e">
        <f>SUM(J6767:J6769)</f>
        <v>#REF!</v>
      </c>
    </row>
    <row r="6771" spans="1:10">
      <c r="A6771" s="18" t="s">
        <v>1285</v>
      </c>
      <c r="B6771" s="1"/>
      <c r="C6771" s="47" t="s">
        <v>1286</v>
      </c>
      <c r="D6771" s="18"/>
      <c r="E6771" s="42"/>
      <c r="F6771" s="42"/>
      <c r="G6771" s="43"/>
      <c r="H6771" s="44"/>
      <c r="I6771" s="45"/>
      <c r="J6771" s="46"/>
    </row>
    <row r="6772" spans="1:10">
      <c r="A6772" s="40"/>
      <c r="B6772" s="31"/>
      <c r="C6772" s="523"/>
      <c r="D6772" s="576"/>
      <c r="E6772" s="577"/>
      <c r="F6772" s="577"/>
      <c r="G6772" s="578"/>
      <c r="H6772" s="574"/>
      <c r="I6772" s="585"/>
      <c r="J6772" s="587"/>
    </row>
    <row r="6773" spans="1:10">
      <c r="A6773" s="54" t="s">
        <v>1287</v>
      </c>
      <c r="B6773" s="1"/>
      <c r="C6773" s="41"/>
      <c r="D6773" s="18"/>
      <c r="E6773" s="42"/>
      <c r="F6773" s="42"/>
      <c r="G6773" s="43" t="s">
        <v>1288</v>
      </c>
      <c r="H6773" s="574">
        <f>SUM(H6771:H6772)</f>
        <v>0</v>
      </c>
      <c r="I6773" s="45"/>
      <c r="J6773" s="587">
        <f>SUM(J6771:J6772)</f>
        <v>0</v>
      </c>
    </row>
    <row r="6774" spans="1:10">
      <c r="A6774" s="18"/>
      <c r="B6774" s="55"/>
      <c r="C6774" s="41"/>
      <c r="D6774" s="18"/>
      <c r="E6774" s="42"/>
      <c r="F6774" s="42"/>
      <c r="G6774" s="43"/>
      <c r="H6774" s="44"/>
      <c r="I6774" s="45"/>
      <c r="J6774" s="46"/>
    </row>
    <row r="6775" spans="1:10" ht="16" thickBot="1">
      <c r="A6775" s="18" t="s">
        <v>1289</v>
      </c>
      <c r="B6775" s="55"/>
      <c r="C6775" s="56"/>
      <c r="D6775" s="405"/>
      <c r="E6775" s="406"/>
      <c r="F6775" s="407" t="s">
        <v>1290</v>
      </c>
      <c r="G6775" s="408">
        <f>SUM(H6758:H6774)/2</f>
        <v>7705.91</v>
      </c>
      <c r="H6775" s="409" t="e">
        <f>IF($A$2="CD",IF($A$3=1,ROUND(SUM(H6758:H6774)/2,0),SUM(H6758:H6774)/2),SUM(H6758:H6774)/2)</f>
        <v>#REF!</v>
      </c>
      <c r="I6775" s="57" t="e">
        <f>SUM(J6758:J6774)/2</f>
        <v>#REF!</v>
      </c>
      <c r="J6775" s="410" t="e">
        <f>IF($A$2="CD",IF($A$3=1,ROUND(SUM(J6758:J6774)/2,0),IF($A$3=3,ROUND(SUM(J6758:J6774)/2,-1),SUM(J6758:J6774)/2)),SUM(J6758:J6774)/2)</f>
        <v>#REF!</v>
      </c>
    </row>
    <row r="6776" spans="1:10" ht="16" thickTop="1">
      <c r="A6776" s="18" t="s">
        <v>1340</v>
      </c>
      <c r="B6776" s="55"/>
      <c r="C6776" s="65" t="s">
        <v>1341</v>
      </c>
      <c r="D6776" s="66"/>
      <c r="E6776" s="67"/>
      <c r="F6776" s="67"/>
      <c r="G6776" s="68"/>
      <c r="H6776" s="69"/>
      <c r="I6776" s="45"/>
      <c r="J6776" s="70"/>
    </row>
    <row r="6777" spans="1:10">
      <c r="A6777" s="40" t="s">
        <v>1342</v>
      </c>
      <c r="B6777" s="55"/>
      <c r="C6777" s="588" t="s">
        <v>1343</v>
      </c>
      <c r="D6777" s="531"/>
      <c r="E6777" s="532"/>
      <c r="F6777" s="581">
        <f>$F$3</f>
        <v>0</v>
      </c>
      <c r="G6777" s="534"/>
      <c r="H6777" s="535" t="e">
        <f>ROUND(H6775*F6777,2)</f>
        <v>#REF!</v>
      </c>
      <c r="I6777" s="45"/>
      <c r="J6777" s="587" t="e">
        <f>ROUND(J6775*F6777,2)</f>
        <v>#REF!</v>
      </c>
    </row>
    <row r="6778" spans="1:10">
      <c r="A6778" s="40" t="s">
        <v>1344</v>
      </c>
      <c r="B6778" s="55"/>
      <c r="C6778" s="588" t="s">
        <v>1345</v>
      </c>
      <c r="D6778" s="531"/>
      <c r="E6778" s="532"/>
      <c r="F6778" s="581">
        <f>$G$3</f>
        <v>0</v>
      </c>
      <c r="G6778" s="534"/>
      <c r="H6778" s="535" t="e">
        <f>ROUND(H6775*F6778,2)</f>
        <v>#REF!</v>
      </c>
      <c r="I6778" s="45"/>
      <c r="J6778" s="587" t="e">
        <f>ROUND(J6775*F6778,2)</f>
        <v>#REF!</v>
      </c>
    </row>
    <row r="6779" spans="1:10">
      <c r="A6779" s="40" t="s">
        <v>1346</v>
      </c>
      <c r="B6779" s="55"/>
      <c r="C6779" s="588" t="s">
        <v>1347</v>
      </c>
      <c r="D6779" s="531"/>
      <c r="E6779" s="532"/>
      <c r="F6779" s="581">
        <f>$H$3</f>
        <v>0</v>
      </c>
      <c r="G6779" s="534"/>
      <c r="H6779" s="535" t="e">
        <f>ROUND(H6775*F6779,2)</f>
        <v>#REF!</v>
      </c>
      <c r="I6779" s="45"/>
      <c r="J6779" s="587" t="e">
        <f>ROUND(J6775*F6779,2)</f>
        <v>#REF!</v>
      </c>
    </row>
    <row r="6780" spans="1:10">
      <c r="A6780" s="40" t="s">
        <v>1348</v>
      </c>
      <c r="B6780" s="55"/>
      <c r="C6780" s="588" t="s">
        <v>1349</v>
      </c>
      <c r="D6780" s="531"/>
      <c r="E6780" s="532"/>
      <c r="F6780" s="581" t="e">
        <f>$I$3</f>
        <v>#REF!</v>
      </c>
      <c r="G6780" s="534"/>
      <c r="H6780" s="535" t="e">
        <f>ROUND(H6779*F6780,2)</f>
        <v>#REF!</v>
      </c>
      <c r="I6780" s="45"/>
      <c r="J6780" s="587" t="e">
        <f>ROUND(J6779*F6780,2)</f>
        <v>#REF!</v>
      </c>
    </row>
    <row r="6781" spans="1:10">
      <c r="A6781" s="18" t="s">
        <v>1350</v>
      </c>
      <c r="B6781" s="55"/>
      <c r="C6781" s="47" t="s">
        <v>1351</v>
      </c>
      <c r="D6781" s="18"/>
      <c r="E6781" s="42"/>
      <c r="F6781" s="42"/>
      <c r="G6781" s="71"/>
      <c r="H6781" s="72" t="e">
        <f>SUM(H6777:H6780)</f>
        <v>#REF!</v>
      </c>
      <c r="I6781" s="62"/>
      <c r="J6781" s="73" t="e">
        <f>SUM(J6777:J6780)</f>
        <v>#REF!</v>
      </c>
    </row>
    <row r="6782" spans="1:10" ht="16" thickBot="1">
      <c r="A6782" s="18" t="s">
        <v>1352</v>
      </c>
      <c r="B6782" s="55"/>
      <c r="C6782" s="411"/>
      <c r="D6782" s="412"/>
      <c r="E6782" s="406"/>
      <c r="F6782" s="407" t="s">
        <v>1353</v>
      </c>
      <c r="G6782" s="413" t="e">
        <f>H6781+H6775</f>
        <v>#REF!</v>
      </c>
      <c r="H6782" s="409" t="e">
        <f>IF($A$3=2,ROUND((H6775+H6781),2),IF($A$3=3,ROUND((H6775+H6781),-1),ROUND((H6775+H6781),0)))</f>
        <v>#REF!</v>
      </c>
      <c r="I6782" s="57"/>
      <c r="J6782" s="410" t="e">
        <f>IF($A$3=2,ROUND((J6775+J6781),2),IF($A$3=3,ROUND((J6775+J6781),-1),ROUND((J6775+J6781),0)))</f>
        <v>#REF!</v>
      </c>
    </row>
    <row r="6783" spans="1:10" ht="16" thickTop="1">
      <c r="C6783" s="1"/>
      <c r="D6783" s="2"/>
      <c r="E6783" s="1"/>
      <c r="F6783" s="1"/>
      <c r="G6783" s="1"/>
      <c r="H6783" s="1"/>
      <c r="I6783" s="29"/>
      <c r="J6783" s="30"/>
    </row>
    <row r="6784" spans="1:10">
      <c r="C6784" s="1"/>
      <c r="D6784" s="2"/>
      <c r="E6784" s="1"/>
      <c r="F6784" s="1"/>
      <c r="G6784" s="1"/>
      <c r="H6784" s="1"/>
      <c r="I6784" s="29"/>
      <c r="J6784" s="30"/>
    </row>
    <row r="6785" spans="1:10" ht="16" thickBot="1">
      <c r="C6785" s="1"/>
      <c r="D6785" s="2"/>
      <c r="E6785" s="1"/>
      <c r="F6785" s="1"/>
      <c r="G6785" s="1"/>
      <c r="H6785" s="1"/>
      <c r="I6785" s="29"/>
      <c r="J6785" s="30"/>
    </row>
    <row r="6786" spans="1:10" ht="16" thickTop="1">
      <c r="A6786" s="18" t="s">
        <v>2214</v>
      </c>
      <c r="B6786" s="31"/>
      <c r="C6786" s="812" t="s">
        <v>2215</v>
      </c>
      <c r="D6786" s="813"/>
      <c r="E6786" s="813"/>
      <c r="F6786" s="813"/>
      <c r="G6786" s="58"/>
      <c r="H6786" s="33" t="s">
        <v>1614</v>
      </c>
      <c r="I6786" s="34" t="s">
        <v>1251</v>
      </c>
      <c r="J6786" s="35" t="s">
        <v>4</v>
      </c>
    </row>
    <row r="6787" spans="1:10">
      <c r="A6787" s="18"/>
      <c r="B6787" s="31"/>
      <c r="C6787" s="814"/>
      <c r="D6787" s="815"/>
      <c r="E6787" s="815"/>
      <c r="F6787" s="815"/>
      <c r="G6787" s="59"/>
      <c r="H6787" s="37" t="e">
        <f>"ITEM:   "&amp;#REF!</f>
        <v>#REF!</v>
      </c>
      <c r="I6787" s="64" t="e">
        <f>#REF!</f>
        <v>#REF!</v>
      </c>
      <c r="J6787" s="39"/>
    </row>
    <row r="6788" spans="1:10">
      <c r="A6788" s="40" t="s">
        <v>1253</v>
      </c>
      <c r="B6788" s="31"/>
      <c r="C6788" s="523" t="s">
        <v>1</v>
      </c>
      <c r="D6788" s="576" t="s">
        <v>2</v>
      </c>
      <c r="E6788" s="577" t="s">
        <v>3</v>
      </c>
      <c r="F6788" s="582" t="s">
        <v>1254</v>
      </c>
      <c r="G6788" s="578" t="s">
        <v>1255</v>
      </c>
      <c r="H6788" s="574" t="s">
        <v>1256</v>
      </c>
      <c r="I6788" s="585"/>
      <c r="J6788" s="587" t="s">
        <v>1256</v>
      </c>
    </row>
    <row r="6789" spans="1:10">
      <c r="A6789" s="40"/>
      <c r="B6789" s="31"/>
      <c r="C6789" s="41"/>
      <c r="D6789" s="18"/>
      <c r="E6789" s="42"/>
      <c r="F6789" s="60"/>
      <c r="G6789" s="43"/>
      <c r="H6789" s="44"/>
      <c r="I6789" s="45"/>
      <c r="J6789" s="46"/>
    </row>
    <row r="6790" spans="1:10">
      <c r="A6790" s="18" t="s">
        <v>1257</v>
      </c>
      <c r="B6790" s="61"/>
      <c r="C6790" s="47" t="s">
        <v>1258</v>
      </c>
      <c r="D6790" s="18"/>
      <c r="E6790" s="42"/>
      <c r="F6790" s="60"/>
      <c r="G6790" s="43"/>
      <c r="H6790" s="44"/>
      <c r="I6790" s="45"/>
      <c r="J6790" s="46"/>
    </row>
    <row r="6791" spans="1:10">
      <c r="A6791" s="18">
        <v>103228</v>
      </c>
      <c r="B6791" s="61" t="s">
        <v>1369</v>
      </c>
      <c r="C6791" s="523" t="s">
        <v>2216</v>
      </c>
      <c r="D6791" s="576" t="s">
        <v>2</v>
      </c>
      <c r="E6791" s="577">
        <v>3</v>
      </c>
      <c r="F6791" s="582">
        <v>0</v>
      </c>
      <c r="G6791" s="578">
        <v>134894</v>
      </c>
      <c r="H6791" s="574">
        <f>TRUNC(E6791* (1 + F6791 / 100) * G6791,2)</f>
        <v>404682</v>
      </c>
      <c r="I6791" s="585" t="e">
        <f>I6787 * (E6791 * (1+F6791/100))</f>
        <v>#REF!</v>
      </c>
      <c r="J6791" s="46" t="e">
        <f>H6791 * I6787</f>
        <v>#REF!</v>
      </c>
    </row>
    <row r="6792" spans="1:10">
      <c r="A6792" s="18">
        <v>101116</v>
      </c>
      <c r="B6792" s="61" t="s">
        <v>1263</v>
      </c>
      <c r="C6792" s="523" t="s">
        <v>1816</v>
      </c>
      <c r="D6792" s="576" t="s">
        <v>1817</v>
      </c>
      <c r="E6792" s="577">
        <v>2</v>
      </c>
      <c r="F6792" s="582"/>
      <c r="G6792" s="578">
        <v>1400</v>
      </c>
      <c r="H6792" s="574">
        <f>TRUNC(E6792* (1 + F6792 / 100) * G6792,2)</f>
        <v>2800</v>
      </c>
      <c r="I6792" s="585" t="e">
        <f>I6787 * (E6792 * (1+F6792/100))</f>
        <v>#REF!</v>
      </c>
      <c r="J6792" s="587" t="e">
        <f>H6792 * I6787</f>
        <v>#REF!</v>
      </c>
    </row>
    <row r="6793" spans="1:10">
      <c r="A6793" s="18">
        <v>101651</v>
      </c>
      <c r="B6793" s="61" t="s">
        <v>1329</v>
      </c>
      <c r="C6793" s="523" t="s">
        <v>1641</v>
      </c>
      <c r="D6793" s="576" t="s">
        <v>1304</v>
      </c>
      <c r="E6793" s="577">
        <v>0.05</v>
      </c>
      <c r="F6793" s="582"/>
      <c r="G6793" s="578">
        <v>11300</v>
      </c>
      <c r="H6793" s="574">
        <f>TRUNC(E6793* (1 + F6793 / 100) * G6793,2)</f>
        <v>565</v>
      </c>
      <c r="I6793" s="585" t="e">
        <f>I6787 * (E6793 * (1+F6793/100))</f>
        <v>#REF!</v>
      </c>
      <c r="J6793" s="587" t="e">
        <f>H6793 * I6787</f>
        <v>#REF!</v>
      </c>
    </row>
    <row r="6794" spans="1:10">
      <c r="A6794" s="18">
        <v>100107</v>
      </c>
      <c r="B6794" s="61" t="s">
        <v>1639</v>
      </c>
      <c r="C6794" s="523" t="s">
        <v>1649</v>
      </c>
      <c r="D6794" s="576" t="s">
        <v>1301</v>
      </c>
      <c r="E6794" s="577">
        <v>0.05</v>
      </c>
      <c r="F6794" s="582"/>
      <c r="G6794" s="578">
        <v>38500</v>
      </c>
      <c r="H6794" s="574">
        <f>TRUNC(E6794* (1 + F6794 / 100) * G6794,2)</f>
        <v>1925</v>
      </c>
      <c r="I6794" s="585" t="e">
        <f>I6787 * (E6794 * (1+F6794/100))</f>
        <v>#REF!</v>
      </c>
      <c r="J6794" s="587" t="e">
        <f>H6794 * I6787</f>
        <v>#REF!</v>
      </c>
    </row>
    <row r="6795" spans="1:10">
      <c r="A6795" s="54" t="s">
        <v>1265</v>
      </c>
      <c r="B6795" s="61"/>
      <c r="C6795" s="41"/>
      <c r="D6795" s="18"/>
      <c r="E6795" s="42"/>
      <c r="F6795" s="60"/>
      <c r="G6795" s="43" t="s">
        <v>1266</v>
      </c>
      <c r="H6795" s="109">
        <f>SUM(H6790:H6794)</f>
        <v>409972</v>
      </c>
      <c r="I6795" s="45"/>
      <c r="J6795" s="109" t="e">
        <f>SUM(J6790:J6794)</f>
        <v>#REF!</v>
      </c>
    </row>
    <row r="6796" spans="1:10">
      <c r="A6796" s="18" t="s">
        <v>1267</v>
      </c>
      <c r="B6796" s="61"/>
      <c r="C6796" s="50" t="s">
        <v>1268</v>
      </c>
      <c r="D6796" s="18" t="s">
        <v>1269</v>
      </c>
      <c r="E6796" s="18" t="s">
        <v>1270</v>
      </c>
      <c r="F6796" s="18" t="s">
        <v>1271</v>
      </c>
      <c r="G6796" s="51" t="s">
        <v>1272</v>
      </c>
      <c r="H6796" s="52" t="s">
        <v>1273</v>
      </c>
      <c r="I6796" s="45"/>
      <c r="J6796" s="46"/>
    </row>
    <row r="6797" spans="1:10">
      <c r="A6797" s="18">
        <v>200023</v>
      </c>
      <c r="B6797" s="61" t="s">
        <v>1268</v>
      </c>
      <c r="C6797" s="516" t="s">
        <v>1656</v>
      </c>
      <c r="D6797" s="536">
        <v>122249</v>
      </c>
      <c r="E6797" s="537">
        <f>$O$1</f>
        <v>1.68</v>
      </c>
      <c r="F6797" s="538">
        <f>IF(D6797&lt;&gt;"",TRUNC(D6797*E6797,0),"")</f>
        <v>205378</v>
      </c>
      <c r="G6797" s="539">
        <v>8</v>
      </c>
      <c r="H6797" s="521">
        <f>TRUNC(F6797/G6797,2)</f>
        <v>25672.25</v>
      </c>
      <c r="I6797" s="601" t="e">
        <f>I6787 / G6797</f>
        <v>#REF!</v>
      </c>
      <c r="J6797" s="229" t="e">
        <f>H6797 * I6787</f>
        <v>#REF!</v>
      </c>
    </row>
    <row r="6798" spans="1:10">
      <c r="A6798" s="54" t="s">
        <v>1276</v>
      </c>
      <c r="B6798" s="61"/>
      <c r="C6798" s="41"/>
      <c r="D6798" s="18"/>
      <c r="E6798" s="42"/>
      <c r="F6798" s="60"/>
      <c r="G6798" s="43" t="s">
        <v>1277</v>
      </c>
      <c r="H6798" s="109">
        <f>SUM(H6796:H6797)</f>
        <v>25672.25</v>
      </c>
      <c r="I6798" s="45"/>
      <c r="J6798" s="108" t="e">
        <f>SUM(J6796:J6797)</f>
        <v>#REF!</v>
      </c>
    </row>
    <row r="6799" spans="1:10">
      <c r="A6799" s="18" t="s">
        <v>1278</v>
      </c>
      <c r="B6799" s="61"/>
      <c r="C6799" s="47" t="s">
        <v>1279</v>
      </c>
      <c r="D6799" s="18"/>
      <c r="E6799" s="42"/>
      <c r="F6799" s="60"/>
      <c r="G6799" s="43"/>
      <c r="H6799" s="44"/>
      <c r="I6799" s="45"/>
      <c r="J6799" s="46"/>
    </row>
    <row r="6800" spans="1:10">
      <c r="A6800" s="18">
        <v>300026</v>
      </c>
      <c r="B6800" s="61" t="s">
        <v>1279</v>
      </c>
      <c r="C6800" s="516" t="s">
        <v>1281</v>
      </c>
      <c r="D6800" s="517" t="s">
        <v>1282</v>
      </c>
      <c r="E6800" s="518">
        <f>$O$2</f>
        <v>0.05</v>
      </c>
      <c r="F6800" s="519"/>
      <c r="G6800" s="520">
        <f>H6798</f>
        <v>25672.25</v>
      </c>
      <c r="H6800" s="521">
        <f>TRUNC(E6800* (1 + F6800 / 100) * G6800,2)</f>
        <v>1283.6099999999999</v>
      </c>
      <c r="I6800" s="601" t="e">
        <f>I6787 * H6800</f>
        <v>#REF!</v>
      </c>
      <c r="J6800" s="229" t="e">
        <f>H6800 * I6787</f>
        <v>#REF!</v>
      </c>
    </row>
    <row r="6801" spans="1:10">
      <c r="A6801" s="54" t="s">
        <v>1283</v>
      </c>
      <c r="B6801" s="61"/>
      <c r="C6801" s="41"/>
      <c r="D6801" s="18"/>
      <c r="E6801" s="42"/>
      <c r="F6801" s="60"/>
      <c r="G6801" s="43" t="s">
        <v>1284</v>
      </c>
      <c r="H6801" s="109">
        <f>SUM(H6799:H6800)</f>
        <v>1283.6099999999999</v>
      </c>
      <c r="I6801" s="45"/>
      <c r="J6801" s="108" t="e">
        <f>SUM(J6799:J6800)</f>
        <v>#REF!</v>
      </c>
    </row>
    <row r="6802" spans="1:10">
      <c r="A6802" s="18" t="s">
        <v>1285</v>
      </c>
      <c r="B6802" s="61"/>
      <c r="C6802" s="47" t="s">
        <v>1286</v>
      </c>
      <c r="D6802" s="18"/>
      <c r="E6802" s="42"/>
      <c r="F6802" s="60"/>
      <c r="G6802" s="43"/>
      <c r="H6802" s="44"/>
      <c r="I6802" s="45"/>
      <c r="J6802" s="46"/>
    </row>
    <row r="6803" spans="1:10">
      <c r="A6803" s="40"/>
      <c r="B6803" s="31"/>
      <c r="C6803" s="510"/>
      <c r="D6803" s="511"/>
      <c r="E6803" s="512"/>
      <c r="F6803" s="513"/>
      <c r="G6803" s="514"/>
      <c r="H6803" s="515"/>
      <c r="I6803" s="601"/>
      <c r="J6803" s="235"/>
    </row>
    <row r="6804" spans="1:10">
      <c r="A6804" s="54" t="s">
        <v>1287</v>
      </c>
      <c r="B6804" s="61"/>
      <c r="C6804" s="41"/>
      <c r="D6804" s="18"/>
      <c r="E6804" s="42"/>
      <c r="F6804" s="60"/>
      <c r="G6804" s="43" t="s">
        <v>1288</v>
      </c>
      <c r="H6804" s="515">
        <f>SUM(H6802:H6803)</f>
        <v>0</v>
      </c>
      <c r="I6804" s="45"/>
      <c r="J6804" s="235">
        <f>SUM(J6802:J6803)</f>
        <v>0</v>
      </c>
    </row>
    <row r="6805" spans="1:10">
      <c r="A6805" s="18"/>
      <c r="B6805" s="55"/>
      <c r="C6805" s="41"/>
      <c r="D6805" s="18"/>
      <c r="E6805" s="42"/>
      <c r="F6805" s="60"/>
      <c r="G6805" s="43"/>
      <c r="H6805" s="44"/>
      <c r="I6805" s="45"/>
      <c r="J6805" s="46"/>
    </row>
    <row r="6806" spans="1:10" ht="16" thickBot="1">
      <c r="A6806" s="18" t="s">
        <v>1289</v>
      </c>
      <c r="B6806" s="55"/>
      <c r="C6806" s="56"/>
      <c r="D6806" s="405"/>
      <c r="E6806" s="406"/>
      <c r="F6806" s="407" t="s">
        <v>1290</v>
      </c>
      <c r="G6806" s="408">
        <f>SUM(H6788:H6805)/2</f>
        <v>436927.86</v>
      </c>
      <c r="H6806" s="409" t="e">
        <f>IF($A$2="CD",IF($A$3=1,ROUND(SUM(H6788:H6805)/2,0),IF($A$3=3,ROUND(SUM(H6788:H6805)/2,-1),SUM(H6788:H6805)/2)),SUM(H6788:H6805)/2)</f>
        <v>#REF!</v>
      </c>
      <c r="I6806" s="57" t="e">
        <f>SUM(J6788:J6805)/2</f>
        <v>#REF!</v>
      </c>
      <c r="J6806" s="410" t="e">
        <f>IF($A$2="CD",IF($A$3=1,ROUND(SUM(J6788:J6805)/2,0),IF($A$3=3,ROUND(SUM(J6788:J6805)/2,-1),SUM(J6788:J6805)/2)),SUM(J6788:J6805)/2)</f>
        <v>#REF!</v>
      </c>
    </row>
    <row r="6807" spans="1:10" ht="16" thickTop="1">
      <c r="A6807" s="18" t="s">
        <v>1340</v>
      </c>
      <c r="B6807" s="55"/>
      <c r="C6807" s="65" t="s">
        <v>1341</v>
      </c>
      <c r="D6807" s="66"/>
      <c r="E6807" s="67"/>
      <c r="F6807" s="112"/>
      <c r="G6807" s="68"/>
      <c r="H6807" s="69"/>
      <c r="I6807" s="45"/>
      <c r="J6807" s="70"/>
    </row>
    <row r="6808" spans="1:10">
      <c r="A6808" s="40" t="s">
        <v>1342</v>
      </c>
      <c r="B6808" s="55"/>
      <c r="C6808" s="257" t="s">
        <v>1343</v>
      </c>
      <c r="D6808" s="531"/>
      <c r="E6808" s="532"/>
      <c r="F6808" s="602">
        <f>$F$3</f>
        <v>0</v>
      </c>
      <c r="G6808" s="534"/>
      <c r="H6808" s="535" t="e">
        <f>ROUND(H6806*F6808,2)</f>
        <v>#REF!</v>
      </c>
      <c r="I6808" s="45"/>
      <c r="J6808" s="235" t="e">
        <f>ROUND(J6806*F6808,2)</f>
        <v>#REF!</v>
      </c>
    </row>
    <row r="6809" spans="1:10">
      <c r="A6809" s="40" t="s">
        <v>1344</v>
      </c>
      <c r="B6809" s="55"/>
      <c r="C6809" s="257" t="s">
        <v>1345</v>
      </c>
      <c r="D6809" s="531"/>
      <c r="E6809" s="532"/>
      <c r="F6809" s="602">
        <f>$G$3</f>
        <v>0</v>
      </c>
      <c r="G6809" s="534"/>
      <c r="H6809" s="535" t="e">
        <f>ROUND(H6806*F6809,2)</f>
        <v>#REF!</v>
      </c>
      <c r="I6809" s="45"/>
      <c r="J6809" s="235" t="e">
        <f>ROUND(J6806*F6809,2)</f>
        <v>#REF!</v>
      </c>
    </row>
    <row r="6810" spans="1:10">
      <c r="A6810" s="40" t="s">
        <v>1346</v>
      </c>
      <c r="B6810" s="55"/>
      <c r="C6810" s="257" t="s">
        <v>1347</v>
      </c>
      <c r="D6810" s="531"/>
      <c r="E6810" s="532"/>
      <c r="F6810" s="602">
        <f>$H$3</f>
        <v>0</v>
      </c>
      <c r="G6810" s="534"/>
      <c r="H6810" s="535" t="e">
        <f>ROUND(H6806*F6810,2)</f>
        <v>#REF!</v>
      </c>
      <c r="I6810" s="45"/>
      <c r="J6810" s="235" t="e">
        <f>ROUND(J6806*F6810,2)</f>
        <v>#REF!</v>
      </c>
    </row>
    <row r="6811" spans="1:10">
      <c r="A6811" s="40" t="s">
        <v>1348</v>
      </c>
      <c r="B6811" s="55"/>
      <c r="C6811" s="257" t="s">
        <v>1349</v>
      </c>
      <c r="D6811" s="531"/>
      <c r="E6811" s="532"/>
      <c r="F6811" s="602" t="e">
        <f>$I$3</f>
        <v>#REF!</v>
      </c>
      <c r="G6811" s="534"/>
      <c r="H6811" s="535" t="e">
        <f>ROUND(H6810*F6811,2)</f>
        <v>#REF!</v>
      </c>
      <c r="I6811" s="45"/>
      <c r="J6811" s="235" t="e">
        <f>ROUND(J6810*F6811,2)</f>
        <v>#REF!</v>
      </c>
    </row>
    <row r="6812" spans="1:10">
      <c r="A6812" s="18" t="s">
        <v>1350</v>
      </c>
      <c r="B6812" s="55"/>
      <c r="C6812" s="47" t="s">
        <v>1351</v>
      </c>
      <c r="D6812" s="18"/>
      <c r="E6812" s="42"/>
      <c r="F6812" s="60"/>
      <c r="G6812" s="71"/>
      <c r="H6812" s="72" t="e">
        <f>SUM(H6808:H6811)</f>
        <v>#REF!</v>
      </c>
      <c r="I6812" s="62"/>
      <c r="J6812" s="73" t="e">
        <f>SUM(J6808:J6811)</f>
        <v>#REF!</v>
      </c>
    </row>
    <row r="6813" spans="1:10" ht="16" thickBot="1">
      <c r="A6813" s="18" t="s">
        <v>1352</v>
      </c>
      <c r="B6813" s="55"/>
      <c r="C6813" s="411"/>
      <c r="D6813" s="412"/>
      <c r="E6813" s="406"/>
      <c r="F6813" s="407" t="s">
        <v>1353</v>
      </c>
      <c r="G6813" s="413" t="e">
        <f>H6812+H6806</f>
        <v>#REF!</v>
      </c>
      <c r="H6813" s="409" t="e">
        <f>IF($A$3=2,ROUND((H6806+H6812),2),IF($A$3=3,ROUND((H6806+H6812),-1),ROUND((H6806+H6812),0)))</f>
        <v>#REF!</v>
      </c>
      <c r="I6813" s="57"/>
      <c r="J6813" s="410" t="e">
        <f>IF($A$3=2,ROUND((J6806+J6812),2),IF($A$3=3,ROUND((J6806+J6812),-1),ROUND((J6806+J6812),0)))</f>
        <v>#REF!</v>
      </c>
    </row>
    <row r="6814" spans="1:10" ht="16" thickTop="1">
      <c r="C6814" s="1"/>
      <c r="D6814" s="2"/>
      <c r="E6814" s="1"/>
      <c r="F6814" s="1"/>
      <c r="G6814" s="1"/>
      <c r="H6814" s="1"/>
      <c r="I6814" s="29"/>
      <c r="J6814" s="30"/>
    </row>
    <row r="6815" spans="1:10">
      <c r="C6815" s="1"/>
      <c r="D6815" s="2"/>
      <c r="E6815" s="1"/>
      <c r="F6815" s="1"/>
      <c r="G6815" s="1"/>
      <c r="H6815" s="1"/>
      <c r="I6815" s="29"/>
      <c r="J6815" s="30"/>
    </row>
    <row r="6816" spans="1:10" ht="16" thickBot="1">
      <c r="C6816" s="1"/>
      <c r="D6816" s="2"/>
      <c r="E6816" s="1"/>
      <c r="F6816" s="1"/>
      <c r="G6816" s="1"/>
      <c r="H6816" s="1"/>
      <c r="I6816" s="29"/>
      <c r="J6816" s="30"/>
    </row>
    <row r="6817" spans="1:10" ht="16" thickTop="1">
      <c r="A6817" s="18" t="s">
        <v>2217</v>
      </c>
      <c r="B6817" s="31"/>
      <c r="C6817" s="812" t="s">
        <v>2129</v>
      </c>
      <c r="D6817" s="813"/>
      <c r="E6817" s="813"/>
      <c r="F6817" s="813"/>
      <c r="G6817" s="32"/>
      <c r="H6817" s="33" t="s">
        <v>1359</v>
      </c>
      <c r="I6817" s="34" t="s">
        <v>1251</v>
      </c>
      <c r="J6817" s="35" t="s">
        <v>4</v>
      </c>
    </row>
    <row r="6818" spans="1:10">
      <c r="A6818" s="18"/>
      <c r="B6818" s="31"/>
      <c r="C6818" s="814"/>
      <c r="D6818" s="815"/>
      <c r="E6818" s="815"/>
      <c r="F6818" s="815"/>
      <c r="G6818" s="36"/>
      <c r="H6818" s="37" t="e">
        <f>"ITEM:   "&amp;#REF!</f>
        <v>#REF!</v>
      </c>
      <c r="I6818" s="64" t="e">
        <f>#REF!</f>
        <v>#REF!</v>
      </c>
      <c r="J6818" s="39"/>
    </row>
    <row r="6819" spans="1:10">
      <c r="A6819" s="40" t="s">
        <v>1253</v>
      </c>
      <c r="B6819" s="31"/>
      <c r="C6819" s="510" t="s">
        <v>1</v>
      </c>
      <c r="D6819" s="511" t="s">
        <v>2</v>
      </c>
      <c r="E6819" s="512" t="s">
        <v>3</v>
      </c>
      <c r="F6819" s="512" t="s">
        <v>1254</v>
      </c>
      <c r="G6819" s="514" t="s">
        <v>1255</v>
      </c>
      <c r="H6819" s="515" t="s">
        <v>1256</v>
      </c>
      <c r="I6819" s="601"/>
      <c r="J6819" s="235" t="s">
        <v>1256</v>
      </c>
    </row>
    <row r="6820" spans="1:10">
      <c r="A6820" s="40"/>
      <c r="B6820" s="31"/>
      <c r="C6820" s="41"/>
      <c r="D6820" s="18"/>
      <c r="E6820" s="42"/>
      <c r="F6820" s="42"/>
      <c r="G6820" s="43"/>
      <c r="H6820" s="44"/>
      <c r="I6820" s="45"/>
      <c r="J6820" s="46"/>
    </row>
    <row r="6821" spans="1:10">
      <c r="A6821" s="40" t="s">
        <v>1257</v>
      </c>
      <c r="B6821" s="31"/>
      <c r="C6821" s="47" t="s">
        <v>1258</v>
      </c>
      <c r="D6821" s="18"/>
      <c r="E6821" s="42"/>
      <c r="F6821" s="42"/>
      <c r="G6821" s="43"/>
      <c r="H6821" s="44"/>
      <c r="I6821" s="45"/>
      <c r="J6821" s="46"/>
    </row>
    <row r="6822" spans="1:10">
      <c r="A6822" s="40">
        <v>109069</v>
      </c>
      <c r="B6822" s="31"/>
      <c r="C6822" s="510" t="s">
        <v>1374</v>
      </c>
      <c r="D6822" s="511" t="s">
        <v>2</v>
      </c>
      <c r="E6822" s="512">
        <v>0.03</v>
      </c>
      <c r="F6822" s="512"/>
      <c r="G6822" s="514">
        <v>5300</v>
      </c>
      <c r="H6822" s="515">
        <f>TRUNC(E6822* (1 + F6822 / 100) * G6822,2)</f>
        <v>159</v>
      </c>
      <c r="I6822" s="601" t="e">
        <f>I6818 * (E6822 * (1+F6822/100))</f>
        <v>#REF!</v>
      </c>
      <c r="J6822" s="235" t="e">
        <f>H6822 * I6818</f>
        <v>#REF!</v>
      </c>
    </row>
    <row r="6823" spans="1:10">
      <c r="A6823" s="40">
        <v>101509</v>
      </c>
      <c r="B6823" s="31" t="s">
        <v>1261</v>
      </c>
      <c r="C6823" s="510" t="s">
        <v>1334</v>
      </c>
      <c r="D6823" s="511" t="s">
        <v>1335</v>
      </c>
      <c r="E6823" s="512">
        <v>0.01</v>
      </c>
      <c r="F6823" s="512"/>
      <c r="G6823" s="514">
        <v>3900</v>
      </c>
      <c r="H6823" s="515">
        <f>TRUNC(E6823* (1 + F6823 / 100) * G6823,2)</f>
        <v>39</v>
      </c>
      <c r="I6823" s="601" t="e">
        <f>I6818 * (E6823 * (1+F6823/100))</f>
        <v>#REF!</v>
      </c>
      <c r="J6823" s="235" t="e">
        <f>H6823 * I6818</f>
        <v>#REF!</v>
      </c>
    </row>
    <row r="6824" spans="1:10">
      <c r="A6824" s="40">
        <v>101365</v>
      </c>
      <c r="B6824" s="31" t="s">
        <v>1263</v>
      </c>
      <c r="C6824" s="510" t="s">
        <v>1375</v>
      </c>
      <c r="D6824" s="511" t="s">
        <v>1376</v>
      </c>
      <c r="E6824" s="512">
        <v>0.01</v>
      </c>
      <c r="F6824" s="512"/>
      <c r="G6824" s="514">
        <v>2700</v>
      </c>
      <c r="H6824" s="515">
        <f>TRUNC(E6824* (1 + F6824 / 100) * G6824,2)</f>
        <v>27</v>
      </c>
      <c r="I6824" s="601" t="e">
        <f>I6818 * (E6824 * (1+F6824/100))</f>
        <v>#REF!</v>
      </c>
      <c r="J6824" s="235" t="e">
        <f>H6824 * I6818</f>
        <v>#REF!</v>
      </c>
    </row>
    <row r="6825" spans="1:10">
      <c r="A6825" s="18" t="s">
        <v>1265</v>
      </c>
      <c r="B6825" s="31"/>
      <c r="C6825" s="41"/>
      <c r="D6825" s="18"/>
      <c r="E6825" s="42"/>
      <c r="F6825" s="42"/>
      <c r="G6825" s="43" t="s">
        <v>1266</v>
      </c>
      <c r="H6825" s="48">
        <f>SUM(H6821:H6824)</f>
        <v>225</v>
      </c>
      <c r="I6825" s="45"/>
      <c r="J6825" s="49" t="e">
        <f>SUM(J6821:J6824)</f>
        <v>#REF!</v>
      </c>
    </row>
    <row r="6826" spans="1:10">
      <c r="A6826" s="40" t="s">
        <v>1267</v>
      </c>
      <c r="B6826" s="31"/>
      <c r="C6826" s="50" t="s">
        <v>1268</v>
      </c>
      <c r="D6826" s="18" t="s">
        <v>1269</v>
      </c>
      <c r="E6826" s="18" t="s">
        <v>1270</v>
      </c>
      <c r="F6826" s="18" t="s">
        <v>1271</v>
      </c>
      <c r="G6826" s="51" t="s">
        <v>1272</v>
      </c>
      <c r="H6826" s="52" t="s">
        <v>1273</v>
      </c>
      <c r="I6826" s="45"/>
      <c r="J6826" s="46"/>
    </row>
    <row r="6827" spans="1:10">
      <c r="A6827" s="40">
        <v>200009</v>
      </c>
      <c r="B6827" s="31" t="s">
        <v>1268</v>
      </c>
      <c r="C6827" s="510" t="s">
        <v>1378</v>
      </c>
      <c r="D6827" s="536">
        <v>156871</v>
      </c>
      <c r="E6827" s="537">
        <f>$O$1</f>
        <v>1.68</v>
      </c>
      <c r="F6827" s="538">
        <f>IF(D6827&lt;&gt;"",TRUNC(D6827*E6827,0),"")</f>
        <v>263543</v>
      </c>
      <c r="G6827" s="539">
        <v>392.27800000000002</v>
      </c>
      <c r="H6827" s="515">
        <f>TRUNC(F6827/G6827,2)</f>
        <v>671.82</v>
      </c>
      <c r="I6827" s="601" t="e">
        <f>I6818 / G6827</f>
        <v>#REF!</v>
      </c>
      <c r="J6827" s="235" t="e">
        <f>H6827 * I6818</f>
        <v>#REF!</v>
      </c>
    </row>
    <row r="6828" spans="1:10">
      <c r="A6828" s="18" t="s">
        <v>1276</v>
      </c>
      <c r="B6828" s="31"/>
      <c r="C6828" s="41"/>
      <c r="D6828" s="18"/>
      <c r="E6828" s="42"/>
      <c r="F6828" s="42"/>
      <c r="G6828" s="43" t="s">
        <v>1277</v>
      </c>
      <c r="H6828" s="48">
        <f>SUM(H6826:H6827)</f>
        <v>671.82</v>
      </c>
      <c r="I6828" s="45"/>
      <c r="J6828" s="49" t="e">
        <f>SUM(J6826:J6827)</f>
        <v>#REF!</v>
      </c>
    </row>
    <row r="6829" spans="1:10">
      <c r="A6829" s="40" t="s">
        <v>1278</v>
      </c>
      <c r="B6829" s="31"/>
      <c r="C6829" s="53" t="s">
        <v>1279</v>
      </c>
      <c r="D6829" s="18"/>
      <c r="E6829" s="42"/>
      <c r="F6829" s="42"/>
      <c r="G6829" s="43"/>
      <c r="H6829" s="44"/>
      <c r="I6829" s="45"/>
      <c r="J6829" s="46"/>
    </row>
    <row r="6830" spans="1:10">
      <c r="A6830" s="40">
        <v>300026</v>
      </c>
      <c r="B6830" s="31" t="s">
        <v>1279</v>
      </c>
      <c r="C6830" s="510" t="s">
        <v>1281</v>
      </c>
      <c r="D6830" s="511" t="s">
        <v>1282</v>
      </c>
      <c r="E6830" s="603">
        <f>$O$2</f>
        <v>0.05</v>
      </c>
      <c r="F6830" s="512"/>
      <c r="G6830" s="514">
        <f>H6828</f>
        <v>671.82</v>
      </c>
      <c r="H6830" s="515">
        <f>TRUNC(E6830* (1 + F6830 / 100) * G6830,2)</f>
        <v>33.590000000000003</v>
      </c>
      <c r="I6830" s="601" t="e">
        <f>I6818 * H6830</f>
        <v>#REF!</v>
      </c>
      <c r="J6830" s="235" t="e">
        <f>H6830 * I6818</f>
        <v>#REF!</v>
      </c>
    </row>
    <row r="6831" spans="1:10">
      <c r="A6831" s="18" t="s">
        <v>1283</v>
      </c>
      <c r="B6831" s="31"/>
      <c r="C6831" s="41"/>
      <c r="D6831" s="18"/>
      <c r="E6831" s="42"/>
      <c r="F6831" s="42"/>
      <c r="G6831" s="43" t="s">
        <v>1284</v>
      </c>
      <c r="H6831" s="48">
        <f>SUM(H6829:H6830)</f>
        <v>33.590000000000003</v>
      </c>
      <c r="I6831" s="45"/>
      <c r="J6831" s="49" t="e">
        <f>SUM(J6829:J6830)</f>
        <v>#REF!</v>
      </c>
    </row>
    <row r="6832" spans="1:10">
      <c r="A6832" s="18" t="s">
        <v>1285</v>
      </c>
      <c r="B6832" s="1"/>
      <c r="C6832" s="47" t="s">
        <v>1286</v>
      </c>
      <c r="D6832" s="18"/>
      <c r="E6832" s="42"/>
      <c r="F6832" s="42"/>
      <c r="G6832" s="43"/>
      <c r="H6832" s="44"/>
      <c r="I6832" s="45"/>
      <c r="J6832" s="46"/>
    </row>
    <row r="6833" spans="1:10">
      <c r="A6833" s="40"/>
      <c r="B6833" s="31"/>
      <c r="C6833" s="510"/>
      <c r="D6833" s="511"/>
      <c r="E6833" s="512"/>
      <c r="F6833" s="512"/>
      <c r="G6833" s="514"/>
      <c r="H6833" s="515"/>
      <c r="I6833" s="601"/>
      <c r="J6833" s="235"/>
    </row>
    <row r="6834" spans="1:10">
      <c r="A6834" s="54" t="s">
        <v>1287</v>
      </c>
      <c r="B6834" s="1"/>
      <c r="C6834" s="41"/>
      <c r="D6834" s="18"/>
      <c r="E6834" s="42"/>
      <c r="F6834" s="42"/>
      <c r="G6834" s="43" t="s">
        <v>1288</v>
      </c>
      <c r="H6834" s="515">
        <f>SUM(H6832:H6833)</f>
        <v>0</v>
      </c>
      <c r="I6834" s="45"/>
      <c r="J6834" s="235">
        <f>SUM(J6832:J6833)</f>
        <v>0</v>
      </c>
    </row>
    <row r="6835" spans="1:10">
      <c r="A6835" s="18"/>
      <c r="B6835" s="55"/>
      <c r="C6835" s="41"/>
      <c r="D6835" s="18"/>
      <c r="E6835" s="42"/>
      <c r="F6835" s="42"/>
      <c r="G6835" s="43"/>
      <c r="H6835" s="44"/>
      <c r="I6835" s="45"/>
      <c r="J6835" s="46"/>
    </row>
    <row r="6836" spans="1:10" ht="16" thickBot="1">
      <c r="A6836" s="18" t="s">
        <v>1289</v>
      </c>
      <c r="B6836" s="55"/>
      <c r="C6836" s="56"/>
      <c r="D6836" s="405"/>
      <c r="E6836" s="406"/>
      <c r="F6836" s="407" t="s">
        <v>1290</v>
      </c>
      <c r="G6836" s="408">
        <f>SUM(H6819:H6835)/2</f>
        <v>930.41000000000008</v>
      </c>
      <c r="H6836" s="409" t="e">
        <f>IF($A$2="CD",IF($A$3=1,ROUND(SUM(H6819:H6835)/2,0),IF($A$3=3,ROUND(SUM(H6819:H6835)/2,-1),SUM(H6819:H6835)/2)),SUM(H6819:H6835)/2)</f>
        <v>#REF!</v>
      </c>
      <c r="I6836" s="57" t="e">
        <f>SUM(J6819:J6835)/2</f>
        <v>#REF!</v>
      </c>
      <c r="J6836" s="410" t="e">
        <f>IF($A$2="CD",IF($A$3=1,ROUND(SUM(J6819:J6835)/2,0),IF($A$3=3,ROUND(SUM(J6819:J6835)/2,-1),SUM(J6819:J6835)/2)),SUM(J6819:J6835)/2)</f>
        <v>#REF!</v>
      </c>
    </row>
    <row r="6837" spans="1:10" ht="16" thickTop="1">
      <c r="A6837" s="18" t="s">
        <v>1340</v>
      </c>
      <c r="B6837" s="55"/>
      <c r="C6837" s="65" t="s">
        <v>1341</v>
      </c>
      <c r="D6837" s="66"/>
      <c r="E6837" s="67"/>
      <c r="F6837" s="67"/>
      <c r="G6837" s="68"/>
      <c r="H6837" s="69"/>
      <c r="I6837" s="45"/>
      <c r="J6837" s="70"/>
    </row>
    <row r="6838" spans="1:10">
      <c r="A6838" s="40" t="s">
        <v>1342</v>
      </c>
      <c r="B6838" s="55"/>
      <c r="C6838" s="257" t="s">
        <v>1343</v>
      </c>
      <c r="D6838" s="531"/>
      <c r="E6838" s="532"/>
      <c r="F6838" s="604">
        <f>$F$3</f>
        <v>0</v>
      </c>
      <c r="G6838" s="534"/>
      <c r="H6838" s="535" t="e">
        <f>ROUND(H6836*F6838,2)</f>
        <v>#REF!</v>
      </c>
      <c r="I6838" s="45"/>
      <c r="J6838" s="235" t="e">
        <f>ROUND(J6836*F6838,2)</f>
        <v>#REF!</v>
      </c>
    </row>
    <row r="6839" spans="1:10">
      <c r="A6839" s="40" t="s">
        <v>1344</v>
      </c>
      <c r="B6839" s="55"/>
      <c r="C6839" s="257" t="s">
        <v>1345</v>
      </c>
      <c r="D6839" s="531"/>
      <c r="E6839" s="532"/>
      <c r="F6839" s="604">
        <f>$G$3</f>
        <v>0</v>
      </c>
      <c r="G6839" s="534"/>
      <c r="H6839" s="535" t="e">
        <f>ROUND(H6836*F6839,2)</f>
        <v>#REF!</v>
      </c>
      <c r="I6839" s="45"/>
      <c r="J6839" s="235" t="e">
        <f>ROUND(J6836*F6839,2)</f>
        <v>#REF!</v>
      </c>
    </row>
    <row r="6840" spans="1:10">
      <c r="A6840" s="40" t="s">
        <v>1346</v>
      </c>
      <c r="B6840" s="55"/>
      <c r="C6840" s="257" t="s">
        <v>1347</v>
      </c>
      <c r="D6840" s="531"/>
      <c r="E6840" s="532"/>
      <c r="F6840" s="604">
        <f>$H$3</f>
        <v>0</v>
      </c>
      <c r="G6840" s="534"/>
      <c r="H6840" s="535" t="e">
        <f>ROUND(H6836*F6840,2)</f>
        <v>#REF!</v>
      </c>
      <c r="I6840" s="45"/>
      <c r="J6840" s="235" t="e">
        <f>ROUND(J6836*F6840,2)</f>
        <v>#REF!</v>
      </c>
    </row>
    <row r="6841" spans="1:10">
      <c r="A6841" s="40" t="s">
        <v>1348</v>
      </c>
      <c r="B6841" s="55"/>
      <c r="C6841" s="257" t="s">
        <v>1349</v>
      </c>
      <c r="D6841" s="531"/>
      <c r="E6841" s="532"/>
      <c r="F6841" s="604" t="e">
        <f>$I$3</f>
        <v>#REF!</v>
      </c>
      <c r="G6841" s="534"/>
      <c r="H6841" s="535" t="e">
        <f>ROUND(H6840*F6841,2)</f>
        <v>#REF!</v>
      </c>
      <c r="I6841" s="45"/>
      <c r="J6841" s="235" t="e">
        <f>ROUND(J6840*F6841,2)</f>
        <v>#REF!</v>
      </c>
    </row>
    <row r="6842" spans="1:10">
      <c r="A6842" s="18" t="s">
        <v>1350</v>
      </c>
      <c r="B6842" s="55"/>
      <c r="C6842" s="47" t="s">
        <v>1351</v>
      </c>
      <c r="D6842" s="18"/>
      <c r="E6842" s="42"/>
      <c r="F6842" s="42"/>
      <c r="G6842" s="71"/>
      <c r="H6842" s="72" t="e">
        <f>SUM(H6838:H6841)</f>
        <v>#REF!</v>
      </c>
      <c r="I6842" s="62"/>
      <c r="J6842" s="73" t="e">
        <f>SUM(J6838:J6841)</f>
        <v>#REF!</v>
      </c>
    </row>
    <row r="6843" spans="1:10" ht="16" thickBot="1">
      <c r="A6843" s="18" t="s">
        <v>1352</v>
      </c>
      <c r="B6843" s="55"/>
      <c r="C6843" s="411"/>
      <c r="D6843" s="412"/>
      <c r="E6843" s="406"/>
      <c r="F6843" s="407" t="s">
        <v>1353</v>
      </c>
      <c r="G6843" s="413" t="e">
        <f>H6842+H6836</f>
        <v>#REF!</v>
      </c>
      <c r="H6843" s="409" t="e">
        <f>IF($A$3=2,ROUND((H6836+H6842),2),IF($A$3=3,ROUND((H6836+H6842),-1),ROUND((H6836+H6842),0)))</f>
        <v>#REF!</v>
      </c>
      <c r="I6843" s="57"/>
      <c r="J6843" s="410" t="e">
        <f>IF($A$3=2,ROUND((J6836+J6842),2),IF($A$3=3,ROUND((J6836+J6842),-1),ROUND((J6836+J6842),0)))</f>
        <v>#REF!</v>
      </c>
    </row>
    <row r="6844" spans="1:10" ht="16" thickTop="1">
      <c r="C6844" s="1"/>
      <c r="D6844" s="2"/>
      <c r="E6844" s="1"/>
      <c r="F6844" s="1"/>
      <c r="G6844" s="1"/>
      <c r="H6844" s="1"/>
      <c r="I6844" s="29"/>
      <c r="J6844" s="30"/>
    </row>
    <row r="6845" spans="1:10">
      <c r="C6845" s="1"/>
      <c r="D6845" s="2"/>
      <c r="E6845" s="1"/>
      <c r="F6845" s="1"/>
      <c r="G6845" s="1"/>
      <c r="H6845" s="1"/>
      <c r="I6845" s="29"/>
      <c r="J6845" s="30"/>
    </row>
    <row r="6846" spans="1:10" ht="16" thickBot="1">
      <c r="C6846" s="1"/>
      <c r="D6846" s="2"/>
      <c r="E6846" s="1"/>
      <c r="F6846" s="1"/>
      <c r="G6846" s="1"/>
      <c r="H6846" s="1"/>
      <c r="I6846" s="29"/>
      <c r="J6846" s="30"/>
    </row>
    <row r="6847" spans="1:10" ht="16" thickTop="1">
      <c r="A6847" s="18" t="s">
        <v>2218</v>
      </c>
      <c r="B6847" s="31"/>
      <c r="C6847" s="812" t="s">
        <v>2219</v>
      </c>
      <c r="D6847" s="813"/>
      <c r="E6847" s="813"/>
      <c r="F6847" s="813"/>
      <c r="G6847" s="32"/>
      <c r="H6847" s="33" t="s">
        <v>1359</v>
      </c>
      <c r="I6847" s="34" t="s">
        <v>1251</v>
      </c>
      <c r="J6847" s="35" t="s">
        <v>4</v>
      </c>
    </row>
    <row r="6848" spans="1:10">
      <c r="A6848" s="18"/>
      <c r="B6848" s="31"/>
      <c r="C6848" s="814"/>
      <c r="D6848" s="815"/>
      <c r="E6848" s="815"/>
      <c r="F6848" s="815"/>
      <c r="G6848" s="36"/>
      <c r="H6848" s="37" t="e">
        <f>"ITEM:   "&amp;#REF!</f>
        <v>#REF!</v>
      </c>
      <c r="I6848" s="64" t="e">
        <f>#REF!</f>
        <v>#REF!</v>
      </c>
      <c r="J6848" s="39"/>
    </row>
    <row r="6849" spans="1:10">
      <c r="A6849" s="40" t="s">
        <v>1253</v>
      </c>
      <c r="B6849" s="31"/>
      <c r="C6849" s="510" t="s">
        <v>1</v>
      </c>
      <c r="D6849" s="511" t="s">
        <v>2</v>
      </c>
      <c r="E6849" s="512" t="s">
        <v>3</v>
      </c>
      <c r="F6849" s="512" t="s">
        <v>1254</v>
      </c>
      <c r="G6849" s="514" t="s">
        <v>1255</v>
      </c>
      <c r="H6849" s="515" t="s">
        <v>1256</v>
      </c>
      <c r="I6849" s="601"/>
      <c r="J6849" s="235" t="s">
        <v>1256</v>
      </c>
    </row>
    <row r="6850" spans="1:10">
      <c r="A6850" s="40"/>
      <c r="B6850" s="31"/>
      <c r="C6850" s="41"/>
      <c r="D6850" s="18"/>
      <c r="E6850" s="42"/>
      <c r="F6850" s="42"/>
      <c r="G6850" s="43"/>
      <c r="H6850" s="44"/>
      <c r="I6850" s="45"/>
      <c r="J6850" s="46"/>
    </row>
    <row r="6851" spans="1:10">
      <c r="A6851" s="40" t="s">
        <v>1267</v>
      </c>
      <c r="B6851" s="31"/>
      <c r="C6851" s="50" t="s">
        <v>1268</v>
      </c>
      <c r="D6851" s="18" t="s">
        <v>1269</v>
      </c>
      <c r="E6851" s="18" t="s">
        <v>1270</v>
      </c>
      <c r="F6851" s="18" t="s">
        <v>1271</v>
      </c>
      <c r="G6851" s="51" t="s">
        <v>1272</v>
      </c>
      <c r="H6851" s="52" t="s">
        <v>1273</v>
      </c>
      <c r="I6851" s="45"/>
      <c r="J6851" s="46"/>
    </row>
    <row r="6852" spans="1:10">
      <c r="A6852" s="40">
        <v>200006</v>
      </c>
      <c r="B6852" s="31" t="s">
        <v>1268</v>
      </c>
      <c r="C6852" s="510" t="s">
        <v>1339</v>
      </c>
      <c r="D6852" s="536">
        <v>41751</v>
      </c>
      <c r="E6852" s="537">
        <f>$O$1</f>
        <v>1.68</v>
      </c>
      <c r="F6852" s="538">
        <f>IF(D6852&lt;&gt;"",TRUNC(D6852*E6852,0),"")</f>
        <v>70141</v>
      </c>
      <c r="G6852" s="539">
        <v>17.493300000000001</v>
      </c>
      <c r="H6852" s="515">
        <f>TRUNC(F6852/G6852,2)</f>
        <v>4009.59</v>
      </c>
      <c r="I6852" s="601" t="e">
        <f>I6848 / G6852</f>
        <v>#REF!</v>
      </c>
      <c r="J6852" s="235" t="e">
        <f>H6852 * I6848</f>
        <v>#REF!</v>
      </c>
    </row>
    <row r="6853" spans="1:10">
      <c r="A6853" s="18" t="s">
        <v>1276</v>
      </c>
      <c r="B6853" s="31"/>
      <c r="C6853" s="41"/>
      <c r="D6853" s="18"/>
      <c r="E6853" s="42"/>
      <c r="F6853" s="42"/>
      <c r="G6853" s="43" t="s">
        <v>1277</v>
      </c>
      <c r="H6853" s="48">
        <f>SUM(H6851:H6852)</f>
        <v>4009.59</v>
      </c>
      <c r="I6853" s="45"/>
      <c r="J6853" s="49" t="e">
        <f>SUM(J6851:J6852)</f>
        <v>#REF!</v>
      </c>
    </row>
    <row r="6854" spans="1:10">
      <c r="A6854" s="40" t="s">
        <v>1278</v>
      </c>
      <c r="B6854" s="31"/>
      <c r="C6854" s="53" t="s">
        <v>1279</v>
      </c>
      <c r="D6854" s="18"/>
      <c r="E6854" s="42"/>
      <c r="F6854" s="42"/>
      <c r="G6854" s="43"/>
      <c r="H6854" s="44"/>
      <c r="I6854" s="45"/>
      <c r="J6854" s="46"/>
    </row>
    <row r="6855" spans="1:10">
      <c r="A6855" s="40">
        <v>300026</v>
      </c>
      <c r="B6855" s="31" t="s">
        <v>1279</v>
      </c>
      <c r="C6855" s="510" t="s">
        <v>1281</v>
      </c>
      <c r="D6855" s="511" t="s">
        <v>1282</v>
      </c>
      <c r="E6855" s="603">
        <f>$O$2</f>
        <v>0.05</v>
      </c>
      <c r="F6855" s="512"/>
      <c r="G6855" s="514">
        <f>H6853</f>
        <v>4009.59</v>
      </c>
      <c r="H6855" s="515">
        <f>TRUNC(E6855* (1 + F6855 / 100) * G6855,2)</f>
        <v>200.47</v>
      </c>
      <c r="I6855" s="601" t="e">
        <f>I6848 * H6855</f>
        <v>#REF!</v>
      </c>
      <c r="J6855" s="235" t="e">
        <f>H6855 * I6848</f>
        <v>#REF!</v>
      </c>
    </row>
    <row r="6856" spans="1:10">
      <c r="A6856" s="18" t="s">
        <v>1283</v>
      </c>
      <c r="B6856" s="31"/>
      <c r="C6856" s="41"/>
      <c r="D6856" s="18"/>
      <c r="E6856" s="42"/>
      <c r="F6856" s="42"/>
      <c r="G6856" s="43" t="s">
        <v>1284</v>
      </c>
      <c r="H6856" s="48">
        <f>SUM(H6854:H6855)</f>
        <v>200.47</v>
      </c>
      <c r="I6856" s="45"/>
      <c r="J6856" s="49" t="e">
        <f>SUM(J6854:J6855)</f>
        <v>#REF!</v>
      </c>
    </row>
    <row r="6857" spans="1:10">
      <c r="A6857" s="18" t="s">
        <v>1285</v>
      </c>
      <c r="B6857" s="1"/>
      <c r="C6857" s="47" t="s">
        <v>1286</v>
      </c>
      <c r="D6857" s="18"/>
      <c r="E6857" s="42"/>
      <c r="F6857" s="42"/>
      <c r="G6857" s="43"/>
      <c r="H6857" s="44"/>
      <c r="I6857" s="45"/>
      <c r="J6857" s="46"/>
    </row>
    <row r="6858" spans="1:10">
      <c r="A6858" s="40"/>
      <c r="B6858" s="31"/>
      <c r="C6858" s="510"/>
      <c r="D6858" s="511"/>
      <c r="E6858" s="512"/>
      <c r="F6858" s="512"/>
      <c r="G6858" s="514"/>
      <c r="H6858" s="515"/>
      <c r="I6858" s="601"/>
      <c r="J6858" s="235"/>
    </row>
    <row r="6859" spans="1:10">
      <c r="A6859" s="54" t="s">
        <v>1287</v>
      </c>
      <c r="B6859" s="1"/>
      <c r="C6859" s="41"/>
      <c r="D6859" s="18"/>
      <c r="E6859" s="42"/>
      <c r="F6859" s="42"/>
      <c r="G6859" s="43" t="s">
        <v>1288</v>
      </c>
      <c r="H6859" s="515">
        <f>SUM(H6857:H6858)</f>
        <v>0</v>
      </c>
      <c r="I6859" s="45"/>
      <c r="J6859" s="235">
        <f>SUM(J6857:J6858)</f>
        <v>0</v>
      </c>
    </row>
    <row r="6860" spans="1:10">
      <c r="A6860" s="18"/>
      <c r="B6860" s="55"/>
      <c r="C6860" s="41"/>
      <c r="D6860" s="18"/>
      <c r="E6860" s="42"/>
      <c r="F6860" s="42"/>
      <c r="G6860" s="43"/>
      <c r="H6860" s="44"/>
      <c r="I6860" s="45"/>
      <c r="J6860" s="46"/>
    </row>
    <row r="6861" spans="1:10" ht="16" thickBot="1">
      <c r="A6861" s="18" t="s">
        <v>1289</v>
      </c>
      <c r="B6861" s="55"/>
      <c r="C6861" s="56"/>
      <c r="D6861" s="405"/>
      <c r="E6861" s="406"/>
      <c r="F6861" s="407" t="s">
        <v>1290</v>
      </c>
      <c r="G6861" s="408">
        <f>SUM(H6849:H6860)/2</f>
        <v>4210.0599999999995</v>
      </c>
      <c r="H6861" s="409" t="e">
        <f>IF($A$2="CD",IF($A$3=1,ROUND(SUM(H6849:H6860)/2,0),IF($A$3=3,ROUND(SUM(H6849:H6860)/2,-1),SUM(H6849:H6860)/2)),SUM(H6849:H6860)/2)</f>
        <v>#REF!</v>
      </c>
      <c r="I6861" s="57" t="e">
        <f>SUM(J6849:J6860)/2</f>
        <v>#REF!</v>
      </c>
      <c r="J6861" s="410" t="e">
        <f>IF($A$2="CD",IF($A$3=1,ROUND(SUM(J6849:J6860)/2,0),IF($A$3=3,ROUND(SUM(J6849:J6860)/2,-1),SUM(J6849:J6860)/2)),SUM(J6849:J6860)/2)</f>
        <v>#REF!</v>
      </c>
    </row>
    <row r="6862" spans="1:10" ht="16" thickTop="1">
      <c r="A6862" s="18" t="s">
        <v>1340</v>
      </c>
      <c r="B6862" s="55"/>
      <c r="C6862" s="65" t="s">
        <v>1341</v>
      </c>
      <c r="D6862" s="66"/>
      <c r="E6862" s="67"/>
      <c r="F6862" s="67"/>
      <c r="G6862" s="68"/>
      <c r="H6862" s="69"/>
      <c r="I6862" s="45"/>
      <c r="J6862" s="70"/>
    </row>
    <row r="6863" spans="1:10">
      <c r="A6863" s="40" t="s">
        <v>1342</v>
      </c>
      <c r="B6863" s="55"/>
      <c r="C6863" s="257" t="s">
        <v>1343</v>
      </c>
      <c r="D6863" s="531"/>
      <c r="E6863" s="532"/>
      <c r="F6863" s="604">
        <f>$F$3</f>
        <v>0</v>
      </c>
      <c r="G6863" s="534"/>
      <c r="H6863" s="535" t="e">
        <f>ROUND(H6861*F6863,2)</f>
        <v>#REF!</v>
      </c>
      <c r="I6863" s="45"/>
      <c r="J6863" s="235" t="e">
        <f>ROUND(J6861*F6863,2)</f>
        <v>#REF!</v>
      </c>
    </row>
    <row r="6864" spans="1:10">
      <c r="A6864" s="40" t="s">
        <v>1344</v>
      </c>
      <c r="B6864" s="55"/>
      <c r="C6864" s="257" t="s">
        <v>1345</v>
      </c>
      <c r="D6864" s="531"/>
      <c r="E6864" s="532"/>
      <c r="F6864" s="604">
        <f>$G$3</f>
        <v>0</v>
      </c>
      <c r="G6864" s="534"/>
      <c r="H6864" s="535" t="e">
        <f>ROUND(H6861*F6864,2)</f>
        <v>#REF!</v>
      </c>
      <c r="I6864" s="45"/>
      <c r="J6864" s="235" t="e">
        <f>ROUND(J6861*F6864,2)</f>
        <v>#REF!</v>
      </c>
    </row>
    <row r="6865" spans="1:10">
      <c r="A6865" s="40" t="s">
        <v>1346</v>
      </c>
      <c r="B6865" s="55"/>
      <c r="C6865" s="257" t="s">
        <v>1347</v>
      </c>
      <c r="D6865" s="531"/>
      <c r="E6865" s="532"/>
      <c r="F6865" s="604">
        <f>$H$3</f>
        <v>0</v>
      </c>
      <c r="G6865" s="534"/>
      <c r="H6865" s="535" t="e">
        <f>ROUND(H6861*F6865,2)</f>
        <v>#REF!</v>
      </c>
      <c r="I6865" s="45"/>
      <c r="J6865" s="235" t="e">
        <f>ROUND(J6861*F6865,2)</f>
        <v>#REF!</v>
      </c>
    </row>
    <row r="6866" spans="1:10">
      <c r="A6866" s="40" t="s">
        <v>1348</v>
      </c>
      <c r="B6866" s="55"/>
      <c r="C6866" s="257" t="s">
        <v>1349</v>
      </c>
      <c r="D6866" s="531"/>
      <c r="E6866" s="532"/>
      <c r="F6866" s="604" t="e">
        <f>$I$3</f>
        <v>#REF!</v>
      </c>
      <c r="G6866" s="534"/>
      <c r="H6866" s="535" t="e">
        <f>ROUND(H6865*F6866,2)</f>
        <v>#REF!</v>
      </c>
      <c r="I6866" s="45"/>
      <c r="J6866" s="235" t="e">
        <f>ROUND(J6865*F6866,2)</f>
        <v>#REF!</v>
      </c>
    </row>
    <row r="6867" spans="1:10">
      <c r="A6867" s="18" t="s">
        <v>1350</v>
      </c>
      <c r="B6867" s="55"/>
      <c r="C6867" s="47" t="s">
        <v>1351</v>
      </c>
      <c r="D6867" s="18"/>
      <c r="E6867" s="42"/>
      <c r="F6867" s="42"/>
      <c r="G6867" s="71"/>
      <c r="H6867" s="72" t="e">
        <f>SUM(H6863:H6866)</f>
        <v>#REF!</v>
      </c>
      <c r="I6867" s="62"/>
      <c r="J6867" s="73" t="e">
        <f>SUM(J6863:J6866)</f>
        <v>#REF!</v>
      </c>
    </row>
    <row r="6868" spans="1:10" ht="16" thickBot="1">
      <c r="A6868" s="18" t="s">
        <v>1352</v>
      </c>
      <c r="B6868" s="55"/>
      <c r="C6868" s="411"/>
      <c r="D6868" s="412"/>
      <c r="E6868" s="406"/>
      <c r="F6868" s="407" t="s">
        <v>1353</v>
      </c>
      <c r="G6868" s="413" t="e">
        <f>H6867+H6861</f>
        <v>#REF!</v>
      </c>
      <c r="H6868" s="409" t="e">
        <f>IF($A$3=2,ROUND((H6861+H6867),2),IF($A$3=3,ROUND((H6861+H6867),-1),ROUND((H6861+H6867),0)))</f>
        <v>#REF!</v>
      </c>
      <c r="I6868" s="57"/>
      <c r="J6868" s="410" t="e">
        <f>IF($A$3=2,ROUND((J6861+J6867),2),IF($A$3=3,ROUND((J6861+J6867),-1),ROUND((J6861+J6867),0)))</f>
        <v>#REF!</v>
      </c>
    </row>
    <row r="6869" spans="1:10" ht="16" thickTop="1">
      <c r="C6869" s="1"/>
      <c r="D6869" s="2"/>
      <c r="E6869" s="1"/>
      <c r="F6869" s="1"/>
      <c r="G6869" s="1"/>
      <c r="H6869" s="1"/>
      <c r="I6869" s="29"/>
      <c r="J6869" s="30"/>
    </row>
    <row r="6870" spans="1:10">
      <c r="C6870" s="1"/>
      <c r="D6870" s="2"/>
      <c r="E6870" s="1"/>
      <c r="F6870" s="1"/>
      <c r="G6870" s="1"/>
      <c r="H6870" s="1"/>
      <c r="I6870" s="29"/>
      <c r="J6870" s="30"/>
    </row>
    <row r="6871" spans="1:10" ht="16" thickBot="1">
      <c r="C6871" s="1"/>
      <c r="D6871" s="2"/>
      <c r="E6871" s="1"/>
      <c r="F6871" s="1"/>
      <c r="G6871" s="1"/>
      <c r="H6871" s="1"/>
      <c r="I6871" s="29"/>
      <c r="J6871" s="30"/>
    </row>
    <row r="6872" spans="1:10" ht="16" thickTop="1">
      <c r="A6872" s="18" t="s">
        <v>2220</v>
      </c>
      <c r="B6872" s="31"/>
      <c r="C6872" s="812" t="s">
        <v>2221</v>
      </c>
      <c r="D6872" s="813"/>
      <c r="E6872" s="813"/>
      <c r="F6872" s="813"/>
      <c r="G6872" s="32"/>
      <c r="H6872" s="33" t="s">
        <v>1441</v>
      </c>
      <c r="I6872" s="34" t="s">
        <v>1251</v>
      </c>
      <c r="J6872" s="35" t="s">
        <v>4</v>
      </c>
    </row>
    <row r="6873" spans="1:10">
      <c r="A6873" s="18"/>
      <c r="B6873" s="31"/>
      <c r="C6873" s="814"/>
      <c r="D6873" s="815"/>
      <c r="E6873" s="815"/>
      <c r="F6873" s="815"/>
      <c r="G6873" s="36"/>
      <c r="H6873" s="37" t="e">
        <f>"ITEM:   "&amp;#REF!</f>
        <v>#REF!</v>
      </c>
      <c r="I6873" s="64" t="e">
        <f>#REF!</f>
        <v>#REF!</v>
      </c>
      <c r="J6873" s="39"/>
    </row>
    <row r="6874" spans="1:10">
      <c r="A6874" s="40" t="s">
        <v>1253</v>
      </c>
      <c r="B6874" s="31"/>
      <c r="C6874" s="510" t="s">
        <v>1</v>
      </c>
      <c r="D6874" s="511" t="s">
        <v>2</v>
      </c>
      <c r="E6874" s="512" t="s">
        <v>3</v>
      </c>
      <c r="F6874" s="512" t="s">
        <v>1254</v>
      </c>
      <c r="G6874" s="514" t="s">
        <v>1255</v>
      </c>
      <c r="H6874" s="515" t="s">
        <v>1256</v>
      </c>
      <c r="I6874" s="601"/>
      <c r="J6874" s="235" t="s">
        <v>1256</v>
      </c>
    </row>
    <row r="6875" spans="1:10">
      <c r="A6875" s="40"/>
      <c r="B6875" s="31"/>
      <c r="C6875" s="41"/>
      <c r="D6875" s="18"/>
      <c r="E6875" s="42"/>
      <c r="F6875" s="42"/>
      <c r="G6875" s="43"/>
      <c r="H6875" s="44"/>
      <c r="I6875" s="45"/>
      <c r="J6875" s="46"/>
    </row>
    <row r="6876" spans="1:10">
      <c r="A6876" s="40" t="s">
        <v>1257</v>
      </c>
      <c r="B6876" s="31"/>
      <c r="C6876" s="47" t="s">
        <v>1258</v>
      </c>
      <c r="D6876" s="18"/>
      <c r="E6876" s="42"/>
      <c r="F6876" s="42"/>
      <c r="G6876" s="43"/>
      <c r="H6876" s="44"/>
      <c r="I6876" s="45"/>
      <c r="J6876" s="46"/>
    </row>
    <row r="6877" spans="1:10">
      <c r="A6877" s="40">
        <v>101357</v>
      </c>
      <c r="B6877" s="31" t="s">
        <v>1297</v>
      </c>
      <c r="C6877" s="510" t="s">
        <v>1543</v>
      </c>
      <c r="D6877" s="511" t="s">
        <v>8</v>
      </c>
      <c r="E6877" s="512">
        <v>0.4</v>
      </c>
      <c r="F6877" s="512"/>
      <c r="G6877" s="514">
        <v>56500</v>
      </c>
      <c r="H6877" s="515">
        <f>TRUNC(E6877* (1 + F6877 / 100) * G6877,2)</f>
        <v>22600</v>
      </c>
      <c r="I6877" s="601" t="e">
        <f>I6873 * (E6877 * (1+F6877/100))</f>
        <v>#REF!</v>
      </c>
      <c r="J6877" s="235" t="e">
        <f>H6877 * I6873</f>
        <v>#REF!</v>
      </c>
    </row>
    <row r="6878" spans="1:10">
      <c r="A6878" s="18" t="s">
        <v>1531</v>
      </c>
      <c r="B6878" s="31" t="s">
        <v>1532</v>
      </c>
      <c r="C6878" s="510" t="s">
        <v>1533</v>
      </c>
      <c r="D6878" s="511" t="s">
        <v>8</v>
      </c>
      <c r="E6878" s="512">
        <v>0.6</v>
      </c>
      <c r="F6878" s="512"/>
      <c r="G6878" s="514" t="e">
        <f>H217</f>
        <v>#REF!</v>
      </c>
      <c r="H6878" s="515" t="e">
        <f>TRUNC(E6878* (1 + F6878 / 100) * G6878,2)</f>
        <v>#REF!</v>
      </c>
      <c r="I6878" s="601" t="e">
        <f>I6873 * (E6878 * (1+F6878/100))</f>
        <v>#REF!</v>
      </c>
      <c r="J6878" s="235" t="e">
        <f>H6878 * I6873</f>
        <v>#REF!</v>
      </c>
    </row>
    <row r="6879" spans="1:10">
      <c r="A6879" s="18" t="s">
        <v>1265</v>
      </c>
      <c r="B6879" s="31"/>
      <c r="C6879" s="41"/>
      <c r="D6879" s="18"/>
      <c r="E6879" s="42"/>
      <c r="F6879" s="42"/>
      <c r="G6879" s="43" t="s">
        <v>1266</v>
      </c>
      <c r="H6879" s="48" t="e">
        <f>SUM(H6876:H6878)</f>
        <v>#REF!</v>
      </c>
      <c r="I6879" s="45"/>
      <c r="J6879" s="49" t="e">
        <f>SUM(J6876:J6878)</f>
        <v>#REF!</v>
      </c>
    </row>
    <row r="6880" spans="1:10">
      <c r="A6880" s="40" t="s">
        <v>1267</v>
      </c>
      <c r="B6880" s="31"/>
      <c r="C6880" s="50" t="s">
        <v>1268</v>
      </c>
      <c r="D6880" s="18" t="s">
        <v>1269</v>
      </c>
      <c r="E6880" s="18" t="s">
        <v>1270</v>
      </c>
      <c r="F6880" s="18" t="s">
        <v>1271</v>
      </c>
      <c r="G6880" s="51" t="s">
        <v>1272</v>
      </c>
      <c r="H6880" s="52" t="s">
        <v>1273</v>
      </c>
      <c r="I6880" s="45"/>
      <c r="J6880" s="46"/>
    </row>
    <row r="6881" spans="1:10">
      <c r="A6881" s="40">
        <v>200011</v>
      </c>
      <c r="B6881" s="31" t="s">
        <v>1268</v>
      </c>
      <c r="C6881" s="510" t="s">
        <v>1363</v>
      </c>
      <c r="D6881" s="536">
        <v>178193</v>
      </c>
      <c r="E6881" s="537">
        <f>$O$1</f>
        <v>1.68</v>
      </c>
      <c r="F6881" s="538">
        <f>IF(D6881&lt;&gt;"",TRUNC(D6881*E6881,0),"")</f>
        <v>299364</v>
      </c>
      <c r="G6881" s="539">
        <v>2.9906999999999999</v>
      </c>
      <c r="H6881" s="515">
        <f>TRUNC(F6881/G6881,2)</f>
        <v>100098.3</v>
      </c>
      <c r="I6881" s="601" t="e">
        <f>I6873 / G6881</f>
        <v>#REF!</v>
      </c>
      <c r="J6881" s="235" t="e">
        <f>H6881 * I6873</f>
        <v>#REF!</v>
      </c>
    </row>
    <row r="6882" spans="1:10">
      <c r="A6882" s="18" t="s">
        <v>1276</v>
      </c>
      <c r="B6882" s="31"/>
      <c r="C6882" s="41"/>
      <c r="D6882" s="18"/>
      <c r="E6882" s="42"/>
      <c r="F6882" s="42"/>
      <c r="G6882" s="43" t="s">
        <v>1277</v>
      </c>
      <c r="H6882" s="48">
        <f>SUM(H6880:H6881)</f>
        <v>100098.3</v>
      </c>
      <c r="I6882" s="45"/>
      <c r="J6882" s="49" t="e">
        <f>SUM(J6880:J6881)</f>
        <v>#REF!</v>
      </c>
    </row>
    <row r="6883" spans="1:10">
      <c r="A6883" s="40" t="s">
        <v>1278</v>
      </c>
      <c r="B6883" s="31"/>
      <c r="C6883" s="53" t="s">
        <v>1279</v>
      </c>
      <c r="D6883" s="18"/>
      <c r="E6883" s="42"/>
      <c r="F6883" s="42"/>
      <c r="G6883" s="43"/>
      <c r="H6883" s="44"/>
      <c r="I6883" s="45"/>
      <c r="J6883" s="46"/>
    </row>
    <row r="6884" spans="1:10">
      <c r="A6884" s="40">
        <v>300026</v>
      </c>
      <c r="B6884" s="31" t="s">
        <v>1279</v>
      </c>
      <c r="C6884" s="510" t="s">
        <v>1281</v>
      </c>
      <c r="D6884" s="511" t="s">
        <v>1282</v>
      </c>
      <c r="E6884" s="603">
        <f>$O$2</f>
        <v>0.05</v>
      </c>
      <c r="F6884" s="512"/>
      <c r="G6884" s="514">
        <f>H6882</f>
        <v>100098.3</v>
      </c>
      <c r="H6884" s="515">
        <f>TRUNC(E6884* (1 + F6884 / 100) * G6884,2)</f>
        <v>5004.91</v>
      </c>
      <c r="I6884" s="601" t="e">
        <f>I6873 * H6884</f>
        <v>#REF!</v>
      </c>
      <c r="J6884" s="235" t="e">
        <f>H6884 * I6873</f>
        <v>#REF!</v>
      </c>
    </row>
    <row r="6885" spans="1:10">
      <c r="A6885" s="18" t="s">
        <v>1283</v>
      </c>
      <c r="B6885" s="31"/>
      <c r="C6885" s="41"/>
      <c r="D6885" s="18"/>
      <c r="E6885" s="42"/>
      <c r="F6885" s="42"/>
      <c r="G6885" s="43" t="s">
        <v>1284</v>
      </c>
      <c r="H6885" s="48">
        <f>SUM(H6883:H6884)</f>
        <v>5004.91</v>
      </c>
      <c r="I6885" s="45"/>
      <c r="J6885" s="49" t="e">
        <f>SUM(J6883:J6884)</f>
        <v>#REF!</v>
      </c>
    </row>
    <row r="6886" spans="1:10">
      <c r="A6886" s="18" t="s">
        <v>1285</v>
      </c>
      <c r="B6886" s="1"/>
      <c r="C6886" s="47" t="s">
        <v>1286</v>
      </c>
      <c r="D6886" s="18"/>
      <c r="E6886" s="42"/>
      <c r="F6886" s="42"/>
      <c r="G6886" s="43"/>
      <c r="H6886" s="44"/>
      <c r="I6886" s="45"/>
      <c r="J6886" s="46"/>
    </row>
    <row r="6887" spans="1:10">
      <c r="A6887" s="40"/>
      <c r="B6887" s="31"/>
      <c r="C6887" s="510"/>
      <c r="D6887" s="511"/>
      <c r="E6887" s="512"/>
      <c r="F6887" s="512"/>
      <c r="G6887" s="514"/>
      <c r="H6887" s="515"/>
      <c r="I6887" s="601"/>
      <c r="J6887" s="235"/>
    </row>
    <row r="6888" spans="1:10">
      <c r="A6888" s="54" t="s">
        <v>1287</v>
      </c>
      <c r="B6888" s="1"/>
      <c r="C6888" s="41"/>
      <c r="D6888" s="18"/>
      <c r="E6888" s="42"/>
      <c r="F6888" s="42"/>
      <c r="G6888" s="43" t="s">
        <v>1288</v>
      </c>
      <c r="H6888" s="515">
        <f>SUM(H6886:H6887)</f>
        <v>0</v>
      </c>
      <c r="I6888" s="45"/>
      <c r="J6888" s="235">
        <f>SUM(J6886:J6887)</f>
        <v>0</v>
      </c>
    </row>
    <row r="6889" spans="1:10">
      <c r="A6889" s="18"/>
      <c r="B6889" s="55"/>
      <c r="C6889" s="41"/>
      <c r="D6889" s="18"/>
      <c r="E6889" s="42"/>
      <c r="F6889" s="42"/>
      <c r="G6889" s="43"/>
      <c r="H6889" s="44"/>
      <c r="I6889" s="45"/>
      <c r="J6889" s="46"/>
    </row>
    <row r="6890" spans="1:10" ht="16" thickBot="1">
      <c r="A6890" s="18" t="s">
        <v>1289</v>
      </c>
      <c r="B6890" s="55"/>
      <c r="C6890" s="56"/>
      <c r="D6890" s="405"/>
      <c r="E6890" s="406"/>
      <c r="F6890" s="407" t="s">
        <v>1290</v>
      </c>
      <c r="G6890" s="408" t="e">
        <f>SUM(H6874:H6889)/2</f>
        <v>#REF!</v>
      </c>
      <c r="H6890" s="409" t="e">
        <f>IF($A$2="CD",IF($A$3=1,ROUND(SUM(H6874:H6889)/2,0),IF($A$3=3,ROUND(SUM(H6874:H6889)/2,-1),SUM(H6874:H6889)/2)),SUM(H6874:H6889)/2)</f>
        <v>#REF!</v>
      </c>
      <c r="I6890" s="57" t="e">
        <f>SUM(J6874:J6889)/2</f>
        <v>#REF!</v>
      </c>
      <c r="J6890" s="410" t="e">
        <f>IF($A$2="CD",IF($A$3=1,ROUND(SUM(J6874:J6889)/2,0),IF($A$3=3,ROUND(SUM(J6874:J6889)/2,-1),SUM(J6874:J6889)/2)),SUM(J6874:J6889)/2)</f>
        <v>#REF!</v>
      </c>
    </row>
    <row r="6891" spans="1:10" ht="16" thickTop="1">
      <c r="A6891" s="18" t="s">
        <v>1340</v>
      </c>
      <c r="B6891" s="55"/>
      <c r="C6891" s="65" t="s">
        <v>1341</v>
      </c>
      <c r="D6891" s="66"/>
      <c r="E6891" s="67"/>
      <c r="F6891" s="67"/>
      <c r="G6891" s="68"/>
      <c r="H6891" s="69"/>
      <c r="I6891" s="45"/>
      <c r="J6891" s="70"/>
    </row>
    <row r="6892" spans="1:10">
      <c r="A6892" s="40" t="s">
        <v>1342</v>
      </c>
      <c r="B6892" s="55"/>
      <c r="C6892" s="257" t="s">
        <v>1343</v>
      </c>
      <c r="D6892" s="531"/>
      <c r="E6892" s="532"/>
      <c r="F6892" s="604">
        <f>$F$3</f>
        <v>0</v>
      </c>
      <c r="G6892" s="534"/>
      <c r="H6892" s="535" t="e">
        <f>ROUND(H6890*F6892,2)</f>
        <v>#REF!</v>
      </c>
      <c r="I6892" s="45"/>
      <c r="J6892" s="235" t="e">
        <f>ROUND(J6890*F6892,2)</f>
        <v>#REF!</v>
      </c>
    </row>
    <row r="6893" spans="1:10">
      <c r="A6893" s="40" t="s">
        <v>1344</v>
      </c>
      <c r="B6893" s="55"/>
      <c r="C6893" s="257" t="s">
        <v>1345</v>
      </c>
      <c r="D6893" s="531"/>
      <c r="E6893" s="532"/>
      <c r="F6893" s="604">
        <f>$G$3</f>
        <v>0</v>
      </c>
      <c r="G6893" s="534"/>
      <c r="H6893" s="535" t="e">
        <f>ROUND(H6890*F6893,2)</f>
        <v>#REF!</v>
      </c>
      <c r="I6893" s="45"/>
      <c r="J6893" s="235" t="e">
        <f>ROUND(J6890*F6893,2)</f>
        <v>#REF!</v>
      </c>
    </row>
    <row r="6894" spans="1:10">
      <c r="A6894" s="40" t="s">
        <v>1346</v>
      </c>
      <c r="B6894" s="55"/>
      <c r="C6894" s="257" t="s">
        <v>1347</v>
      </c>
      <c r="D6894" s="531"/>
      <c r="E6894" s="532"/>
      <c r="F6894" s="604">
        <f>$H$3</f>
        <v>0</v>
      </c>
      <c r="G6894" s="534"/>
      <c r="H6894" s="535" t="e">
        <f>ROUND(H6890*F6894,2)</f>
        <v>#REF!</v>
      </c>
      <c r="I6894" s="45"/>
      <c r="J6894" s="235" t="e">
        <f>ROUND(J6890*F6894,2)</f>
        <v>#REF!</v>
      </c>
    </row>
    <row r="6895" spans="1:10">
      <c r="A6895" s="40" t="s">
        <v>1348</v>
      </c>
      <c r="B6895" s="55"/>
      <c r="C6895" s="257" t="s">
        <v>1349</v>
      </c>
      <c r="D6895" s="531"/>
      <c r="E6895" s="532"/>
      <c r="F6895" s="604" t="e">
        <f>$I$3</f>
        <v>#REF!</v>
      </c>
      <c r="G6895" s="534"/>
      <c r="H6895" s="535" t="e">
        <f>ROUND(H6894*F6895,2)</f>
        <v>#REF!</v>
      </c>
      <c r="I6895" s="45"/>
      <c r="J6895" s="235" t="e">
        <f>ROUND(J6894*F6895,2)</f>
        <v>#REF!</v>
      </c>
    </row>
    <row r="6896" spans="1:10">
      <c r="A6896" s="18" t="s">
        <v>1350</v>
      </c>
      <c r="B6896" s="55"/>
      <c r="C6896" s="47" t="s">
        <v>1351</v>
      </c>
      <c r="D6896" s="18"/>
      <c r="E6896" s="42"/>
      <c r="F6896" s="42"/>
      <c r="G6896" s="71"/>
      <c r="H6896" s="72" t="e">
        <f>SUM(H6892:H6895)</f>
        <v>#REF!</v>
      </c>
      <c r="I6896" s="62"/>
      <c r="J6896" s="73" t="e">
        <f>SUM(J6892:J6895)</f>
        <v>#REF!</v>
      </c>
    </row>
    <row r="6897" spans="1:10" ht="16" thickBot="1">
      <c r="A6897" s="18" t="s">
        <v>1352</v>
      </c>
      <c r="B6897" s="55"/>
      <c r="C6897" s="411"/>
      <c r="D6897" s="412"/>
      <c r="E6897" s="406"/>
      <c r="F6897" s="407" t="s">
        <v>1353</v>
      </c>
      <c r="G6897" s="413" t="e">
        <f>H6896+H6890</f>
        <v>#REF!</v>
      </c>
      <c r="H6897" s="409" t="e">
        <f>IF($A$3=2,ROUND((H6890+H6896),2),IF($A$3=3,ROUND((H6890+H6896),-1),ROUND((H6890+H6896),0)))</f>
        <v>#REF!</v>
      </c>
      <c r="I6897" s="57"/>
      <c r="J6897" s="410" t="e">
        <f>IF($A$3=2,ROUND((J6890+J6896),2),IF($A$3=3,ROUND((J6890+J6896),-1),ROUND((J6890+J6896),0)))</f>
        <v>#REF!</v>
      </c>
    </row>
    <row r="6898" spans="1:10" ht="16" thickTop="1">
      <c r="C6898" s="1"/>
      <c r="D6898" s="2"/>
      <c r="E6898" s="1"/>
      <c r="F6898" s="1"/>
      <c r="G6898" s="1"/>
      <c r="H6898" s="1"/>
      <c r="I6898" s="29"/>
      <c r="J6898" s="30"/>
    </row>
    <row r="6899" spans="1:10" ht="16" thickBot="1">
      <c r="C6899" s="1"/>
      <c r="D6899" s="2"/>
      <c r="E6899" s="1"/>
      <c r="F6899" s="1"/>
      <c r="G6899" s="1"/>
      <c r="H6899" s="1"/>
      <c r="I6899" s="29"/>
      <c r="J6899" s="30"/>
    </row>
    <row r="6900" spans="1:10" ht="16" thickTop="1">
      <c r="A6900" s="18" t="s">
        <v>2222</v>
      </c>
      <c r="B6900" s="31"/>
      <c r="C6900" s="812" t="s">
        <v>2223</v>
      </c>
      <c r="D6900" s="813"/>
      <c r="E6900" s="813"/>
      <c r="F6900" s="813"/>
      <c r="G6900" s="58"/>
      <c r="H6900" s="33" t="s">
        <v>1293</v>
      </c>
      <c r="I6900" s="34" t="s">
        <v>1251</v>
      </c>
      <c r="J6900" s="35" t="s">
        <v>4</v>
      </c>
    </row>
    <row r="6901" spans="1:10">
      <c r="A6901" s="18"/>
      <c r="B6901" s="31"/>
      <c r="C6901" s="814"/>
      <c r="D6901" s="815"/>
      <c r="E6901" s="815"/>
      <c r="F6901" s="815"/>
      <c r="G6901" s="142"/>
      <c r="H6901" s="143" t="e">
        <f>"ITEM:   "&amp;#REF!</f>
        <v>#REF!</v>
      </c>
      <c r="I6901" s="64" t="e">
        <f>#REF!</f>
        <v>#REF!</v>
      </c>
      <c r="J6901" s="144"/>
    </row>
    <row r="6902" spans="1:10">
      <c r="A6902" s="40" t="s">
        <v>1253</v>
      </c>
      <c r="B6902" s="31"/>
      <c r="C6902" s="510" t="s">
        <v>1</v>
      </c>
      <c r="D6902" s="511" t="s">
        <v>2</v>
      </c>
      <c r="E6902" s="512" t="s">
        <v>3</v>
      </c>
      <c r="F6902" s="513" t="s">
        <v>1254</v>
      </c>
      <c r="G6902" s="514" t="s">
        <v>1255</v>
      </c>
      <c r="H6902" s="515" t="s">
        <v>1256</v>
      </c>
      <c r="I6902" s="601"/>
      <c r="J6902" s="235" t="s">
        <v>1256</v>
      </c>
    </row>
    <row r="6903" spans="1:10">
      <c r="A6903" s="40"/>
      <c r="B6903" s="31"/>
      <c r="C6903" s="41"/>
      <c r="D6903" s="18"/>
      <c r="E6903" s="42"/>
      <c r="F6903" s="60"/>
      <c r="G6903" s="43"/>
      <c r="H6903" s="44"/>
      <c r="I6903" s="45"/>
      <c r="J6903" s="46"/>
    </row>
    <row r="6904" spans="1:10">
      <c r="A6904" s="18" t="s">
        <v>1257</v>
      </c>
      <c r="B6904" s="61"/>
      <c r="C6904" s="47" t="s">
        <v>1258</v>
      </c>
      <c r="D6904" s="18"/>
      <c r="E6904" s="42"/>
      <c r="F6904" s="60"/>
      <c r="G6904" s="43"/>
      <c r="H6904" s="44"/>
      <c r="I6904" s="45"/>
      <c r="J6904" s="46"/>
    </row>
    <row r="6905" spans="1:10">
      <c r="A6905" s="18">
        <v>100073</v>
      </c>
      <c r="B6905" s="61" t="s">
        <v>1367</v>
      </c>
      <c r="C6905" s="510" t="s">
        <v>1860</v>
      </c>
      <c r="D6905" s="511" t="s">
        <v>1304</v>
      </c>
      <c r="E6905" s="512">
        <v>1.4</v>
      </c>
      <c r="F6905" s="513"/>
      <c r="G6905" s="514">
        <v>5300</v>
      </c>
      <c r="H6905" s="515">
        <f t="shared" ref="H6905:H6910" si="33">TRUNC(E6905* (1 + F6905 / 100) * G6905,2)</f>
        <v>7420</v>
      </c>
      <c r="I6905" s="601" t="e">
        <f>I6901 * (E6905 * (1+F6905/100))</f>
        <v>#REF!</v>
      </c>
      <c r="J6905" s="235" t="e">
        <f>H6905 * I6901</f>
        <v>#REF!</v>
      </c>
    </row>
    <row r="6906" spans="1:10">
      <c r="A6906" s="18">
        <v>100806</v>
      </c>
      <c r="B6906" s="61" t="s">
        <v>1336</v>
      </c>
      <c r="C6906" s="510" t="s">
        <v>1522</v>
      </c>
      <c r="D6906" s="511" t="s">
        <v>2</v>
      </c>
      <c r="E6906" s="512">
        <v>0.2</v>
      </c>
      <c r="F6906" s="513"/>
      <c r="G6906" s="514">
        <v>15102</v>
      </c>
      <c r="H6906" s="515">
        <f t="shared" si="33"/>
        <v>3020.4</v>
      </c>
      <c r="I6906" s="601" t="e">
        <f>I6901 * (E6906 * (1+F6906/100))</f>
        <v>#REF!</v>
      </c>
      <c r="J6906" s="235" t="e">
        <f>H6906 * I6901</f>
        <v>#REF!</v>
      </c>
    </row>
    <row r="6907" spans="1:10">
      <c r="A6907" s="18">
        <v>100935</v>
      </c>
      <c r="B6907" s="61" t="s">
        <v>1263</v>
      </c>
      <c r="C6907" s="510" t="s">
        <v>2224</v>
      </c>
      <c r="D6907" s="511" t="s">
        <v>2</v>
      </c>
      <c r="E6907" s="512">
        <v>0.5</v>
      </c>
      <c r="F6907" s="513"/>
      <c r="G6907" s="514">
        <v>68400</v>
      </c>
      <c r="H6907" s="515">
        <f t="shared" si="33"/>
        <v>34200</v>
      </c>
      <c r="I6907" s="601" t="e">
        <f>I6901 * (E6907 * (1+F6907/100))</f>
        <v>#REF!</v>
      </c>
      <c r="J6907" s="235" t="e">
        <f>H6907 * I6901</f>
        <v>#REF!</v>
      </c>
    </row>
    <row r="6908" spans="1:10">
      <c r="A6908" s="18">
        <v>101357</v>
      </c>
      <c r="B6908" s="61" t="s">
        <v>1297</v>
      </c>
      <c r="C6908" s="510" t="s">
        <v>1543</v>
      </c>
      <c r="D6908" s="511" t="s">
        <v>8</v>
      </c>
      <c r="E6908" s="512">
        <v>1.1000000000000001</v>
      </c>
      <c r="F6908" s="513"/>
      <c r="G6908" s="514">
        <v>56500</v>
      </c>
      <c r="H6908" s="515">
        <f t="shared" si="33"/>
        <v>62150</v>
      </c>
      <c r="I6908" s="601" t="e">
        <f>I6901 * (E6908 * (1+F6908/100))</f>
        <v>#REF!</v>
      </c>
      <c r="J6908" s="235" t="e">
        <f>H6908 * I6901</f>
        <v>#REF!</v>
      </c>
    </row>
    <row r="6909" spans="1:10">
      <c r="A6909" s="18">
        <v>101511</v>
      </c>
      <c r="B6909" s="61" t="s">
        <v>1261</v>
      </c>
      <c r="C6909" s="510" t="s">
        <v>1523</v>
      </c>
      <c r="D6909" s="511" t="s">
        <v>1335</v>
      </c>
      <c r="E6909" s="512">
        <v>0.1</v>
      </c>
      <c r="F6909" s="513"/>
      <c r="G6909" s="514">
        <v>4900</v>
      </c>
      <c r="H6909" s="515">
        <f t="shared" si="33"/>
        <v>490</v>
      </c>
      <c r="I6909" s="601" t="e">
        <f>I6901 * (E6909 * (1+F6909/100))</f>
        <v>#REF!</v>
      </c>
      <c r="J6909" s="235" t="e">
        <f>H6909 * I6901</f>
        <v>#REF!</v>
      </c>
    </row>
    <row r="6910" spans="1:10">
      <c r="A6910" s="18">
        <v>101717</v>
      </c>
      <c r="B6910" s="61" t="s">
        <v>1336</v>
      </c>
      <c r="C6910" s="605" t="s">
        <v>1337</v>
      </c>
      <c r="D6910" s="606" t="s">
        <v>2</v>
      </c>
      <c r="E6910" s="607">
        <v>0.4</v>
      </c>
      <c r="F6910" s="608"/>
      <c r="G6910" s="609">
        <v>13007</v>
      </c>
      <c r="H6910" s="610">
        <f t="shared" si="33"/>
        <v>5202.8</v>
      </c>
      <c r="I6910" s="522" t="e">
        <f>I6901 * (E6910 * (1+F6910/100))</f>
        <v>#REF!</v>
      </c>
      <c r="J6910" s="611" t="e">
        <f>H6910 * I6901</f>
        <v>#REF!</v>
      </c>
    </row>
    <row r="6911" spans="1:10">
      <c r="A6911" s="54" t="s">
        <v>1265</v>
      </c>
      <c r="B6911" s="61"/>
      <c r="C6911" s="41"/>
      <c r="D6911" s="18"/>
      <c r="E6911" s="42"/>
      <c r="F6911" s="60"/>
      <c r="G6911" s="43" t="s">
        <v>1266</v>
      </c>
      <c r="H6911" s="109">
        <f>SUM(H6904:H6910)</f>
        <v>112483.2</v>
      </c>
      <c r="I6911" s="45"/>
      <c r="J6911" s="108" t="e">
        <f>SUM(J6904:J6910)</f>
        <v>#REF!</v>
      </c>
    </row>
    <row r="6912" spans="1:10">
      <c r="A6912" s="18" t="s">
        <v>1267</v>
      </c>
      <c r="B6912" s="61"/>
      <c r="C6912" s="50" t="s">
        <v>1268</v>
      </c>
      <c r="D6912" s="18" t="s">
        <v>1269</v>
      </c>
      <c r="E6912" s="18" t="s">
        <v>1270</v>
      </c>
      <c r="F6912" s="18" t="s">
        <v>1271</v>
      </c>
      <c r="G6912" s="51" t="s">
        <v>1272</v>
      </c>
      <c r="H6912" s="52" t="s">
        <v>1273</v>
      </c>
      <c r="I6912" s="45"/>
      <c r="J6912" s="46"/>
    </row>
    <row r="6913" spans="1:10">
      <c r="A6913" s="18">
        <v>200013</v>
      </c>
      <c r="B6913" s="61" t="s">
        <v>1268</v>
      </c>
      <c r="C6913" s="605" t="s">
        <v>1798</v>
      </c>
      <c r="D6913" s="612">
        <v>254513</v>
      </c>
      <c r="E6913" s="613">
        <f>$O$1</f>
        <v>1.68</v>
      </c>
      <c r="F6913" s="614">
        <f>IF(D6913&lt;&gt;"",TRUNC(D6913*E6913,0),"")</f>
        <v>427581</v>
      </c>
      <c r="G6913" s="615">
        <v>11.015700000000001</v>
      </c>
      <c r="H6913" s="610">
        <f>TRUNC(F6913/G6913,2)</f>
        <v>38815.589999999997</v>
      </c>
      <c r="I6913" s="522" t="e">
        <f>I6901 / G6913</f>
        <v>#REF!</v>
      </c>
      <c r="J6913" s="611" t="e">
        <f>H6913 * I6901</f>
        <v>#REF!</v>
      </c>
    </row>
    <row r="6914" spans="1:10">
      <c r="A6914" s="54" t="s">
        <v>1276</v>
      </c>
      <c r="B6914" s="61"/>
      <c r="C6914" s="41"/>
      <c r="D6914" s="18"/>
      <c r="E6914" s="42"/>
      <c r="F6914" s="60"/>
      <c r="G6914" s="43" t="s">
        <v>1277</v>
      </c>
      <c r="H6914" s="109">
        <f>SUM(H6912:H6913)</f>
        <v>38815.589999999997</v>
      </c>
      <c r="I6914" s="45"/>
      <c r="J6914" s="108" t="e">
        <f>SUM(J6912:J6913)</f>
        <v>#REF!</v>
      </c>
    </row>
    <row r="6915" spans="1:10">
      <c r="A6915" s="18" t="s">
        <v>1278</v>
      </c>
      <c r="B6915" s="61"/>
      <c r="C6915" s="47" t="s">
        <v>1279</v>
      </c>
      <c r="D6915" s="18"/>
      <c r="E6915" s="42"/>
      <c r="F6915" s="60"/>
      <c r="G6915" s="43"/>
      <c r="H6915" s="44"/>
      <c r="I6915" s="45"/>
      <c r="J6915" s="46"/>
    </row>
    <row r="6916" spans="1:10">
      <c r="A6916" s="18">
        <v>300026</v>
      </c>
      <c r="B6916" s="61" t="s">
        <v>1279</v>
      </c>
      <c r="C6916" s="605" t="s">
        <v>1281</v>
      </c>
      <c r="D6916" s="606" t="s">
        <v>1282</v>
      </c>
      <c r="E6916" s="616">
        <f>$O$2</f>
        <v>0.05</v>
      </c>
      <c r="F6916" s="608"/>
      <c r="G6916" s="609">
        <f>H6914</f>
        <v>38815.589999999997</v>
      </c>
      <c r="H6916" s="610">
        <f>TRUNC(E6916* (1 + F6916 / 100) * G6916,2)</f>
        <v>1940.77</v>
      </c>
      <c r="I6916" s="522" t="e">
        <f>I6901 * H6916</f>
        <v>#REF!</v>
      </c>
      <c r="J6916" s="611" t="e">
        <f>H6916 * I6901</f>
        <v>#REF!</v>
      </c>
    </row>
    <row r="6917" spans="1:10">
      <c r="A6917" s="54" t="s">
        <v>1283</v>
      </c>
      <c r="B6917" s="61"/>
      <c r="C6917" s="41"/>
      <c r="D6917" s="18"/>
      <c r="E6917" s="42"/>
      <c r="F6917" s="60"/>
      <c r="G6917" s="43" t="s">
        <v>1284</v>
      </c>
      <c r="H6917" s="109">
        <f>SUM(H6915:H6916)</f>
        <v>1940.77</v>
      </c>
      <c r="I6917" s="45"/>
      <c r="J6917" s="108" t="e">
        <f>SUM(J6915:J6916)</f>
        <v>#REF!</v>
      </c>
    </row>
    <row r="6918" spans="1:10">
      <c r="A6918" s="18" t="s">
        <v>1285</v>
      </c>
      <c r="B6918" s="61"/>
      <c r="C6918" s="47" t="s">
        <v>1286</v>
      </c>
      <c r="D6918" s="18"/>
      <c r="E6918" s="42"/>
      <c r="F6918" s="60"/>
      <c r="G6918" s="43"/>
      <c r="H6918" s="44"/>
      <c r="I6918" s="45"/>
      <c r="J6918" s="46"/>
    </row>
    <row r="6919" spans="1:10">
      <c r="A6919" s="40"/>
      <c r="B6919" s="31"/>
      <c r="C6919" s="617"/>
      <c r="D6919" s="618"/>
      <c r="E6919" s="619"/>
      <c r="F6919" s="620"/>
      <c r="G6919" s="621"/>
      <c r="H6919" s="622"/>
      <c r="I6919" s="522"/>
      <c r="J6919" s="623"/>
    </row>
    <row r="6920" spans="1:10">
      <c r="A6920" s="54" t="s">
        <v>1287</v>
      </c>
      <c r="B6920" s="61"/>
      <c r="C6920" s="41"/>
      <c r="D6920" s="18"/>
      <c r="E6920" s="42"/>
      <c r="F6920" s="60"/>
      <c r="G6920" s="43" t="s">
        <v>1288</v>
      </c>
      <c r="H6920" s="622">
        <f>SUM(H6918:H6919)</f>
        <v>0</v>
      </c>
      <c r="I6920" s="45"/>
      <c r="J6920" s="623">
        <f>SUM(J6918:J6919)</f>
        <v>0</v>
      </c>
    </row>
    <row r="6921" spans="1:10">
      <c r="A6921" s="18"/>
      <c r="B6921" s="55"/>
      <c r="C6921" s="41"/>
      <c r="D6921" s="18"/>
      <c r="E6921" s="42"/>
      <c r="F6921" s="60"/>
      <c r="G6921" s="43"/>
      <c r="H6921" s="44"/>
      <c r="I6921" s="45"/>
      <c r="J6921" s="46"/>
    </row>
    <row r="6922" spans="1:10" ht="16" thickBot="1">
      <c r="A6922" s="18" t="s">
        <v>1289</v>
      </c>
      <c r="B6922" s="55"/>
      <c r="C6922" s="56"/>
      <c r="D6922" s="405"/>
      <c r="E6922" s="406"/>
      <c r="F6922" s="407" t="s">
        <v>1290</v>
      </c>
      <c r="G6922" s="408">
        <f>SUM(H6902:H6921)/2</f>
        <v>153239.56</v>
      </c>
      <c r="H6922" s="409" t="e">
        <f>IF($A$2="CD",IF($A$3=1,ROUND(SUM(H6902:H6921)/2,0),IF($A$3=3,ROUND(SUM(H6902:H6921)/2,-1),SUM(H6902:H6921)/2)),SUM(H6902:H6921)/2)</f>
        <v>#REF!</v>
      </c>
      <c r="I6922" s="57" t="e">
        <f>SUM(J6902:J6921)/2</f>
        <v>#REF!</v>
      </c>
      <c r="J6922" s="410" t="e">
        <f>IF($A$2="CD",IF($A$3=1,ROUND(SUM(J6902:J6921)/2,0),IF($A$3=3,ROUND(SUM(J6902:J6921)/2,-1),SUM(J6902:J6921)/2)),SUM(J6902:J6921)/2)</f>
        <v>#REF!</v>
      </c>
    </row>
    <row r="6923" spans="1:10" ht="16" thickTop="1">
      <c r="A6923" s="18" t="s">
        <v>1340</v>
      </c>
      <c r="B6923" s="55"/>
      <c r="C6923" s="65" t="s">
        <v>1341</v>
      </c>
      <c r="D6923" s="66"/>
      <c r="E6923" s="67"/>
      <c r="F6923" s="112"/>
      <c r="G6923" s="68"/>
      <c r="H6923" s="69"/>
      <c r="I6923" s="45"/>
      <c r="J6923" s="70"/>
    </row>
    <row r="6924" spans="1:10">
      <c r="A6924" s="40" t="s">
        <v>1342</v>
      </c>
      <c r="B6924" s="55"/>
      <c r="C6924" s="624" t="s">
        <v>1343</v>
      </c>
      <c r="D6924" s="531"/>
      <c r="E6924" s="532"/>
      <c r="F6924" s="625">
        <f>$F$3</f>
        <v>0</v>
      </c>
      <c r="G6924" s="534"/>
      <c r="H6924" s="535" t="e">
        <f>ROUND(H6922*F6924,2)</f>
        <v>#REF!</v>
      </c>
      <c r="I6924" s="62"/>
      <c r="J6924" s="623" t="e">
        <f>ROUND(J6922*F6924,2)</f>
        <v>#REF!</v>
      </c>
    </row>
    <row r="6925" spans="1:10">
      <c r="A6925" s="40" t="s">
        <v>1344</v>
      </c>
      <c r="B6925" s="55"/>
      <c r="C6925" s="624" t="s">
        <v>1345</v>
      </c>
      <c r="D6925" s="531"/>
      <c r="E6925" s="532"/>
      <c r="F6925" s="625">
        <f>$G$3</f>
        <v>0</v>
      </c>
      <c r="G6925" s="534"/>
      <c r="H6925" s="535" t="e">
        <f>ROUND(H6922*F6925,2)</f>
        <v>#REF!</v>
      </c>
      <c r="I6925" s="45"/>
      <c r="J6925" s="623" t="e">
        <f>ROUND(J6922*F6925,2)</f>
        <v>#REF!</v>
      </c>
    </row>
    <row r="6926" spans="1:10">
      <c r="A6926" s="40" t="s">
        <v>1346</v>
      </c>
      <c r="B6926" s="55"/>
      <c r="C6926" s="624" t="s">
        <v>1347</v>
      </c>
      <c r="D6926" s="531"/>
      <c r="E6926" s="532"/>
      <c r="F6926" s="625">
        <f>$H$3</f>
        <v>0</v>
      </c>
      <c r="G6926" s="534"/>
      <c r="H6926" s="535" t="e">
        <f>ROUND(H6922*F6926,2)</f>
        <v>#REF!</v>
      </c>
      <c r="I6926" s="45"/>
      <c r="J6926" s="623" t="e">
        <f>ROUND(J6922*F6926,2)</f>
        <v>#REF!</v>
      </c>
    </row>
    <row r="6927" spans="1:10">
      <c r="A6927" s="40" t="s">
        <v>1348</v>
      </c>
      <c r="B6927" s="55"/>
      <c r="C6927" s="624" t="s">
        <v>1349</v>
      </c>
      <c r="D6927" s="531"/>
      <c r="E6927" s="532"/>
      <c r="F6927" s="625" t="e">
        <f>$I$3</f>
        <v>#REF!</v>
      </c>
      <c r="G6927" s="534"/>
      <c r="H6927" s="535" t="e">
        <f>ROUND(H6926*F6927,2)</f>
        <v>#REF!</v>
      </c>
      <c r="I6927" s="45"/>
      <c r="J6927" s="623" t="e">
        <f>ROUND(J6926*F6927,2)</f>
        <v>#REF!</v>
      </c>
    </row>
    <row r="6928" spans="1:10">
      <c r="A6928" s="18" t="s">
        <v>1350</v>
      </c>
      <c r="B6928" s="55"/>
      <c r="C6928" s="47" t="s">
        <v>1351</v>
      </c>
      <c r="D6928" s="18"/>
      <c r="E6928" s="42"/>
      <c r="F6928" s="60"/>
      <c r="G6928" s="71"/>
      <c r="H6928" s="72" t="e">
        <f>SUM(H6924:H6927)</f>
        <v>#REF!</v>
      </c>
      <c r="I6928" s="62"/>
      <c r="J6928" s="73" t="e">
        <f>SUM(J6924:J6927)</f>
        <v>#REF!</v>
      </c>
    </row>
    <row r="6929" spans="1:10" ht="16" thickBot="1">
      <c r="A6929" s="18" t="s">
        <v>1352</v>
      </c>
      <c r="B6929" s="55"/>
      <c r="C6929" s="411"/>
      <c r="D6929" s="412"/>
      <c r="E6929" s="406"/>
      <c r="F6929" s="407" t="s">
        <v>1353</v>
      </c>
      <c r="G6929" s="413" t="e">
        <f>H6928+H6922</f>
        <v>#REF!</v>
      </c>
      <c r="H6929" s="409" t="e">
        <f>IF($A$3=2,ROUND((H6922+H6928),2),IF($A$3=3,ROUND((H6922+H6928),-1),ROUND((H6922+H6928),0)))</f>
        <v>#REF!</v>
      </c>
      <c r="I6929" s="57"/>
      <c r="J6929" s="410" t="e">
        <f>IF($A$3=2,ROUND((J6922+J6928),2),IF($A$3=3,ROUND((J6922+J6928),-1),ROUND((J6922+J6928),0)))</f>
        <v>#REF!</v>
      </c>
    </row>
    <row r="6930" spans="1:10" ht="16" thickTop="1">
      <c r="C6930" s="1"/>
      <c r="D6930" s="2"/>
      <c r="E6930" s="1"/>
      <c r="F6930" s="1"/>
      <c r="G6930" s="1"/>
      <c r="H6930" s="1"/>
      <c r="I6930" s="29"/>
      <c r="J6930" s="30"/>
    </row>
    <row r="6931" spans="1:10">
      <c r="C6931" s="1"/>
      <c r="D6931" s="2"/>
      <c r="E6931" s="1"/>
      <c r="F6931" s="1"/>
      <c r="G6931" s="1"/>
      <c r="H6931" s="1"/>
      <c r="I6931" s="29"/>
      <c r="J6931" s="30"/>
    </row>
    <row r="6932" spans="1:10" ht="16" thickBot="1">
      <c r="C6932" s="1"/>
      <c r="D6932" s="2"/>
      <c r="E6932" s="1"/>
      <c r="F6932" s="1"/>
      <c r="G6932" s="1"/>
      <c r="H6932" s="1"/>
      <c r="I6932" s="29"/>
      <c r="J6932" s="30"/>
    </row>
    <row r="6933" spans="1:10" ht="16" thickTop="1">
      <c r="A6933" s="18" t="s">
        <v>2225</v>
      </c>
      <c r="B6933" s="31"/>
      <c r="C6933" s="812" t="s">
        <v>2140</v>
      </c>
      <c r="D6933" s="813"/>
      <c r="E6933" s="813"/>
      <c r="F6933" s="813"/>
      <c r="G6933" s="58"/>
      <c r="H6933" s="33" t="s">
        <v>1293</v>
      </c>
      <c r="I6933" s="34" t="s">
        <v>1251</v>
      </c>
      <c r="J6933" s="35" t="s">
        <v>4</v>
      </c>
    </row>
    <row r="6934" spans="1:10">
      <c r="A6934" s="18"/>
      <c r="B6934" s="31"/>
      <c r="C6934" s="814"/>
      <c r="D6934" s="815"/>
      <c r="E6934" s="815"/>
      <c r="F6934" s="815"/>
      <c r="G6934" s="59"/>
      <c r="H6934" s="37" t="e">
        <f>"ITEM:   "&amp;#REF!</f>
        <v>#REF!</v>
      </c>
      <c r="I6934" s="64" t="e">
        <f>#REF!</f>
        <v>#REF!</v>
      </c>
      <c r="J6934" s="39"/>
    </row>
    <row r="6935" spans="1:10">
      <c r="A6935" s="40" t="s">
        <v>1253</v>
      </c>
      <c r="B6935" s="31"/>
      <c r="C6935" s="617" t="s">
        <v>1</v>
      </c>
      <c r="D6935" s="618" t="s">
        <v>2</v>
      </c>
      <c r="E6935" s="619" t="s">
        <v>3</v>
      </c>
      <c r="F6935" s="620" t="s">
        <v>1254</v>
      </c>
      <c r="G6935" s="621" t="s">
        <v>1255</v>
      </c>
      <c r="H6935" s="622" t="s">
        <v>1256</v>
      </c>
      <c r="I6935" s="522"/>
      <c r="J6935" s="623" t="s">
        <v>1256</v>
      </c>
    </row>
    <row r="6936" spans="1:10">
      <c r="A6936" s="40"/>
      <c r="B6936" s="31"/>
      <c r="C6936" s="41"/>
      <c r="D6936" s="18"/>
      <c r="E6936" s="42"/>
      <c r="F6936" s="60"/>
      <c r="G6936" s="43"/>
      <c r="H6936" s="44"/>
      <c r="I6936" s="45"/>
      <c r="J6936" s="46"/>
    </row>
    <row r="6937" spans="1:10">
      <c r="A6937" s="40" t="s">
        <v>1257</v>
      </c>
      <c r="B6937" s="31"/>
      <c r="C6937" s="47" t="s">
        <v>1258</v>
      </c>
      <c r="D6937" s="18"/>
      <c r="E6937" s="42"/>
      <c r="F6937" s="60"/>
      <c r="G6937" s="43"/>
      <c r="H6937" s="44"/>
      <c r="I6937" s="45"/>
      <c r="J6937" s="46"/>
    </row>
    <row r="6938" spans="1:10">
      <c r="A6938" s="40">
        <v>103221</v>
      </c>
      <c r="B6938" s="31" t="s">
        <v>1297</v>
      </c>
      <c r="C6938" s="617" t="s">
        <v>2141</v>
      </c>
      <c r="D6938" s="618" t="s">
        <v>8</v>
      </c>
      <c r="E6938" s="619">
        <v>1</v>
      </c>
      <c r="F6938" s="620">
        <v>0.01</v>
      </c>
      <c r="G6938" s="621">
        <v>100000</v>
      </c>
      <c r="H6938" s="622">
        <f>TRUNC(E6938* (1 + F6938 / 100) * G6938,2)</f>
        <v>100010</v>
      </c>
      <c r="I6938" s="522" t="e">
        <f>I6934 * (E6938 * (1+F6938/100))</f>
        <v>#REF!</v>
      </c>
      <c r="J6938" s="623" t="e">
        <f>H6938 * I6934</f>
        <v>#REF!</v>
      </c>
    </row>
    <row r="6939" spans="1:10">
      <c r="A6939" s="54" t="s">
        <v>1265</v>
      </c>
      <c r="B6939" s="31"/>
      <c r="C6939" s="41"/>
      <c r="D6939" s="18"/>
      <c r="E6939" s="42"/>
      <c r="F6939" s="60"/>
      <c r="G6939" s="43" t="s">
        <v>1266</v>
      </c>
      <c r="H6939" s="48">
        <f>SUM(H6937:H6938)</f>
        <v>100010</v>
      </c>
      <c r="I6939" s="45"/>
      <c r="J6939" s="49" t="e">
        <f>SUM(J6937:J6938)</f>
        <v>#REF!</v>
      </c>
    </row>
    <row r="6940" spans="1:10">
      <c r="A6940" s="40" t="s">
        <v>1267</v>
      </c>
      <c r="B6940" s="31"/>
      <c r="C6940" s="50" t="s">
        <v>1268</v>
      </c>
      <c r="D6940" s="18" t="s">
        <v>1269</v>
      </c>
      <c r="E6940" s="18" t="s">
        <v>1270</v>
      </c>
      <c r="F6940" s="18" t="s">
        <v>1271</v>
      </c>
      <c r="G6940" s="51" t="s">
        <v>1272</v>
      </c>
      <c r="H6940" s="52" t="s">
        <v>1273</v>
      </c>
      <c r="I6940" s="45"/>
      <c r="J6940" s="46"/>
    </row>
    <row r="6941" spans="1:10">
      <c r="A6941" s="40">
        <v>200007</v>
      </c>
      <c r="B6941" s="31" t="s">
        <v>1268</v>
      </c>
      <c r="C6941" s="617" t="s">
        <v>1274</v>
      </c>
      <c r="D6941" s="612">
        <v>109195</v>
      </c>
      <c r="E6941" s="613">
        <f>$O$1</f>
        <v>1.68</v>
      </c>
      <c r="F6941" s="614">
        <f>IF(D6941&lt;&gt;"",TRUNC(D6941*E6941,0),"")</f>
        <v>183447</v>
      </c>
      <c r="G6941" s="615">
        <v>5.3334000000000001</v>
      </c>
      <c r="H6941" s="622">
        <f>TRUNC(F6941/G6941,2)</f>
        <v>34395.879999999997</v>
      </c>
      <c r="I6941" s="522" t="e">
        <f>I6934 / G6941</f>
        <v>#REF!</v>
      </c>
      <c r="J6941" s="623" t="e">
        <f>H6941 * I6934</f>
        <v>#REF!</v>
      </c>
    </row>
    <row r="6942" spans="1:10">
      <c r="A6942" s="54" t="s">
        <v>1276</v>
      </c>
      <c r="B6942" s="31"/>
      <c r="C6942" s="41"/>
      <c r="D6942" s="18"/>
      <c r="E6942" s="42"/>
      <c r="F6942" s="60"/>
      <c r="G6942" s="43" t="s">
        <v>1277</v>
      </c>
      <c r="H6942" s="48">
        <f>SUM(H6940:H6941)</f>
        <v>34395.879999999997</v>
      </c>
      <c r="I6942" s="45"/>
      <c r="J6942" s="49" t="e">
        <f>SUM(J6940:J6941)</f>
        <v>#REF!</v>
      </c>
    </row>
    <row r="6943" spans="1:10">
      <c r="A6943" s="40" t="s">
        <v>1278</v>
      </c>
      <c r="B6943" s="31"/>
      <c r="C6943" s="53" t="s">
        <v>1279</v>
      </c>
      <c r="D6943" s="18"/>
      <c r="E6943" s="42"/>
      <c r="F6943" s="60"/>
      <c r="G6943" s="43"/>
      <c r="H6943" s="44"/>
      <c r="I6943" s="45"/>
      <c r="J6943" s="46"/>
    </row>
    <row r="6944" spans="1:10">
      <c r="A6944" s="40">
        <v>300026</v>
      </c>
      <c r="B6944" s="31" t="s">
        <v>1279</v>
      </c>
      <c r="C6944" s="617" t="s">
        <v>1281</v>
      </c>
      <c r="D6944" s="618" t="s">
        <v>1282</v>
      </c>
      <c r="E6944" s="626">
        <f>$O$2</f>
        <v>0.05</v>
      </c>
      <c r="F6944" s="620"/>
      <c r="G6944" s="621">
        <f>H6942</f>
        <v>34395.879999999997</v>
      </c>
      <c r="H6944" s="622">
        <f>TRUNC(E6944* (1 + F6944 / 100) * G6944,2)</f>
        <v>1719.79</v>
      </c>
      <c r="I6944" s="522" t="e">
        <f>I6934 * H6944</f>
        <v>#REF!</v>
      </c>
      <c r="J6944" s="623" t="e">
        <f>H6944 * I6934</f>
        <v>#REF!</v>
      </c>
    </row>
    <row r="6945" spans="1:10">
      <c r="A6945" s="54" t="s">
        <v>1283</v>
      </c>
      <c r="B6945" s="31"/>
      <c r="C6945" s="41"/>
      <c r="D6945" s="18"/>
      <c r="E6945" s="42"/>
      <c r="F6945" s="60"/>
      <c r="G6945" s="43" t="s">
        <v>1284</v>
      </c>
      <c r="H6945" s="48">
        <f>SUM(H6943:H6944)</f>
        <v>1719.79</v>
      </c>
      <c r="I6945" s="45"/>
      <c r="J6945" s="49" t="e">
        <f>SUM(J6943:J6944)</f>
        <v>#REF!</v>
      </c>
    </row>
    <row r="6946" spans="1:10">
      <c r="A6946" s="18" t="s">
        <v>1285</v>
      </c>
      <c r="B6946" s="61"/>
      <c r="C6946" s="47" t="s">
        <v>1286</v>
      </c>
      <c r="D6946" s="18"/>
      <c r="E6946" s="42"/>
      <c r="F6946" s="60"/>
      <c r="G6946" s="43"/>
      <c r="H6946" s="44"/>
      <c r="I6946" s="45"/>
      <c r="J6946" s="46"/>
    </row>
    <row r="6947" spans="1:10">
      <c r="A6947" s="40"/>
      <c r="B6947" s="31"/>
      <c r="C6947" s="617"/>
      <c r="D6947" s="618"/>
      <c r="E6947" s="619"/>
      <c r="F6947" s="620"/>
      <c r="G6947" s="621"/>
      <c r="H6947" s="622"/>
      <c r="I6947" s="522"/>
      <c r="J6947" s="623"/>
    </row>
    <row r="6948" spans="1:10">
      <c r="A6948" s="54" t="s">
        <v>1287</v>
      </c>
      <c r="B6948" s="61"/>
      <c r="C6948" s="41"/>
      <c r="D6948" s="18"/>
      <c r="E6948" s="42"/>
      <c r="F6948" s="60"/>
      <c r="G6948" s="43" t="s">
        <v>1288</v>
      </c>
      <c r="H6948" s="622">
        <f>SUM(H6946:H6947)</f>
        <v>0</v>
      </c>
      <c r="I6948" s="45"/>
      <c r="J6948" s="623">
        <f>SUM(J6946:J6947)</f>
        <v>0</v>
      </c>
    </row>
    <row r="6949" spans="1:10">
      <c r="A6949" s="18"/>
      <c r="B6949" s="55"/>
      <c r="C6949" s="41"/>
      <c r="D6949" s="18"/>
      <c r="E6949" s="42"/>
      <c r="F6949" s="60"/>
      <c r="G6949" s="43"/>
      <c r="H6949" s="44"/>
      <c r="I6949" s="45"/>
      <c r="J6949" s="46"/>
    </row>
    <row r="6950" spans="1:10" ht="16" thickBot="1">
      <c r="A6950" s="18" t="s">
        <v>1289</v>
      </c>
      <c r="B6950" s="55"/>
      <c r="C6950" s="56"/>
      <c r="D6950" s="405"/>
      <c r="E6950" s="406"/>
      <c r="F6950" s="407" t="s">
        <v>1290</v>
      </c>
      <c r="G6950" s="408">
        <f>SUM(H6935:H6949)/2</f>
        <v>136125.66999999998</v>
      </c>
      <c r="H6950" s="409" t="e">
        <f>IF($A$2="CD",IF($A$3=1,ROUND(SUM(H6935:H6949)/2,0),IF($A$3=3,ROUND(SUM(H6935:H6949)/2,-1),SUM(H6935:H6949)/2)),SUM(H6935:H6949)/2)</f>
        <v>#REF!</v>
      </c>
      <c r="I6950" s="57" t="e">
        <f>SUM(J6935:J6949)/2</f>
        <v>#REF!</v>
      </c>
      <c r="J6950" s="410" t="e">
        <f>IF($A$2="CD",IF($A$3=1,ROUND(SUM(J6935:J6949)/2,0),IF($A$3=3,ROUND(SUM(J6935:J6949)/2,-1),SUM(J6935:J6949)/2)),SUM(J6935:J6949)/2)</f>
        <v>#REF!</v>
      </c>
    </row>
    <row r="6951" spans="1:10" ht="16" thickTop="1">
      <c r="A6951" s="18" t="s">
        <v>1340</v>
      </c>
      <c r="B6951" s="55"/>
      <c r="C6951" s="65" t="s">
        <v>1341</v>
      </c>
      <c r="D6951" s="66"/>
      <c r="E6951" s="67"/>
      <c r="F6951" s="112"/>
      <c r="G6951" s="68"/>
      <c r="H6951" s="69"/>
      <c r="I6951" s="45"/>
      <c r="J6951" s="70"/>
    </row>
    <row r="6952" spans="1:10">
      <c r="A6952" s="40" t="s">
        <v>1342</v>
      </c>
      <c r="B6952" s="55"/>
      <c r="C6952" s="624" t="s">
        <v>1343</v>
      </c>
      <c r="D6952" s="531"/>
      <c r="E6952" s="532"/>
      <c r="F6952" s="625">
        <f>$F$3</f>
        <v>0</v>
      </c>
      <c r="G6952" s="534"/>
      <c r="H6952" s="535" t="e">
        <f>ROUND(H6950*F6952,2)</f>
        <v>#REF!</v>
      </c>
      <c r="I6952" s="45"/>
      <c r="J6952" s="623" t="e">
        <f>ROUND(J6950*F6952,2)</f>
        <v>#REF!</v>
      </c>
    </row>
    <row r="6953" spans="1:10">
      <c r="A6953" s="40" t="s">
        <v>1344</v>
      </c>
      <c r="B6953" s="55"/>
      <c r="C6953" s="624" t="s">
        <v>1345</v>
      </c>
      <c r="D6953" s="531"/>
      <c r="E6953" s="532"/>
      <c r="F6953" s="625">
        <f>$G$3</f>
        <v>0</v>
      </c>
      <c r="G6953" s="534"/>
      <c r="H6953" s="535" t="e">
        <f>ROUND(H6950*F6953,2)</f>
        <v>#REF!</v>
      </c>
      <c r="I6953" s="45"/>
      <c r="J6953" s="623" t="e">
        <f>ROUND(J6950*F6953,2)</f>
        <v>#REF!</v>
      </c>
    </row>
    <row r="6954" spans="1:10">
      <c r="A6954" s="40" t="s">
        <v>1346</v>
      </c>
      <c r="B6954" s="55"/>
      <c r="C6954" s="624" t="s">
        <v>1347</v>
      </c>
      <c r="D6954" s="531"/>
      <c r="E6954" s="532"/>
      <c r="F6954" s="625">
        <f>$H$3</f>
        <v>0</v>
      </c>
      <c r="G6954" s="534"/>
      <c r="H6954" s="535" t="e">
        <f>ROUND(H6950*F6954,2)</f>
        <v>#REF!</v>
      </c>
      <c r="I6954" s="45"/>
      <c r="J6954" s="623" t="e">
        <f>ROUND(J6950*F6954,2)</f>
        <v>#REF!</v>
      </c>
    </row>
    <row r="6955" spans="1:10">
      <c r="A6955" s="40" t="s">
        <v>1348</v>
      </c>
      <c r="B6955" s="55"/>
      <c r="C6955" s="624" t="s">
        <v>1349</v>
      </c>
      <c r="D6955" s="531"/>
      <c r="E6955" s="532"/>
      <c r="F6955" s="625" t="e">
        <f>$I$3</f>
        <v>#REF!</v>
      </c>
      <c r="G6955" s="534"/>
      <c r="H6955" s="535" t="e">
        <f>ROUND(H6954*F6955,2)</f>
        <v>#REF!</v>
      </c>
      <c r="I6955" s="45"/>
      <c r="J6955" s="623" t="e">
        <f>ROUND(J6954*F6955,2)</f>
        <v>#REF!</v>
      </c>
    </row>
    <row r="6956" spans="1:10">
      <c r="A6956" s="18" t="s">
        <v>1350</v>
      </c>
      <c r="B6956" s="55"/>
      <c r="C6956" s="47" t="s">
        <v>1351</v>
      </c>
      <c r="D6956" s="18"/>
      <c r="E6956" s="42"/>
      <c r="F6956" s="60"/>
      <c r="G6956" s="71"/>
      <c r="H6956" s="72" t="e">
        <f>SUM(H6952:H6955)</f>
        <v>#REF!</v>
      </c>
      <c r="I6956" s="62"/>
      <c r="J6956" s="73" t="e">
        <f>SUM(J6952:J6955)</f>
        <v>#REF!</v>
      </c>
    </row>
    <row r="6957" spans="1:10" ht="16" thickBot="1">
      <c r="A6957" s="18" t="s">
        <v>1352</v>
      </c>
      <c r="B6957" s="55"/>
      <c r="C6957" s="411"/>
      <c r="D6957" s="412"/>
      <c r="E6957" s="406"/>
      <c r="F6957" s="407" t="s">
        <v>1353</v>
      </c>
      <c r="G6957" s="413" t="e">
        <f>H6956+H6950</f>
        <v>#REF!</v>
      </c>
      <c r="H6957" s="409" t="e">
        <f>IF($A$3=2,ROUND((H6950+H6956),2),IF($A$3=3,ROUND((H6950+H6956),-1),ROUND((H6950+H6956),0)))</f>
        <v>#REF!</v>
      </c>
      <c r="I6957" s="57"/>
      <c r="J6957" s="410" t="e">
        <f>IF($A$3=2,ROUND((J6950+J6956),2),IF($A$3=3,ROUND((J6950+J6956),-1),ROUND((J6950+J6956),0)))</f>
        <v>#REF!</v>
      </c>
    </row>
    <row r="6958" spans="1:10" ht="16" thickTop="1">
      <c r="C6958" s="1"/>
      <c r="D6958" s="2"/>
      <c r="E6958" s="1"/>
      <c r="F6958" s="1"/>
      <c r="G6958" s="1"/>
      <c r="H6958" s="1"/>
      <c r="I6958" s="29"/>
      <c r="J6958" s="30"/>
    </row>
    <row r="6959" spans="1:10">
      <c r="C6959" s="1"/>
      <c r="D6959" s="2"/>
      <c r="E6959" s="1"/>
      <c r="F6959" s="1"/>
      <c r="G6959" s="1"/>
      <c r="H6959" s="1"/>
      <c r="I6959" s="29"/>
      <c r="J6959" s="30"/>
    </row>
    <row r="6960" spans="1:10" ht="16" thickBot="1">
      <c r="C6960" s="1"/>
      <c r="D6960" s="2"/>
      <c r="E6960" s="1"/>
      <c r="F6960" s="1"/>
      <c r="G6960" s="1"/>
      <c r="H6960" s="1"/>
      <c r="I6960" s="29"/>
      <c r="J6960" s="30"/>
    </row>
    <row r="6961" spans="1:10" ht="16" thickTop="1">
      <c r="A6961" s="18" t="s">
        <v>2226</v>
      </c>
      <c r="B6961" s="31"/>
      <c r="C6961" s="812" t="s">
        <v>2175</v>
      </c>
      <c r="D6961" s="813"/>
      <c r="E6961" s="813"/>
      <c r="F6961" s="813"/>
      <c r="G6961" s="32"/>
      <c r="H6961" s="33" t="s">
        <v>1611</v>
      </c>
      <c r="I6961" s="34" t="s">
        <v>1251</v>
      </c>
      <c r="J6961" s="35" t="s">
        <v>4</v>
      </c>
    </row>
    <row r="6962" spans="1:10">
      <c r="A6962" s="18"/>
      <c r="B6962" s="31"/>
      <c r="C6962" s="814"/>
      <c r="D6962" s="815"/>
      <c r="E6962" s="815"/>
      <c r="F6962" s="815"/>
      <c r="G6962" s="36"/>
      <c r="H6962" s="37" t="e">
        <f>"ITEM:   "&amp;#REF!</f>
        <v>#REF!</v>
      </c>
      <c r="I6962" s="64" t="e">
        <f>#REF!</f>
        <v>#REF!</v>
      </c>
      <c r="J6962" s="39"/>
    </row>
    <row r="6963" spans="1:10">
      <c r="A6963" s="40" t="s">
        <v>1253</v>
      </c>
      <c r="B6963" s="31"/>
      <c r="C6963" s="617" t="s">
        <v>1</v>
      </c>
      <c r="D6963" s="618" t="s">
        <v>2</v>
      </c>
      <c r="E6963" s="619" t="s">
        <v>3</v>
      </c>
      <c r="F6963" s="619" t="s">
        <v>1254</v>
      </c>
      <c r="G6963" s="621" t="s">
        <v>1255</v>
      </c>
      <c r="H6963" s="622" t="s">
        <v>1256</v>
      </c>
      <c r="I6963" s="522"/>
      <c r="J6963" s="623" t="s">
        <v>1256</v>
      </c>
    </row>
    <row r="6964" spans="1:10">
      <c r="A6964" s="40"/>
      <c r="B6964" s="31"/>
      <c r="C6964" s="41"/>
      <c r="D6964" s="18"/>
      <c r="E6964" s="42"/>
      <c r="F6964" s="42"/>
      <c r="G6964" s="43"/>
      <c r="H6964" s="44"/>
      <c r="I6964" s="45"/>
      <c r="J6964" s="46"/>
    </row>
    <row r="6965" spans="1:10">
      <c r="A6965" s="40" t="s">
        <v>1257</v>
      </c>
      <c r="B6965" s="31"/>
      <c r="C6965" s="47" t="s">
        <v>1258</v>
      </c>
      <c r="D6965" s="18"/>
      <c r="E6965" s="42"/>
      <c r="F6965" s="42"/>
      <c r="G6965" s="43"/>
      <c r="H6965" s="44"/>
      <c r="I6965" s="45"/>
      <c r="J6965" s="46"/>
    </row>
    <row r="6966" spans="1:10">
      <c r="A6966" s="40">
        <v>101587</v>
      </c>
      <c r="B6966" s="31" t="s">
        <v>1297</v>
      </c>
      <c r="C6966" s="617" t="s">
        <v>1498</v>
      </c>
      <c r="D6966" s="618" t="s">
        <v>8</v>
      </c>
      <c r="E6966" s="619">
        <v>0.8</v>
      </c>
      <c r="F6966" s="619"/>
      <c r="G6966" s="621">
        <v>8800</v>
      </c>
      <c r="H6966" s="622">
        <f>TRUNC(E6966* (1 + F6966 / 100) * G6966,2)</f>
        <v>7040</v>
      </c>
      <c r="I6966" s="522" t="e">
        <f>I6962 * (E6966 * (1+F6966/100))</f>
        <v>#REF!</v>
      </c>
      <c r="J6966" s="623" t="e">
        <f>H6966 * I6962</f>
        <v>#REF!</v>
      </c>
    </row>
    <row r="6967" spans="1:10">
      <c r="A6967" s="40">
        <v>100939</v>
      </c>
      <c r="B6967" s="31" t="s">
        <v>1263</v>
      </c>
      <c r="C6967" s="617" t="s">
        <v>2176</v>
      </c>
      <c r="D6967" s="618" t="s">
        <v>57</v>
      </c>
      <c r="E6967" s="619">
        <v>1</v>
      </c>
      <c r="F6967" s="619"/>
      <c r="G6967" s="621">
        <v>24800</v>
      </c>
      <c r="H6967" s="622">
        <f>TRUNC(E6967* (1 + F6967 / 100) * G6967,2)</f>
        <v>24800</v>
      </c>
      <c r="I6967" s="522" t="e">
        <f>I6962 * (E6967 * (1+F6967/100))</f>
        <v>#REF!</v>
      </c>
      <c r="J6967" s="623" t="e">
        <f>H6967 * I6962</f>
        <v>#REF!</v>
      </c>
    </row>
    <row r="6968" spans="1:10">
      <c r="A6968" s="18" t="s">
        <v>1265</v>
      </c>
      <c r="B6968" s="31"/>
      <c r="C6968" s="41"/>
      <c r="D6968" s="18"/>
      <c r="E6968" s="42"/>
      <c r="F6968" s="42"/>
      <c r="G6968" s="43" t="s">
        <v>1266</v>
      </c>
      <c r="H6968" s="48">
        <f>SUM(H6965:H6967)</f>
        <v>31840</v>
      </c>
      <c r="I6968" s="45"/>
      <c r="J6968" s="49" t="e">
        <f>SUM(J6965:J6967)</f>
        <v>#REF!</v>
      </c>
    </row>
    <row r="6969" spans="1:10">
      <c r="A6969" s="40" t="s">
        <v>1267</v>
      </c>
      <c r="B6969" s="31"/>
      <c r="C6969" s="50" t="s">
        <v>1268</v>
      </c>
      <c r="D6969" s="18" t="s">
        <v>1269</v>
      </c>
      <c r="E6969" s="18" t="s">
        <v>1270</v>
      </c>
      <c r="F6969" s="18" t="s">
        <v>1271</v>
      </c>
      <c r="G6969" s="51" t="s">
        <v>1272</v>
      </c>
      <c r="H6969" s="52" t="s">
        <v>1273</v>
      </c>
      <c r="I6969" s="45"/>
      <c r="J6969" s="46"/>
    </row>
    <row r="6970" spans="1:10">
      <c r="A6970" s="40">
        <v>200011</v>
      </c>
      <c r="B6970" s="31" t="s">
        <v>1268</v>
      </c>
      <c r="C6970" s="617" t="s">
        <v>1363</v>
      </c>
      <c r="D6970" s="612">
        <v>178193</v>
      </c>
      <c r="E6970" s="613">
        <f>$O$1</f>
        <v>1.68</v>
      </c>
      <c r="F6970" s="614">
        <f>IF(D6970&lt;&gt;"",TRUNC(D6970*E6970,0),"")</f>
        <v>299364</v>
      </c>
      <c r="G6970" s="615">
        <v>26.666699999999999</v>
      </c>
      <c r="H6970" s="622">
        <f>TRUNC(F6970/G6970,2)</f>
        <v>11226.13</v>
      </c>
      <c r="I6970" s="522" t="e">
        <f>I6962 / G6970</f>
        <v>#REF!</v>
      </c>
      <c r="J6970" s="623" t="e">
        <f>H6970 * I6962</f>
        <v>#REF!</v>
      </c>
    </row>
    <row r="6971" spans="1:10">
      <c r="A6971" s="18" t="s">
        <v>1276</v>
      </c>
      <c r="B6971" s="31"/>
      <c r="C6971" s="41"/>
      <c r="D6971" s="18"/>
      <c r="E6971" s="42"/>
      <c r="F6971" s="42"/>
      <c r="G6971" s="43" t="s">
        <v>1277</v>
      </c>
      <c r="H6971" s="48">
        <f>SUM(H6969:H6970)</f>
        <v>11226.13</v>
      </c>
      <c r="I6971" s="45"/>
      <c r="J6971" s="49" t="e">
        <f>SUM(J6969:J6970)</f>
        <v>#REF!</v>
      </c>
    </row>
    <row r="6972" spans="1:10">
      <c r="A6972" s="40" t="s">
        <v>1278</v>
      </c>
      <c r="B6972" s="31"/>
      <c r="C6972" s="53" t="s">
        <v>1279</v>
      </c>
      <c r="D6972" s="18"/>
      <c r="E6972" s="42"/>
      <c r="F6972" s="42"/>
      <c r="G6972" s="43"/>
      <c r="H6972" s="44"/>
      <c r="I6972" s="45"/>
      <c r="J6972" s="46"/>
    </row>
    <row r="6973" spans="1:10">
      <c r="A6973" s="40">
        <v>300047</v>
      </c>
      <c r="B6973" s="31" t="s">
        <v>1279</v>
      </c>
      <c r="C6973" s="627" t="s">
        <v>1483</v>
      </c>
      <c r="D6973" s="618" t="s">
        <v>1417</v>
      </c>
      <c r="E6973" s="619">
        <v>0.16</v>
      </c>
      <c r="F6973" s="619"/>
      <c r="G6973" s="621">
        <v>95000</v>
      </c>
      <c r="H6973" s="622">
        <f>TRUNC(E6973* (1 + F6973 / 100) * G6973,2)</f>
        <v>15200</v>
      </c>
      <c r="I6973" s="522" t="e">
        <f>I6962 * (E6973 * (1+F6973/100))</f>
        <v>#REF!</v>
      </c>
      <c r="J6973" s="623" t="e">
        <f>H6973 * I6962</f>
        <v>#REF!</v>
      </c>
    </row>
    <row r="6974" spans="1:10">
      <c r="A6974" s="40">
        <v>300026</v>
      </c>
      <c r="B6974" s="31" t="s">
        <v>1279</v>
      </c>
      <c r="C6974" s="617" t="s">
        <v>1281</v>
      </c>
      <c r="D6974" s="618" t="s">
        <v>1282</v>
      </c>
      <c r="E6974" s="626">
        <f>$O$2</f>
        <v>0.05</v>
      </c>
      <c r="F6974" s="619"/>
      <c r="G6974" s="621">
        <f>H6971</f>
        <v>11226.13</v>
      </c>
      <c r="H6974" s="622">
        <f>TRUNC(E6974* (1 + F6974 / 100) * G6974,2)</f>
        <v>561.29999999999995</v>
      </c>
      <c r="I6974" s="522" t="e">
        <f>I6962 * H6974</f>
        <v>#REF!</v>
      </c>
      <c r="J6974" s="623" t="e">
        <f>H6974 * I6962</f>
        <v>#REF!</v>
      </c>
    </row>
    <row r="6975" spans="1:10">
      <c r="A6975" s="18" t="s">
        <v>1283</v>
      </c>
      <c r="B6975" s="31"/>
      <c r="C6975" s="41"/>
      <c r="D6975" s="18"/>
      <c r="E6975" s="42"/>
      <c r="F6975" s="42"/>
      <c r="G6975" s="43" t="s">
        <v>1284</v>
      </c>
      <c r="H6975" s="48">
        <f>SUM(H6972:H6974)</f>
        <v>15761.3</v>
      </c>
      <c r="I6975" s="45"/>
      <c r="J6975" s="49" t="e">
        <f>SUM(J6972:J6974)</f>
        <v>#REF!</v>
      </c>
    </row>
    <row r="6976" spans="1:10">
      <c r="A6976" s="18" t="s">
        <v>1285</v>
      </c>
      <c r="B6976" s="1"/>
      <c r="C6976" s="47" t="s">
        <v>1286</v>
      </c>
      <c r="D6976" s="18"/>
      <c r="E6976" s="42"/>
      <c r="F6976" s="42"/>
      <c r="G6976" s="43"/>
      <c r="H6976" s="44"/>
      <c r="I6976" s="45"/>
      <c r="J6976" s="46"/>
    </row>
    <row r="6977" spans="1:10">
      <c r="A6977" s="40"/>
      <c r="B6977" s="31"/>
      <c r="C6977" s="617"/>
      <c r="D6977" s="618"/>
      <c r="E6977" s="619"/>
      <c r="F6977" s="619"/>
      <c r="G6977" s="621"/>
      <c r="H6977" s="622"/>
      <c r="I6977" s="522"/>
      <c r="J6977" s="623"/>
    </row>
    <row r="6978" spans="1:10">
      <c r="A6978" s="54" t="s">
        <v>1287</v>
      </c>
      <c r="B6978" s="1"/>
      <c r="C6978" s="41"/>
      <c r="D6978" s="18"/>
      <c r="E6978" s="42"/>
      <c r="F6978" s="42"/>
      <c r="G6978" s="43" t="s">
        <v>1288</v>
      </c>
      <c r="H6978" s="622">
        <f>SUM(H6976:H6977)</f>
        <v>0</v>
      </c>
      <c r="I6978" s="45"/>
      <c r="J6978" s="623">
        <f>SUM(J6976:J6977)</f>
        <v>0</v>
      </c>
    </row>
    <row r="6979" spans="1:10">
      <c r="A6979" s="18"/>
      <c r="B6979" s="55"/>
      <c r="C6979" s="41"/>
      <c r="D6979" s="18"/>
      <c r="E6979" s="42"/>
      <c r="F6979" s="42"/>
      <c r="G6979" s="43"/>
      <c r="H6979" s="44"/>
      <c r="I6979" s="45"/>
      <c r="J6979" s="46"/>
    </row>
    <row r="6980" spans="1:10" ht="16" thickBot="1">
      <c r="A6980" s="18" t="s">
        <v>1289</v>
      </c>
      <c r="B6980" s="55"/>
      <c r="C6980" s="56"/>
      <c r="D6980" s="405"/>
      <c r="E6980" s="406"/>
      <c r="F6980" s="407" t="s">
        <v>1290</v>
      </c>
      <c r="G6980" s="408">
        <f>SUM(H6963:H6979)/2</f>
        <v>58827.430000000008</v>
      </c>
      <c r="H6980" s="409" t="e">
        <f>IF($A$2="CD",IF($A$3=1,ROUND(SUM(H6963:H6979)/2,0),IF($A$3=3,ROUND(SUM(H6963:H6979)/2,-1),SUM(H6963:H6979)/2)),SUM(H6963:H6979)/2)</f>
        <v>#REF!</v>
      </c>
      <c r="I6980" s="57" t="e">
        <f>SUM(J6963:J6979)/2</f>
        <v>#REF!</v>
      </c>
      <c r="J6980" s="410" t="e">
        <f>IF($A$2="CD",IF($A$3=1,ROUND(SUM(J6963:J6979)/2,0),IF($A$3=3,ROUND(SUM(J6963:J6979)/2,-1),SUM(J6963:J6979)/2)),SUM(J6963:J6979)/2)</f>
        <v>#REF!</v>
      </c>
    </row>
    <row r="6981" spans="1:10" ht="16" thickTop="1">
      <c r="A6981" s="18" t="s">
        <v>1340</v>
      </c>
      <c r="B6981" s="55"/>
      <c r="C6981" s="65" t="s">
        <v>1341</v>
      </c>
      <c r="D6981" s="66"/>
      <c r="E6981" s="67"/>
      <c r="F6981" s="67"/>
      <c r="G6981" s="68"/>
      <c r="H6981" s="69"/>
      <c r="I6981" s="45"/>
      <c r="J6981" s="70"/>
    </row>
    <row r="6982" spans="1:10">
      <c r="A6982" s="40" t="s">
        <v>1342</v>
      </c>
      <c r="B6982" s="55"/>
      <c r="C6982" s="624" t="s">
        <v>1343</v>
      </c>
      <c r="D6982" s="531"/>
      <c r="E6982" s="532"/>
      <c r="F6982" s="628">
        <f>$F$3</f>
        <v>0</v>
      </c>
      <c r="G6982" s="534"/>
      <c r="H6982" s="535" t="e">
        <f>ROUND(H6980*F6982,2)</f>
        <v>#REF!</v>
      </c>
      <c r="I6982" s="45"/>
      <c r="J6982" s="623" t="e">
        <f>ROUND(J6980*F6982,2)</f>
        <v>#REF!</v>
      </c>
    </row>
    <row r="6983" spans="1:10">
      <c r="A6983" s="40" t="s">
        <v>1344</v>
      </c>
      <c r="B6983" s="55"/>
      <c r="C6983" s="624" t="s">
        <v>1345</v>
      </c>
      <c r="D6983" s="531"/>
      <c r="E6983" s="532"/>
      <c r="F6983" s="628">
        <f>$G$3</f>
        <v>0</v>
      </c>
      <c r="G6983" s="534"/>
      <c r="H6983" s="535" t="e">
        <f>ROUND(H6980*F6983,2)</f>
        <v>#REF!</v>
      </c>
      <c r="I6983" s="45"/>
      <c r="J6983" s="623" t="e">
        <f>ROUND(J6980*F6983,2)</f>
        <v>#REF!</v>
      </c>
    </row>
    <row r="6984" spans="1:10">
      <c r="A6984" s="40" t="s">
        <v>1346</v>
      </c>
      <c r="B6984" s="55"/>
      <c r="C6984" s="624" t="s">
        <v>1347</v>
      </c>
      <c r="D6984" s="531"/>
      <c r="E6984" s="532"/>
      <c r="F6984" s="628">
        <f>$H$3</f>
        <v>0</v>
      </c>
      <c r="G6984" s="534"/>
      <c r="H6984" s="535" t="e">
        <f>ROUND(H6980*F6984,2)</f>
        <v>#REF!</v>
      </c>
      <c r="I6984" s="45"/>
      <c r="J6984" s="623" t="e">
        <f>ROUND(J6980*F6984,2)</f>
        <v>#REF!</v>
      </c>
    </row>
    <row r="6985" spans="1:10">
      <c r="A6985" s="40" t="s">
        <v>1348</v>
      </c>
      <c r="B6985" s="55"/>
      <c r="C6985" s="624" t="s">
        <v>1349</v>
      </c>
      <c r="D6985" s="531"/>
      <c r="E6985" s="532"/>
      <c r="F6985" s="628" t="e">
        <f>$I$3</f>
        <v>#REF!</v>
      </c>
      <c r="G6985" s="534"/>
      <c r="H6985" s="535" t="e">
        <f>ROUND(H6984*F6985,2)</f>
        <v>#REF!</v>
      </c>
      <c r="I6985" s="45"/>
      <c r="J6985" s="623" t="e">
        <f>ROUND(J6984*F6985,2)</f>
        <v>#REF!</v>
      </c>
    </row>
    <row r="6986" spans="1:10">
      <c r="A6986" s="18" t="s">
        <v>1350</v>
      </c>
      <c r="B6986" s="55"/>
      <c r="C6986" s="47" t="s">
        <v>1351</v>
      </c>
      <c r="D6986" s="18"/>
      <c r="E6986" s="42"/>
      <c r="F6986" s="42"/>
      <c r="G6986" s="71"/>
      <c r="H6986" s="72" t="e">
        <f>SUM(H6982:H6985)</f>
        <v>#REF!</v>
      </c>
      <c r="I6986" s="62"/>
      <c r="J6986" s="73" t="e">
        <f>SUM(J6982:J6985)</f>
        <v>#REF!</v>
      </c>
    </row>
    <row r="6987" spans="1:10" ht="16" thickBot="1">
      <c r="A6987" s="18" t="s">
        <v>1352</v>
      </c>
      <c r="B6987" s="55"/>
      <c r="C6987" s="411"/>
      <c r="D6987" s="412"/>
      <c r="E6987" s="406"/>
      <c r="F6987" s="407" t="s">
        <v>1353</v>
      </c>
      <c r="G6987" s="413" t="e">
        <f>H6986+H6980</f>
        <v>#REF!</v>
      </c>
      <c r="H6987" s="409" t="e">
        <f>IF($A$3=2,ROUND((H6980+H6986),2),IF($A$3=3,ROUND((H6980+H6986),-1),ROUND((H6980+H6986),0)))</f>
        <v>#REF!</v>
      </c>
      <c r="I6987" s="57"/>
      <c r="J6987" s="410" t="e">
        <f>IF($A$3=2,ROUND((J6980+J6986),2),IF($A$3=3,ROUND((J6980+J6986),-1),ROUND((J6980+J6986),0)))</f>
        <v>#REF!</v>
      </c>
    </row>
    <row r="6988" spans="1:10" ht="16" thickTop="1">
      <c r="C6988" s="1"/>
      <c r="D6988" s="2"/>
      <c r="E6988" s="1"/>
      <c r="F6988" s="1"/>
      <c r="G6988" s="1"/>
      <c r="H6988" s="1"/>
      <c r="I6988" s="29"/>
      <c r="J6988" s="30"/>
    </row>
    <row r="6989" spans="1:10">
      <c r="C6989" s="1"/>
      <c r="D6989" s="2"/>
      <c r="E6989" s="1"/>
      <c r="F6989" s="1"/>
      <c r="G6989" s="1"/>
      <c r="H6989" s="1"/>
      <c r="I6989" s="29"/>
      <c r="J6989" s="30"/>
    </row>
    <row r="6990" spans="1:10" ht="16" thickBot="1">
      <c r="C6990" s="1"/>
      <c r="D6990" s="2"/>
      <c r="E6990" s="1"/>
      <c r="F6990" s="1"/>
      <c r="G6990" s="1"/>
      <c r="H6990" s="1"/>
      <c r="I6990" s="29"/>
      <c r="J6990" s="30"/>
    </row>
    <row r="6991" spans="1:10" ht="16" thickTop="1">
      <c r="A6991" s="18" t="s">
        <v>2227</v>
      </c>
      <c r="B6991" s="31"/>
      <c r="C6991" s="812" t="s">
        <v>2228</v>
      </c>
      <c r="D6991" s="813"/>
      <c r="E6991" s="813"/>
      <c r="F6991" s="813"/>
      <c r="G6991" s="58"/>
      <c r="H6991" s="33" t="s">
        <v>1373</v>
      </c>
      <c r="I6991" s="34" t="s">
        <v>1251</v>
      </c>
      <c r="J6991" s="35" t="s">
        <v>4</v>
      </c>
    </row>
    <row r="6992" spans="1:10">
      <c r="A6992" s="18"/>
      <c r="B6992" s="31"/>
      <c r="C6992" s="814"/>
      <c r="D6992" s="815"/>
      <c r="E6992" s="815"/>
      <c r="F6992" s="815"/>
      <c r="G6992" s="59"/>
      <c r="H6992" s="37" t="e">
        <f>"ITEM:   "&amp;#REF!</f>
        <v>#REF!</v>
      </c>
      <c r="I6992" s="64" t="e">
        <f>#REF!</f>
        <v>#REF!</v>
      </c>
      <c r="J6992" s="39"/>
    </row>
    <row r="6993" spans="1:10">
      <c r="A6993" s="40" t="s">
        <v>1253</v>
      </c>
      <c r="B6993" s="31"/>
      <c r="C6993" s="617" t="s">
        <v>1</v>
      </c>
      <c r="D6993" s="618" t="s">
        <v>2</v>
      </c>
      <c r="E6993" s="619" t="s">
        <v>3</v>
      </c>
      <c r="F6993" s="620" t="s">
        <v>1254</v>
      </c>
      <c r="G6993" s="621" t="s">
        <v>1255</v>
      </c>
      <c r="H6993" s="622" t="s">
        <v>1256</v>
      </c>
      <c r="I6993" s="522"/>
      <c r="J6993" s="623" t="s">
        <v>1256</v>
      </c>
    </row>
    <row r="6994" spans="1:10">
      <c r="A6994" s="40"/>
      <c r="B6994" s="31"/>
      <c r="C6994" s="41"/>
      <c r="D6994" s="18"/>
      <c r="E6994" s="42"/>
      <c r="F6994" s="60"/>
      <c r="G6994" s="43"/>
      <c r="H6994" s="44"/>
      <c r="I6994" s="45"/>
      <c r="J6994" s="46"/>
    </row>
    <row r="6995" spans="1:10">
      <c r="A6995" s="40" t="s">
        <v>1267</v>
      </c>
      <c r="B6995" s="31"/>
      <c r="C6995" s="50" t="s">
        <v>1268</v>
      </c>
      <c r="D6995" s="18" t="s">
        <v>1269</v>
      </c>
      <c r="E6995" s="18" t="s">
        <v>1270</v>
      </c>
      <c r="F6995" s="18" t="s">
        <v>1271</v>
      </c>
      <c r="G6995" s="51" t="s">
        <v>1272</v>
      </c>
      <c r="H6995" s="52" t="s">
        <v>1273</v>
      </c>
      <c r="I6995" s="45"/>
      <c r="J6995" s="46"/>
    </row>
    <row r="6996" spans="1:10">
      <c r="A6996" s="40">
        <v>200007</v>
      </c>
      <c r="B6996" s="31" t="s">
        <v>1268</v>
      </c>
      <c r="C6996" s="617" t="s">
        <v>1274</v>
      </c>
      <c r="D6996" s="612">
        <v>109195</v>
      </c>
      <c r="E6996" s="613">
        <f>$O$1</f>
        <v>1.68</v>
      </c>
      <c r="F6996" s="614">
        <f>IF(D6996&lt;&gt;"",TRUNC(D6996*E6996,0),"")</f>
        <v>183447</v>
      </c>
      <c r="G6996" s="615">
        <v>93.045000000000002</v>
      </c>
      <c r="H6996" s="622">
        <f>TRUNC(F6996/G6996,2)</f>
        <v>1971.59</v>
      </c>
      <c r="I6996" s="522" t="e">
        <f>I6992 / G6996</f>
        <v>#REF!</v>
      </c>
      <c r="J6996" s="623" t="e">
        <f>H6996 * I6992</f>
        <v>#REF!</v>
      </c>
    </row>
    <row r="6997" spans="1:10">
      <c r="A6997" s="54" t="s">
        <v>1276</v>
      </c>
      <c r="B6997" s="31"/>
      <c r="C6997" s="41"/>
      <c r="D6997" s="18"/>
      <c r="E6997" s="42"/>
      <c r="F6997" s="60"/>
      <c r="G6997" s="43" t="s">
        <v>1277</v>
      </c>
      <c r="H6997" s="48">
        <f>SUM(H6995:H6996)</f>
        <v>1971.59</v>
      </c>
      <c r="I6997" s="45"/>
      <c r="J6997" s="49" t="e">
        <f>SUM(J6995:J6996)</f>
        <v>#REF!</v>
      </c>
    </row>
    <row r="6998" spans="1:10">
      <c r="A6998" s="40" t="s">
        <v>1278</v>
      </c>
      <c r="B6998" s="31"/>
      <c r="C6998" s="53" t="s">
        <v>1279</v>
      </c>
      <c r="D6998" s="18"/>
      <c r="E6998" s="42"/>
      <c r="F6998" s="60"/>
      <c r="G6998" s="43"/>
      <c r="H6998" s="44"/>
      <c r="I6998" s="45"/>
      <c r="J6998" s="46"/>
    </row>
    <row r="6999" spans="1:10">
      <c r="A6999" s="40">
        <v>309004</v>
      </c>
      <c r="B6999" s="31"/>
      <c r="C6999" s="627" t="s">
        <v>2229</v>
      </c>
      <c r="D6999" s="618" t="s">
        <v>629</v>
      </c>
      <c r="E6999" s="619">
        <v>4.0000000000000001E-3</v>
      </c>
      <c r="F6999" s="620"/>
      <c r="G6999" s="621">
        <v>200000</v>
      </c>
      <c r="H6999" s="622">
        <f>TRUNC(E6999* (1 + F6999 / 100) * G6999,2)</f>
        <v>800</v>
      </c>
      <c r="I6999" s="522" t="e">
        <f>I6992 * (E6999 * (1+F6999/100))</f>
        <v>#REF!</v>
      </c>
      <c r="J6999" s="623" t="e">
        <f>H6999 * I6992</f>
        <v>#REF!</v>
      </c>
    </row>
    <row r="7000" spans="1:10">
      <c r="A7000" s="40">
        <v>300026</v>
      </c>
      <c r="B7000" s="31" t="s">
        <v>1279</v>
      </c>
      <c r="C7000" s="617" t="s">
        <v>1281</v>
      </c>
      <c r="D7000" s="618" t="s">
        <v>1282</v>
      </c>
      <c r="E7000" s="626">
        <f>$O$2</f>
        <v>0.05</v>
      </c>
      <c r="F7000" s="620"/>
      <c r="G7000" s="621">
        <f>H6997</f>
        <v>1971.59</v>
      </c>
      <c r="H7000" s="622">
        <f>TRUNC(E7000* (1 + F7000 / 100) * G7000,2)</f>
        <v>98.57</v>
      </c>
      <c r="I7000" s="522" t="e">
        <f>I6992 * H7000</f>
        <v>#REF!</v>
      </c>
      <c r="J7000" s="623" t="e">
        <f>H7000 * I6992</f>
        <v>#REF!</v>
      </c>
    </row>
    <row r="7001" spans="1:10">
      <c r="A7001" s="54" t="s">
        <v>1283</v>
      </c>
      <c r="B7001" s="31"/>
      <c r="C7001" s="41"/>
      <c r="D7001" s="18"/>
      <c r="E7001" s="42"/>
      <c r="F7001" s="60"/>
      <c r="G7001" s="43" t="s">
        <v>1284</v>
      </c>
      <c r="H7001" s="48">
        <f>SUM(H6998:H7000)</f>
        <v>898.56999999999994</v>
      </c>
      <c r="I7001" s="45"/>
      <c r="J7001" s="49" t="e">
        <f>SUM(J6998:J7000)</f>
        <v>#REF!</v>
      </c>
    </row>
    <row r="7002" spans="1:10">
      <c r="A7002" s="18" t="s">
        <v>1285</v>
      </c>
      <c r="B7002" s="61"/>
      <c r="C7002" s="47" t="s">
        <v>1286</v>
      </c>
      <c r="D7002" s="18"/>
      <c r="E7002" s="42"/>
      <c r="F7002" s="60"/>
      <c r="G7002" s="43"/>
      <c r="H7002" s="44"/>
      <c r="I7002" s="45"/>
      <c r="J7002" s="46"/>
    </row>
    <row r="7003" spans="1:10">
      <c r="A7003" s="40"/>
      <c r="B7003" s="31"/>
      <c r="C7003" s="617"/>
      <c r="D7003" s="618"/>
      <c r="E7003" s="619"/>
      <c r="F7003" s="620"/>
      <c r="G7003" s="621"/>
      <c r="H7003" s="622"/>
      <c r="I7003" s="522"/>
      <c r="J7003" s="623"/>
    </row>
    <row r="7004" spans="1:10">
      <c r="A7004" s="54" t="s">
        <v>1287</v>
      </c>
      <c r="B7004" s="61"/>
      <c r="C7004" s="41"/>
      <c r="D7004" s="18"/>
      <c r="E7004" s="42"/>
      <c r="F7004" s="60"/>
      <c r="G7004" s="43" t="s">
        <v>1288</v>
      </c>
      <c r="H7004" s="622">
        <f>SUM(H7002:H7003)</f>
        <v>0</v>
      </c>
      <c r="I7004" s="45"/>
      <c r="J7004" s="623">
        <f>SUM(J7002:J7003)</f>
        <v>0</v>
      </c>
    </row>
    <row r="7005" spans="1:10">
      <c r="A7005" s="18"/>
      <c r="B7005" s="55"/>
      <c r="C7005" s="41"/>
      <c r="D7005" s="18"/>
      <c r="E7005" s="42"/>
      <c r="F7005" s="60"/>
      <c r="G7005" s="43"/>
      <c r="H7005" s="44"/>
      <c r="I7005" s="45"/>
      <c r="J7005" s="46"/>
    </row>
    <row r="7006" spans="1:10" ht="16" thickBot="1">
      <c r="A7006" s="18" t="s">
        <v>1289</v>
      </c>
      <c r="B7006" s="55"/>
      <c r="C7006" s="56"/>
      <c r="D7006" s="405"/>
      <c r="E7006" s="406"/>
      <c r="F7006" s="407" t="s">
        <v>1290</v>
      </c>
      <c r="G7006" s="408">
        <f>SUM(H6993:H7005)/2</f>
        <v>2870.16</v>
      </c>
      <c r="H7006" s="409" t="e">
        <f>IF($A$2="CD",IF($A$3=1,ROUND(SUM(H6993:H7005)/2,0),IF($A$3=3,ROUND(SUM(H6993:H7005)/2,-1),SUM(H6993:H7005)/2)),SUM(H6993:H7005)/2)</f>
        <v>#REF!</v>
      </c>
      <c r="I7006" s="57" t="e">
        <f>SUM(J6993:J7005)/2</f>
        <v>#REF!</v>
      </c>
      <c r="J7006" s="410" t="e">
        <f>IF($A$2="CD",IF($A$3=1,ROUND(SUM(J6993:J7005)/2,0),IF($A$3=3,ROUND(SUM(J6993:J7005)/2,-1),SUM(J6993:J7005)/2)),SUM(J6993:J7005)/2)</f>
        <v>#REF!</v>
      </c>
    </row>
    <row r="7007" spans="1:10" ht="16" thickTop="1">
      <c r="A7007" s="18" t="s">
        <v>1340</v>
      </c>
      <c r="B7007" s="55"/>
      <c r="C7007" s="65" t="s">
        <v>1341</v>
      </c>
      <c r="D7007" s="66"/>
      <c r="E7007" s="67"/>
      <c r="F7007" s="112"/>
      <c r="G7007" s="68"/>
      <c r="H7007" s="69"/>
      <c r="I7007" s="45"/>
      <c r="J7007" s="70"/>
    </row>
    <row r="7008" spans="1:10">
      <c r="A7008" s="40" t="s">
        <v>1342</v>
      </c>
      <c r="B7008" s="55"/>
      <c r="C7008" s="624" t="s">
        <v>1343</v>
      </c>
      <c r="D7008" s="531"/>
      <c r="E7008" s="532"/>
      <c r="F7008" s="625">
        <f>$F$3</f>
        <v>0</v>
      </c>
      <c r="G7008" s="534"/>
      <c r="H7008" s="535" t="e">
        <f>ROUND(H7006*F7008,2)</f>
        <v>#REF!</v>
      </c>
      <c r="I7008" s="45"/>
      <c r="J7008" s="623" t="e">
        <f>ROUND(J7006*F7008,2)</f>
        <v>#REF!</v>
      </c>
    </row>
    <row r="7009" spans="1:10">
      <c r="A7009" s="40" t="s">
        <v>1344</v>
      </c>
      <c r="B7009" s="55"/>
      <c r="C7009" s="624" t="s">
        <v>1345</v>
      </c>
      <c r="D7009" s="531"/>
      <c r="E7009" s="532"/>
      <c r="F7009" s="625">
        <f>$G$3</f>
        <v>0</v>
      </c>
      <c r="G7009" s="534"/>
      <c r="H7009" s="535" t="e">
        <f>ROUND(H7006*F7009,2)</f>
        <v>#REF!</v>
      </c>
      <c r="I7009" s="45"/>
      <c r="J7009" s="623" t="e">
        <f>ROUND(J7006*F7009,2)</f>
        <v>#REF!</v>
      </c>
    </row>
    <row r="7010" spans="1:10">
      <c r="A7010" s="40" t="s">
        <v>1346</v>
      </c>
      <c r="B7010" s="55"/>
      <c r="C7010" s="624" t="s">
        <v>1347</v>
      </c>
      <c r="D7010" s="531"/>
      <c r="E7010" s="532"/>
      <c r="F7010" s="625">
        <f>$H$3</f>
        <v>0</v>
      </c>
      <c r="G7010" s="534"/>
      <c r="H7010" s="535" t="e">
        <f>ROUND(H7006*F7010,2)</f>
        <v>#REF!</v>
      </c>
      <c r="I7010" s="45"/>
      <c r="J7010" s="623" t="e">
        <f>ROUND(J7006*F7010,2)</f>
        <v>#REF!</v>
      </c>
    </row>
    <row r="7011" spans="1:10">
      <c r="A7011" s="40" t="s">
        <v>1348</v>
      </c>
      <c r="B7011" s="55"/>
      <c r="C7011" s="624" t="s">
        <v>1349</v>
      </c>
      <c r="D7011" s="531"/>
      <c r="E7011" s="532"/>
      <c r="F7011" s="625" t="e">
        <f>$I$3</f>
        <v>#REF!</v>
      </c>
      <c r="G7011" s="534"/>
      <c r="H7011" s="535" t="e">
        <f>ROUND(H7010*F7011,2)</f>
        <v>#REF!</v>
      </c>
      <c r="I7011" s="45"/>
      <c r="J7011" s="623" t="e">
        <f>ROUND(J7010*F7011,2)</f>
        <v>#REF!</v>
      </c>
    </row>
    <row r="7012" spans="1:10">
      <c r="A7012" s="18" t="s">
        <v>1350</v>
      </c>
      <c r="B7012" s="55"/>
      <c r="C7012" s="47" t="s">
        <v>1351</v>
      </c>
      <c r="D7012" s="18"/>
      <c r="E7012" s="42"/>
      <c r="F7012" s="60"/>
      <c r="G7012" s="71"/>
      <c r="H7012" s="72" t="e">
        <f>SUM(H7008:H7011)</f>
        <v>#REF!</v>
      </c>
      <c r="I7012" s="62"/>
      <c r="J7012" s="73" t="e">
        <f>SUM(J7008:J7011)</f>
        <v>#REF!</v>
      </c>
    </row>
    <row r="7013" spans="1:10" ht="16" thickBot="1">
      <c r="A7013" s="18" t="s">
        <v>1352</v>
      </c>
      <c r="B7013" s="55"/>
      <c r="C7013" s="411"/>
      <c r="D7013" s="412"/>
      <c r="E7013" s="406"/>
      <c r="F7013" s="407" t="s">
        <v>1353</v>
      </c>
      <c r="G7013" s="413" t="e">
        <f>H7012+H7006</f>
        <v>#REF!</v>
      </c>
      <c r="H7013" s="409" t="e">
        <f>IF($A$3=2,ROUND((H7006+H7012),2),IF($A$3=3,ROUND((H7006+H7012),-1),ROUND((H7006+H7012),0)))</f>
        <v>#REF!</v>
      </c>
      <c r="I7013" s="57"/>
      <c r="J7013" s="410" t="e">
        <f>IF($A$3=2,ROUND((J7006+J7012),2),IF($A$3=3,ROUND((J7006+J7012),-1),ROUND((J7006+J7012),0)))</f>
        <v>#REF!</v>
      </c>
    </row>
    <row r="7014" spans="1:10" ht="16" thickTop="1">
      <c r="C7014" s="1"/>
      <c r="D7014" s="2"/>
      <c r="E7014" s="1"/>
      <c r="F7014" s="1"/>
      <c r="G7014" s="1"/>
      <c r="H7014" s="1"/>
      <c r="I7014" s="29"/>
      <c r="J7014" s="30"/>
    </row>
    <row r="7015" spans="1:10">
      <c r="C7015" s="1"/>
      <c r="D7015" s="2"/>
      <c r="E7015" s="1"/>
      <c r="F7015" s="1"/>
      <c r="G7015" s="1"/>
      <c r="H7015" s="1"/>
      <c r="I7015" s="29"/>
      <c r="J7015" s="30"/>
    </row>
    <row r="7016" spans="1:10">
      <c r="C7016" s="1"/>
      <c r="D7016" s="2"/>
      <c r="E7016" s="1"/>
      <c r="F7016" s="1"/>
      <c r="G7016" s="1"/>
      <c r="H7016" s="1"/>
      <c r="I7016" s="29"/>
      <c r="J7016" s="30"/>
    </row>
  </sheetData>
  <mergeCells count="248">
    <mergeCell ref="C6961:F6962"/>
    <mergeCell ref="C6991:F6992"/>
    <mergeCell ref="C6786:F6787"/>
    <mergeCell ref="C6817:F6818"/>
    <mergeCell ref="C6847:F6848"/>
    <mergeCell ref="C6872:F6873"/>
    <mergeCell ref="C6900:F6901"/>
    <mergeCell ref="C6933:F6934"/>
    <mergeCell ref="C6622:F6623"/>
    <mergeCell ref="C6647:F6648"/>
    <mergeCell ref="C6673:F6674"/>
    <mergeCell ref="C6696:F6697"/>
    <mergeCell ref="C6724:F6725"/>
    <mergeCell ref="C6756:F6757"/>
    <mergeCell ref="C6436:F6437"/>
    <mergeCell ref="C6470:F6471"/>
    <mergeCell ref="C6499:F6500"/>
    <mergeCell ref="C6528:F6529"/>
    <mergeCell ref="C6559:F6560"/>
    <mergeCell ref="C6591:F6592"/>
    <mergeCell ref="C6257:F6258"/>
    <mergeCell ref="C6289:F6290"/>
    <mergeCell ref="C6320:F6321"/>
    <mergeCell ref="C6342:F6343"/>
    <mergeCell ref="C6378:F6379"/>
    <mergeCell ref="C6407:F6408"/>
    <mergeCell ref="C6096:F6097"/>
    <mergeCell ref="C6121:F6122"/>
    <mergeCell ref="C6146:F6147"/>
    <mergeCell ref="C6172:F6173"/>
    <mergeCell ref="C6201:F6202"/>
    <mergeCell ref="C6229:F6230"/>
    <mergeCell ref="C5929:F5930"/>
    <mergeCell ref="C5951:F5952"/>
    <mergeCell ref="C5979:F5980"/>
    <mergeCell ref="C6008:F6009"/>
    <mergeCell ref="C6037:F6038"/>
    <mergeCell ref="C6066:F6067"/>
    <mergeCell ref="C5762:F5763"/>
    <mergeCell ref="C5792:F5793"/>
    <mergeCell ref="C5817:F5818"/>
    <mergeCell ref="C5843:F5844"/>
    <mergeCell ref="C5869:F5870"/>
    <mergeCell ref="C5898:F5899"/>
    <mergeCell ref="C5591:F5592"/>
    <mergeCell ref="C5614:F5615"/>
    <mergeCell ref="C5643:F5644"/>
    <mergeCell ref="C5672:F5673"/>
    <mergeCell ref="C5704:F5705"/>
    <mergeCell ref="C5734:F5735"/>
    <mergeCell ref="C5410:F5411"/>
    <mergeCell ref="C5441:F5442"/>
    <mergeCell ref="C5472:F5473"/>
    <mergeCell ref="C5500:F5501"/>
    <mergeCell ref="C5529:F5530"/>
    <mergeCell ref="C5558:F5559"/>
    <mergeCell ref="C5229:F5230"/>
    <mergeCell ref="C5258:F5259"/>
    <mergeCell ref="C5289:F5290"/>
    <mergeCell ref="C5319:F5320"/>
    <mergeCell ref="C5348:F5349"/>
    <mergeCell ref="C5379:F5380"/>
    <mergeCell ref="C5048:F5049"/>
    <mergeCell ref="C5079:F5080"/>
    <mergeCell ref="C5109:F5110"/>
    <mergeCell ref="C5138:F5139"/>
    <mergeCell ref="C5171:F5172"/>
    <mergeCell ref="C5200:F5201"/>
    <mergeCell ref="C4860:F4861"/>
    <mergeCell ref="C4899:F4900"/>
    <mergeCell ref="C4928:F4929"/>
    <mergeCell ref="C4958:F4959"/>
    <mergeCell ref="C4987:F4988"/>
    <mergeCell ref="C5018:F5019"/>
    <mergeCell ref="C4688:F4689"/>
    <mergeCell ref="C4710:F4711"/>
    <mergeCell ref="C4735:F4736"/>
    <mergeCell ref="C4764:F4765"/>
    <mergeCell ref="C4793:F4794"/>
    <mergeCell ref="C4822:F4823"/>
    <mergeCell ref="C4506:F4507"/>
    <mergeCell ref="C4534:F4535"/>
    <mergeCell ref="C4562:F4563"/>
    <mergeCell ref="C4590:F4591"/>
    <mergeCell ref="C4619:F4620"/>
    <mergeCell ref="C4655:F4656"/>
    <mergeCell ref="C4319:F4320"/>
    <mergeCell ref="C4350:F4351"/>
    <mergeCell ref="C4379:F4380"/>
    <mergeCell ref="C4412:F4413"/>
    <mergeCell ref="C4448:F4449"/>
    <mergeCell ref="C4478:F4479"/>
    <mergeCell ref="C4132:F4133"/>
    <mergeCell ref="C4163:F4164"/>
    <mergeCell ref="C4194:F4195"/>
    <mergeCell ref="C4227:F4228"/>
    <mergeCell ref="C4262:F4263"/>
    <mergeCell ref="C4289:F4290"/>
    <mergeCell ref="C3921:F3922"/>
    <mergeCell ref="C3964:F3965"/>
    <mergeCell ref="C4002:F4003"/>
    <mergeCell ref="C4032:F4033"/>
    <mergeCell ref="C4068:F4069"/>
    <mergeCell ref="C4100:F4101"/>
    <mergeCell ref="C3743:F3744"/>
    <mergeCell ref="C3772:F3773"/>
    <mergeCell ref="C3801:F3802"/>
    <mergeCell ref="C3834:F3835"/>
    <mergeCell ref="C3866:F3867"/>
    <mergeCell ref="C3893:F3894"/>
    <mergeCell ref="C3557:F3558"/>
    <mergeCell ref="C3587:F3588"/>
    <mergeCell ref="C3615:F3616"/>
    <mergeCell ref="C3642:F3643"/>
    <mergeCell ref="C3677:F3678"/>
    <mergeCell ref="C3709:F3710"/>
    <mergeCell ref="C3371:F3372"/>
    <mergeCell ref="C3399:F3400"/>
    <mergeCell ref="C3424:F3425"/>
    <mergeCell ref="C3455:F3456"/>
    <mergeCell ref="C3492:F3493"/>
    <mergeCell ref="C3521:F3522"/>
    <mergeCell ref="C3173:F3174"/>
    <mergeCell ref="C3207:F3208"/>
    <mergeCell ref="C3238:F3239"/>
    <mergeCell ref="C3271:F3272"/>
    <mergeCell ref="C3307:F3308"/>
    <mergeCell ref="C3341:F3342"/>
    <mergeCell ref="C3012:F3013"/>
    <mergeCell ref="C3041:F3042"/>
    <mergeCell ref="C3070:F3071"/>
    <mergeCell ref="C3105:F3106"/>
    <mergeCell ref="C3137:F3138"/>
    <mergeCell ref="C2822:F2823"/>
    <mergeCell ref="C2850:F2851"/>
    <mergeCell ref="C2877:F2878"/>
    <mergeCell ref="C2912:F2913"/>
    <mergeCell ref="C2941:F2942"/>
    <mergeCell ref="C2977:F2978"/>
    <mergeCell ref="C2628:F2629"/>
    <mergeCell ref="C2665:F2666"/>
    <mergeCell ref="C2695:F2696"/>
    <mergeCell ref="C2728:F2729"/>
    <mergeCell ref="C2763:F2764"/>
    <mergeCell ref="C2794:F2795"/>
    <mergeCell ref="C2419:F2420"/>
    <mergeCell ref="C2453:F2454"/>
    <mergeCell ref="C2487:F2488"/>
    <mergeCell ref="C2519:F2520"/>
    <mergeCell ref="C2569:F2570"/>
    <mergeCell ref="C2591:F2592"/>
    <mergeCell ref="C2237:F2238"/>
    <mergeCell ref="C2259:F2260"/>
    <mergeCell ref="C2290:F2291"/>
    <mergeCell ref="C2322:F2323"/>
    <mergeCell ref="C2357:F2358"/>
    <mergeCell ref="C2388:F2389"/>
    <mergeCell ref="C2062:F2063"/>
    <mergeCell ref="C2090:F2091"/>
    <mergeCell ref="C2120:F2121"/>
    <mergeCell ref="C2144:F2145"/>
    <mergeCell ref="C2175:F2176"/>
    <mergeCell ref="C2205:F2206"/>
    <mergeCell ref="C1874:F1875"/>
    <mergeCell ref="C1899:F1900"/>
    <mergeCell ref="C1938:F1939"/>
    <mergeCell ref="C1970:F1971"/>
    <mergeCell ref="C1995:F1996"/>
    <mergeCell ref="C2030:F2031"/>
    <mergeCell ref="C1702:F1703"/>
    <mergeCell ref="C1733:F1734"/>
    <mergeCell ref="C1759:F1760"/>
    <mergeCell ref="C1784:F1785"/>
    <mergeCell ref="C1815:F1816"/>
    <mergeCell ref="C1843:F1844"/>
    <mergeCell ref="C1525:F1526"/>
    <mergeCell ref="C1555:F1556"/>
    <mergeCell ref="C1580:F1581"/>
    <mergeCell ref="C1611:F1612"/>
    <mergeCell ref="C1642:F1643"/>
    <mergeCell ref="C1670:F1671"/>
    <mergeCell ref="C1356:F1357"/>
    <mergeCell ref="C1386:F1387"/>
    <mergeCell ref="C1417:F1418"/>
    <mergeCell ref="C1448:F1449"/>
    <mergeCell ref="C1469:F1470"/>
    <mergeCell ref="C1496:F1497"/>
    <mergeCell ref="C1202:F1203"/>
    <mergeCell ref="C1227:F1228"/>
    <mergeCell ref="C1251:F1252"/>
    <mergeCell ref="C1276:F1277"/>
    <mergeCell ref="C1300:F1301"/>
    <mergeCell ref="C1327:F1328"/>
    <mergeCell ref="C1046:F1047"/>
    <mergeCell ref="C1070:F1071"/>
    <mergeCell ref="C1094:F1095"/>
    <mergeCell ref="C1118:F1119"/>
    <mergeCell ref="C1144:F1145"/>
    <mergeCell ref="C1173:F1174"/>
    <mergeCell ref="C900:F901"/>
    <mergeCell ref="C925:F926"/>
    <mergeCell ref="C950:F951"/>
    <mergeCell ref="C974:F975"/>
    <mergeCell ref="C998:F999"/>
    <mergeCell ref="C1022:F1023"/>
    <mergeCell ref="C752:F753"/>
    <mergeCell ref="C777:F778"/>
    <mergeCell ref="C802:F803"/>
    <mergeCell ref="C828:F829"/>
    <mergeCell ref="C852:F853"/>
    <mergeCell ref="C876:F877"/>
    <mergeCell ref="C599:F600"/>
    <mergeCell ref="C623:F624"/>
    <mergeCell ref="C652:F653"/>
    <mergeCell ref="C676:F677"/>
    <mergeCell ref="C700:F701"/>
    <mergeCell ref="C727:F728"/>
    <mergeCell ref="C452:F453"/>
    <mergeCell ref="C478:F479"/>
    <mergeCell ref="C502:F503"/>
    <mergeCell ref="C526:F527"/>
    <mergeCell ref="C550:F551"/>
    <mergeCell ref="C574:F575"/>
    <mergeCell ref="C287:F288"/>
    <mergeCell ref="C317:F318"/>
    <mergeCell ref="C347:F348"/>
    <mergeCell ref="C378:F379"/>
    <mergeCell ref="C402:F403"/>
    <mergeCell ref="C427:F428"/>
    <mergeCell ref="C165:F166"/>
    <mergeCell ref="C192:F193"/>
    <mergeCell ref="C221:F222"/>
    <mergeCell ref="C253:F254"/>
    <mergeCell ref="C6:F7"/>
    <mergeCell ref="G7:H7"/>
    <mergeCell ref="C10:F11"/>
    <mergeCell ref="C35:F36"/>
    <mergeCell ref="C63:F64"/>
    <mergeCell ref="C91:F92"/>
    <mergeCell ref="C1:C2"/>
    <mergeCell ref="D1:E2"/>
    <mergeCell ref="F1:F2"/>
    <mergeCell ref="G1:G2"/>
    <mergeCell ref="H1:H2"/>
    <mergeCell ref="C4:E5"/>
    <mergeCell ref="F4:H5"/>
    <mergeCell ref="C119:F120"/>
    <mergeCell ref="C142:F143"/>
  </mergeCells>
  <conditionalFormatting sqref="C6:F7">
    <cfRule type="cellIs" dxfId="2" priority="1" stopIfTrue="1" operator="equal">
      <formula>"ESCRIBA AQUÍ EL NOMBRE DE LA OBRA"</formula>
    </cfRule>
  </conditionalFormatting>
  <conditionalFormatting sqref="G6">
    <cfRule type="expression" dxfId="1" priority="3" stopIfTrue="1">
      <formula>$H$6=0</formula>
    </cfRule>
  </conditionalFormatting>
  <conditionalFormatting sqref="H6">
    <cfRule type="cellIs" dxfId="0" priority="2" stopIfTrue="1" operator="equal">
      <formula>0</formula>
    </cfRule>
  </conditionalFormatting>
  <pageMargins left="0.70866141732283472" right="0.70866141732283472" top="0.74803149606299213" bottom="0.74803149606299213" header="0.31496062992125984" footer="0.31496062992125984"/>
  <pageSetup scale="86" fitToHeight="0" orientation="portrait" r:id="rId1"/>
  <headerFooter>
    <oddFooter>Página &amp;P</oddFooter>
  </headerFooter>
  <rowBreaks count="114" manualBreakCount="114">
    <brk id="34" min="2" max="7" man="1"/>
    <brk id="78" min="2" max="7" man="1"/>
    <brk id="118" min="2" max="7" man="1"/>
    <brk id="207" min="2" max="7" man="1"/>
    <brk id="252" min="2" max="7" man="1"/>
    <brk id="387" min="2" max="7" man="1"/>
    <brk id="477" min="2" max="7" man="1"/>
    <brk id="564" min="2" max="7" man="1"/>
    <brk id="608" min="2" max="7" man="1"/>
    <brk id="651" min="2" max="7" man="1"/>
    <brk id="742" min="2" max="7" man="1"/>
    <brk id="787" min="2" max="7" man="1"/>
    <brk id="875" min="2" max="7" man="1"/>
    <brk id="915" min="2" max="7" man="1"/>
    <brk id="959" min="2" max="7" man="1"/>
    <brk id="1004" min="2" max="7" man="1"/>
    <brk id="1045" min="2" max="7" man="1"/>
    <brk id="1133" min="2" max="7" man="1"/>
    <brk id="1172" min="2" max="7" man="1"/>
    <brk id="1216" min="2" max="7" man="1"/>
    <brk id="1261" min="2" max="7" man="1"/>
    <brk id="1306" min="2" max="7" man="1"/>
    <brk id="1355" min="2" max="7" man="1"/>
    <brk id="1406" min="2" max="7" man="1"/>
    <brk id="1459" min="2" max="7" man="1"/>
    <brk id="1509" min="2" max="7" man="1"/>
    <brk id="1561" min="2" max="7" man="1"/>
    <brk id="1610" min="2" max="7" man="1"/>
    <brk id="1659" min="2" max="7" man="1"/>
    <brk id="1710" min="2" max="7" man="1"/>
    <brk id="1757" min="2" max="7" man="1"/>
    <brk id="1805" min="2" max="7" man="1"/>
    <brk id="1858" min="2" max="7" man="1"/>
    <brk id="2019" min="2" max="7" man="1"/>
    <brk id="2071" min="2" max="7" man="1"/>
    <brk id="2119" min="2" max="7" man="1"/>
    <brk id="2226" min="2" max="7" man="1"/>
    <brk id="2279" min="2" max="7" man="1"/>
    <brk id="2331" min="2" max="7" man="1"/>
    <brk id="2437" min="2" max="7" man="1"/>
    <brk id="2486" min="2" max="7" man="1"/>
    <brk id="2539" min="2" max="7" man="1"/>
    <brk id="2590" min="2" max="7" man="1"/>
    <brk id="2643" min="2" max="7" man="1"/>
    <brk id="2694" min="2" max="7" man="1"/>
    <brk id="2747" min="2" max="7" man="1"/>
    <brk id="2849" min="2" max="7" man="1"/>
    <brk id="2901" min="2" max="7" man="1"/>
    <brk id="2940" min="2" max="7" man="1"/>
    <brk id="3060" min="2" max="7" man="1"/>
    <brk id="3136" min="2" max="7" man="1"/>
    <brk id="3188" min="2" max="7" man="1"/>
    <brk id="3237" min="2" max="7" man="1"/>
    <brk id="3340" min="2" max="7" man="1"/>
    <brk id="3389" min="2" max="7" man="1"/>
    <brk id="3439" min="2" max="7" man="1"/>
    <brk id="3491" min="2" max="7" man="1"/>
    <brk id="3541" min="2" max="7" man="1"/>
    <brk id="3594" min="2" max="7" man="1"/>
    <brk id="3641" min="2" max="7" man="1"/>
    <brk id="3694" min="2" max="7" man="1"/>
    <brk id="3742" min="2" max="7" man="1"/>
    <brk id="3790" min="2" max="7" man="1"/>
    <brk id="3892" min="2" max="7" man="1"/>
    <brk id="3945" min="2" max="7" man="1"/>
    <brk id="4052" min="2" max="7" man="1"/>
    <brk id="4099" min="2" max="7" man="1"/>
    <brk id="4152" min="2" max="7" man="1"/>
    <brk id="4205" min="2" max="7" man="1"/>
    <brk id="4309" min="2" max="7" man="1"/>
    <brk id="4411" min="2" max="7" man="1"/>
    <brk id="4463" min="2" max="7" man="1"/>
    <brk id="4515" min="2" max="7" man="1"/>
    <brk id="4561" min="2" max="7" man="1"/>
    <brk id="4668" min="2" max="7" man="1"/>
    <brk id="4719" min="2" max="7" man="1"/>
    <brk id="4771" min="2" max="7" man="1"/>
    <brk id="4821" min="2" max="7" man="1"/>
    <brk id="4872" min="2" max="7" man="1"/>
    <brk id="4977" min="2" max="7" man="1"/>
    <brk id="5030" min="2" max="7" man="1"/>
    <brk id="5078" min="2" max="7" man="1"/>
    <brk id="5128" min="2" max="7" man="1"/>
    <brk id="5181" min="2" max="7" man="1"/>
    <brk id="5228" min="2" max="7" man="1"/>
    <brk id="5278" min="2" max="7" man="1"/>
    <brk id="5330" min="2" max="7" man="1"/>
    <brk id="5378" min="2" max="7" man="1"/>
    <brk id="5431" min="2" max="7" man="1"/>
    <brk id="5537" min="2" max="7" man="1"/>
    <brk id="5590" min="2" max="7" man="1"/>
    <brk id="5642" min="2" max="7" man="1"/>
    <brk id="5694" min="2" max="7" man="1"/>
    <brk id="5747" min="2" max="7" man="1"/>
    <brk id="5853" min="2" max="7" man="1"/>
    <brk id="5906" min="2" max="7" man="1"/>
    <brk id="6007" min="2" max="7" man="1"/>
    <brk id="6055" min="2" max="7" man="1"/>
    <brk id="6105" min="2" max="7" man="1"/>
    <brk id="6156" min="2" max="7" man="1"/>
    <brk id="6207" min="2" max="7" man="1"/>
    <brk id="6256" min="2" max="7" man="1"/>
    <brk id="6309" min="2" max="7" man="1"/>
    <brk id="6362" min="2" max="7" man="1"/>
    <brk id="6415" min="2" max="7" man="1"/>
    <brk id="6518" min="2" max="7" man="1"/>
    <brk id="6571" min="2" max="7" man="1"/>
    <brk id="6621" min="2" max="7" man="1"/>
    <brk id="6672" min="2" max="7" man="1"/>
    <brk id="6723" min="2" max="7" man="1"/>
    <brk id="6775" min="2" max="7" man="1"/>
    <brk id="6828" min="2" max="7" man="1"/>
    <brk id="6932" min="2" max="7" man="1"/>
    <brk id="6980" min="2" max="7" man="1"/>
  </rowBreak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Hoja1</vt:lpstr>
      <vt:lpstr>APU1</vt:lpstr>
      <vt:lpstr>'APU1'!Área_de_impresión</vt:lpstr>
      <vt:lpstr>'APU1'!Títulos_a_imprimir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GILIAN CAMACHO RAMIREZ</cp:lastModifiedBy>
  <cp:revision/>
  <dcterms:created xsi:type="dcterms:W3CDTF">2022-06-29T12:15:17Z</dcterms:created>
  <dcterms:modified xsi:type="dcterms:W3CDTF">2026-07-09T17:13:12Z</dcterms:modified>
  <cp:category/>
  <cp:contentStatus/>
</cp:coreProperties>
</file>