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defaultThemeVersion="124226"/>
  <mc:AlternateContent xmlns:mc="http://schemas.openxmlformats.org/markup-compatibility/2006">
    <mc:Choice Requires="x15">
      <x15ac:absPath xmlns:x15ac="http://schemas.microsoft.com/office/spreadsheetml/2010/11/ac" url="/Users/carolcabrera/Desktop/CENAC VILLAVICENCIO/ESTRUC 066 SAMC - CANINOS/"/>
    </mc:Choice>
  </mc:AlternateContent>
  <xr:revisionPtr revIDLastSave="0" documentId="13_ncr:1_{57DD1B43-6596-BD49-942D-94A374F776FE}" xr6:coauthVersionLast="47" xr6:coauthVersionMax="47" xr10:uidLastSave="{00000000-0000-0000-0000-000000000000}"/>
  <bookViews>
    <workbookView xWindow="0" yWindow="600" windowWidth="28800" windowHeight="16140" xr2:uid="{00000000-000D-0000-FFFF-FFFF00000000}"/>
  </bookViews>
  <sheets>
    <sheet name="CANINOS II SEM 2026" sheetId="1" r:id="rId1"/>
  </sheets>
  <definedNames>
    <definedName name="_xlnm._FilterDatabase" localSheetId="0" hidden="1">'CANINOS II SEM 2026'!$W$1:$W$262</definedName>
    <definedName name="Rubros" localSheetId="0">#REF!</definedName>
    <definedName name="Rubr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M149" i="1" l="1"/>
  <c r="L240" i="1"/>
  <c r="M240" i="1" s="1"/>
  <c r="L248" i="1"/>
  <c r="M248" i="1" s="1"/>
  <c r="L15" i="1" l="1"/>
  <c r="M15" i="1" s="1"/>
  <c r="L14" i="1"/>
  <c r="M14" i="1" s="1"/>
  <c r="L13" i="1"/>
  <c r="M13" i="1" s="1"/>
  <c r="L12" i="1"/>
  <c r="M12" i="1" s="1"/>
  <c r="L11" i="1"/>
  <c r="M11" i="1" s="1"/>
  <c r="L10" i="1"/>
  <c r="M10" i="1" s="1"/>
  <c r="L227" i="1"/>
  <c r="M227" i="1" s="1"/>
  <c r="L222" i="1"/>
  <c r="M222" i="1" s="1"/>
  <c r="L217" i="1"/>
  <c r="M217" i="1" s="1"/>
  <c r="L212" i="1"/>
  <c r="M212" i="1" s="1"/>
  <c r="L154" i="1"/>
  <c r="M154" i="1" s="1"/>
  <c r="L102" i="1"/>
  <c r="M102" i="1" s="1"/>
  <c r="L95" i="1"/>
  <c r="M95" i="1" s="1"/>
  <c r="L50" i="1"/>
  <c r="M50" i="1" s="1"/>
  <c r="L49" i="1"/>
  <c r="M49" i="1" s="1"/>
  <c r="L48" i="1"/>
  <c r="M48" i="1" s="1"/>
  <c r="L22" i="1"/>
  <c r="M22" i="1" s="1"/>
  <c r="I259" i="1" l="1"/>
  <c r="J259" i="1" s="1"/>
  <c r="I258" i="1"/>
  <c r="J258" i="1" s="1"/>
  <c r="J257" i="1"/>
  <c r="I256" i="1"/>
  <c r="J256" i="1" s="1"/>
  <c r="I255" i="1"/>
  <c r="J255" i="1" s="1"/>
  <c r="I254" i="1"/>
  <c r="J254" i="1" s="1"/>
  <c r="I253" i="1"/>
  <c r="J253" i="1" s="1"/>
  <c r="I252" i="1"/>
  <c r="J252" i="1" s="1"/>
  <c r="I251" i="1"/>
  <c r="J251" i="1" s="1"/>
  <c r="J250" i="1"/>
  <c r="J249" i="1"/>
  <c r="I248" i="1"/>
  <c r="J248" i="1" s="1"/>
  <c r="I247" i="1"/>
  <c r="J247" i="1" s="1"/>
  <c r="I246" i="1"/>
  <c r="J246" i="1" s="1"/>
  <c r="J245" i="1"/>
  <c r="I244" i="1"/>
  <c r="J244" i="1" s="1"/>
  <c r="I243" i="1"/>
  <c r="J243" i="1" s="1"/>
  <c r="J242" i="1"/>
  <c r="I241" i="1"/>
  <c r="J241" i="1" s="1"/>
  <c r="I240" i="1"/>
  <c r="J240" i="1" s="1"/>
  <c r="I239" i="1"/>
  <c r="J239" i="1" s="1"/>
  <c r="I238" i="1"/>
  <c r="J238" i="1" s="1"/>
  <c r="I237" i="1"/>
  <c r="J237" i="1" s="1"/>
  <c r="I236" i="1"/>
  <c r="J236" i="1" s="1"/>
  <c r="J235" i="1"/>
  <c r="J234" i="1"/>
  <c r="J233" i="1"/>
  <c r="J230" i="1"/>
  <c r="J229" i="1"/>
  <c r="J228" i="1"/>
  <c r="I227" i="1"/>
  <c r="J227" i="1" s="1"/>
  <c r="J226" i="1"/>
  <c r="J225" i="1"/>
  <c r="J224" i="1"/>
  <c r="J223" i="1"/>
  <c r="I222" i="1"/>
  <c r="J222" i="1" s="1"/>
  <c r="J221" i="1"/>
  <c r="J220" i="1"/>
  <c r="J219" i="1"/>
  <c r="J218" i="1"/>
  <c r="I217" i="1"/>
  <c r="J217" i="1" s="1"/>
  <c r="J216" i="1"/>
  <c r="J215" i="1"/>
  <c r="J214" i="1"/>
  <c r="J213" i="1"/>
  <c r="I212" i="1"/>
  <c r="J212" i="1" s="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I154" i="1"/>
  <c r="J154" i="1" s="1"/>
  <c r="J153" i="1"/>
  <c r="J152" i="1"/>
  <c r="J151" i="1"/>
  <c r="J150" i="1"/>
  <c r="J149" i="1"/>
  <c r="J148" i="1"/>
  <c r="J147" i="1"/>
  <c r="J146" i="1"/>
  <c r="J145" i="1"/>
  <c r="J144" i="1"/>
  <c r="J143" i="1"/>
  <c r="J142" i="1"/>
  <c r="J141" i="1"/>
  <c r="J140" i="1"/>
  <c r="J139" i="1"/>
  <c r="J138" i="1"/>
  <c r="J137" i="1"/>
  <c r="J136" i="1"/>
  <c r="J135" i="1"/>
  <c r="J134" i="1"/>
  <c r="J133" i="1"/>
  <c r="I15" i="1"/>
  <c r="J15" i="1" s="1"/>
  <c r="I14" i="1"/>
  <c r="J14" i="1" s="1"/>
  <c r="I13" i="1"/>
  <c r="J13" i="1" s="1"/>
  <c r="I12" i="1"/>
  <c r="J12" i="1" s="1"/>
  <c r="I11" i="1"/>
  <c r="J11" i="1" s="1"/>
  <c r="I10" i="1"/>
  <c r="J10" i="1" s="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I102" i="1"/>
  <c r="J102" i="1" s="1"/>
  <c r="J101" i="1"/>
  <c r="J100" i="1"/>
  <c r="J99" i="1"/>
  <c r="J98" i="1"/>
  <c r="J97" i="1"/>
  <c r="J96" i="1"/>
  <c r="I95" i="1"/>
  <c r="J95" i="1" s="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I50" i="1"/>
  <c r="J50" i="1" s="1"/>
  <c r="I49" i="1"/>
  <c r="J49" i="1" s="1"/>
  <c r="I48" i="1"/>
  <c r="J48" i="1" s="1"/>
  <c r="J47" i="1"/>
  <c r="J46" i="1"/>
  <c r="J45" i="1"/>
  <c r="J44" i="1"/>
  <c r="J43" i="1"/>
  <c r="J42" i="1"/>
  <c r="J41" i="1"/>
  <c r="J40" i="1"/>
  <c r="J39" i="1"/>
  <c r="J38" i="1"/>
  <c r="J37" i="1"/>
  <c r="J36" i="1"/>
  <c r="J35" i="1"/>
  <c r="J34" i="1"/>
  <c r="J33" i="1"/>
  <c r="J32" i="1"/>
  <c r="J31" i="1"/>
  <c r="J30" i="1"/>
  <c r="J29" i="1"/>
  <c r="J28" i="1"/>
  <c r="J27" i="1"/>
  <c r="J26" i="1"/>
  <c r="J25" i="1"/>
  <c r="J24" i="1"/>
  <c r="J23" i="1"/>
  <c r="I22" i="1"/>
  <c r="J22" i="1" s="1"/>
  <c r="J21" i="1"/>
  <c r="J20" i="1"/>
  <c r="J19" i="1"/>
  <c r="J18" i="1"/>
  <c r="P18" i="1" l="1"/>
  <c r="Q18" i="1"/>
  <c r="R18" i="1"/>
  <c r="N18" i="1"/>
  <c r="O18" i="1"/>
  <c r="S18" i="1" s="1"/>
  <c r="M260" i="1"/>
  <c r="J260" i="1" l="1"/>
  <c r="A233" i="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P15" i="1" l="1"/>
  <c r="Q15" i="1"/>
  <c r="R15" i="1"/>
  <c r="O15" i="1"/>
  <c r="N15" i="1"/>
  <c r="N212" i="1"/>
  <c r="O212" i="1"/>
  <c r="R212" i="1"/>
  <c r="P212" i="1"/>
  <c r="Q212" i="1"/>
  <c r="N196" i="1"/>
  <c r="O196" i="1"/>
  <c r="P196" i="1"/>
  <c r="Q196" i="1"/>
  <c r="R196" i="1"/>
  <c r="N188" i="1"/>
  <c r="O188" i="1"/>
  <c r="P188" i="1"/>
  <c r="Q188" i="1"/>
  <c r="R188" i="1"/>
  <c r="P164" i="1"/>
  <c r="Q164" i="1"/>
  <c r="R164" i="1"/>
  <c r="O164" i="1"/>
  <c r="N164" i="1"/>
  <c r="P148" i="1"/>
  <c r="Q148" i="1"/>
  <c r="R148" i="1"/>
  <c r="O148" i="1"/>
  <c r="N148" i="1"/>
  <c r="N124" i="1"/>
  <c r="O124" i="1"/>
  <c r="P124" i="1"/>
  <c r="Q124" i="1"/>
  <c r="R124" i="1"/>
  <c r="Q84" i="1"/>
  <c r="R84" i="1"/>
  <c r="P84" i="1"/>
  <c r="N84" i="1"/>
  <c r="O84" i="1"/>
  <c r="P20" i="1"/>
  <c r="Q20" i="1"/>
  <c r="R20" i="1"/>
  <c r="O20" i="1"/>
  <c r="N20" i="1"/>
  <c r="R227" i="1"/>
  <c r="S227" i="1" s="1"/>
  <c r="Q227" i="1"/>
  <c r="N227" i="1"/>
  <c r="O227" i="1"/>
  <c r="P227" i="1"/>
  <c r="R211" i="1"/>
  <c r="O211" i="1"/>
  <c r="P211" i="1"/>
  <c r="N211" i="1"/>
  <c r="Q211" i="1"/>
  <c r="Q171" i="1"/>
  <c r="R171" i="1"/>
  <c r="P171" i="1"/>
  <c r="N171" i="1"/>
  <c r="O171" i="1"/>
  <c r="P131" i="1"/>
  <c r="Q131" i="1"/>
  <c r="R131" i="1"/>
  <c r="O131" i="1"/>
  <c r="N131" i="1"/>
  <c r="N99" i="1"/>
  <c r="R99" i="1"/>
  <c r="Q99" i="1"/>
  <c r="O99" i="1"/>
  <c r="P99" i="1"/>
  <c r="N67" i="1"/>
  <c r="R67" i="1"/>
  <c r="O67" i="1"/>
  <c r="P67" i="1"/>
  <c r="Q67" i="1"/>
  <c r="R27" i="1"/>
  <c r="Q27" i="1"/>
  <c r="P27" i="1"/>
  <c r="N27" i="1"/>
  <c r="O27" i="1"/>
  <c r="Q256" i="1"/>
  <c r="R256" i="1"/>
  <c r="N256" i="1"/>
  <c r="P256" i="1"/>
  <c r="O256" i="1"/>
  <c r="Q218" i="1"/>
  <c r="R218" i="1"/>
  <c r="P218" i="1"/>
  <c r="N218" i="1"/>
  <c r="O218" i="1"/>
  <c r="N186" i="1"/>
  <c r="R186" i="1"/>
  <c r="Q186" i="1"/>
  <c r="O186" i="1"/>
  <c r="P186" i="1"/>
  <c r="O154" i="1"/>
  <c r="P154" i="1"/>
  <c r="Q154" i="1"/>
  <c r="N154" i="1"/>
  <c r="R154" i="1"/>
  <c r="R122" i="1"/>
  <c r="O122" i="1"/>
  <c r="P122" i="1"/>
  <c r="Q122" i="1"/>
  <c r="N122" i="1"/>
  <c r="N233" i="1"/>
  <c r="O233" i="1"/>
  <c r="Q233" i="1"/>
  <c r="R233" i="1"/>
  <c r="S233" i="1" s="1"/>
  <c r="P233" i="1"/>
  <c r="R201" i="1"/>
  <c r="N201" i="1"/>
  <c r="O201" i="1"/>
  <c r="P201" i="1"/>
  <c r="Q201" i="1"/>
  <c r="N153" i="1"/>
  <c r="O153" i="1"/>
  <c r="P153" i="1"/>
  <c r="Q153" i="1"/>
  <c r="R153" i="1"/>
  <c r="O229" i="1"/>
  <c r="P229" i="1"/>
  <c r="Q229" i="1"/>
  <c r="N229" i="1"/>
  <c r="R229" i="1"/>
  <c r="S229" i="1" s="1"/>
  <c r="Q221" i="1"/>
  <c r="R221" i="1"/>
  <c r="S221" i="1" s="1"/>
  <c r="P221" i="1"/>
  <c r="O221" i="1"/>
  <c r="N221" i="1"/>
  <c r="N213" i="1"/>
  <c r="O213" i="1"/>
  <c r="P213" i="1"/>
  <c r="R213" i="1"/>
  <c r="S213" i="1" s="1"/>
  <c r="Q213" i="1"/>
  <c r="N205" i="1"/>
  <c r="O205" i="1"/>
  <c r="P205" i="1"/>
  <c r="Q205" i="1"/>
  <c r="R205" i="1"/>
  <c r="S205" i="1" s="1"/>
  <c r="O197" i="1"/>
  <c r="P197" i="1"/>
  <c r="Q197" i="1"/>
  <c r="N197" i="1"/>
  <c r="R197" i="1"/>
  <c r="O189" i="1"/>
  <c r="P189" i="1"/>
  <c r="Q189" i="1"/>
  <c r="N189" i="1"/>
  <c r="R189" i="1"/>
  <c r="S189" i="1" s="1"/>
  <c r="P181" i="1"/>
  <c r="Q181" i="1"/>
  <c r="R181" i="1"/>
  <c r="N181" i="1"/>
  <c r="O181" i="1"/>
  <c r="N173" i="1"/>
  <c r="O173" i="1"/>
  <c r="P173" i="1"/>
  <c r="Q173" i="1"/>
  <c r="R173" i="1"/>
  <c r="R165" i="1"/>
  <c r="N165" i="1"/>
  <c r="O165" i="1"/>
  <c r="P165" i="1"/>
  <c r="Q165" i="1"/>
  <c r="P157" i="1"/>
  <c r="Q157" i="1"/>
  <c r="R157" i="1"/>
  <c r="O157" i="1"/>
  <c r="N157" i="1"/>
  <c r="R149" i="1"/>
  <c r="Q149" i="1"/>
  <c r="N149" i="1"/>
  <c r="O149" i="1"/>
  <c r="P149" i="1"/>
  <c r="O141" i="1"/>
  <c r="P141" i="1"/>
  <c r="Q141" i="1"/>
  <c r="N141" i="1"/>
  <c r="R141" i="1"/>
  <c r="O133" i="1"/>
  <c r="N133" i="1"/>
  <c r="P133" i="1"/>
  <c r="Q133" i="1"/>
  <c r="R133" i="1"/>
  <c r="P125" i="1"/>
  <c r="O125" i="1"/>
  <c r="Q125" i="1"/>
  <c r="R125" i="1"/>
  <c r="S125" i="1" s="1"/>
  <c r="N125" i="1"/>
  <c r="N117" i="1"/>
  <c r="O117" i="1"/>
  <c r="P117" i="1"/>
  <c r="Q117" i="1"/>
  <c r="R117" i="1"/>
  <c r="Q109" i="1"/>
  <c r="R109" i="1"/>
  <c r="P109" i="1"/>
  <c r="N109" i="1"/>
  <c r="O109" i="1"/>
  <c r="Q101" i="1"/>
  <c r="R101" i="1"/>
  <c r="P101" i="1"/>
  <c r="N101" i="1"/>
  <c r="O101" i="1"/>
  <c r="N93" i="1"/>
  <c r="O93" i="1"/>
  <c r="R93" i="1"/>
  <c r="Q93" i="1"/>
  <c r="P93" i="1"/>
  <c r="R85" i="1"/>
  <c r="Q85" i="1"/>
  <c r="N85" i="1"/>
  <c r="O85" i="1"/>
  <c r="P85" i="1"/>
  <c r="N77" i="1"/>
  <c r="O77" i="1"/>
  <c r="P77" i="1"/>
  <c r="Q77" i="1"/>
  <c r="R77" i="1"/>
  <c r="S77" i="1" s="1"/>
  <c r="R69" i="1"/>
  <c r="Q69" i="1"/>
  <c r="N69" i="1"/>
  <c r="O69" i="1"/>
  <c r="P69" i="1"/>
  <c r="N61" i="1"/>
  <c r="O61" i="1"/>
  <c r="P61" i="1"/>
  <c r="Q61" i="1"/>
  <c r="R61" i="1"/>
  <c r="S61" i="1" s="1"/>
  <c r="R53" i="1"/>
  <c r="Q53" i="1"/>
  <c r="P53" i="1"/>
  <c r="O53" i="1"/>
  <c r="N53" i="1"/>
  <c r="R45" i="1"/>
  <c r="Q45" i="1"/>
  <c r="N45" i="1"/>
  <c r="O45" i="1"/>
  <c r="P45" i="1"/>
  <c r="Q37" i="1"/>
  <c r="R37" i="1"/>
  <c r="P37" i="1"/>
  <c r="N37" i="1"/>
  <c r="O37" i="1"/>
  <c r="O29" i="1"/>
  <c r="P29" i="1"/>
  <c r="Q29" i="1"/>
  <c r="N29" i="1"/>
  <c r="R29" i="1"/>
  <c r="R21" i="1"/>
  <c r="Q21" i="1"/>
  <c r="N21" i="1"/>
  <c r="O21" i="1"/>
  <c r="P21" i="1"/>
  <c r="R238" i="1"/>
  <c r="Q238" i="1"/>
  <c r="N238" i="1"/>
  <c r="O238" i="1"/>
  <c r="P238" i="1"/>
  <c r="Q246" i="1"/>
  <c r="R246" i="1"/>
  <c r="P246" i="1"/>
  <c r="O246" i="1"/>
  <c r="N246" i="1"/>
  <c r="N254" i="1"/>
  <c r="O254" i="1"/>
  <c r="P254" i="1"/>
  <c r="Q254" i="1"/>
  <c r="R254" i="1"/>
  <c r="S254" i="1" s="1"/>
  <c r="N220" i="1"/>
  <c r="O220" i="1"/>
  <c r="P220" i="1"/>
  <c r="Q220" i="1"/>
  <c r="R220" i="1"/>
  <c r="N180" i="1"/>
  <c r="O180" i="1"/>
  <c r="P180" i="1"/>
  <c r="R180" i="1"/>
  <c r="Q180" i="1"/>
  <c r="O108" i="1"/>
  <c r="P108" i="1"/>
  <c r="Q108" i="1"/>
  <c r="N108" i="1"/>
  <c r="R108" i="1"/>
  <c r="S108" i="1" s="1"/>
  <c r="R247" i="1"/>
  <c r="O247" i="1"/>
  <c r="Q247" i="1"/>
  <c r="N247" i="1"/>
  <c r="P247" i="1"/>
  <c r="N14" i="1"/>
  <c r="O14" i="1"/>
  <c r="P14" i="1"/>
  <c r="Q14" i="1"/>
  <c r="R14" i="1"/>
  <c r="R195" i="1"/>
  <c r="Q195" i="1"/>
  <c r="P195" i="1"/>
  <c r="N195" i="1"/>
  <c r="O195" i="1"/>
  <c r="N163" i="1"/>
  <c r="O163" i="1"/>
  <c r="R163" i="1"/>
  <c r="P163" i="1"/>
  <c r="Q163" i="1"/>
  <c r="R123" i="1"/>
  <c r="Q123" i="1"/>
  <c r="N123" i="1"/>
  <c r="P123" i="1"/>
  <c r="O123" i="1"/>
  <c r="R91" i="1"/>
  <c r="Q91" i="1"/>
  <c r="P91" i="1"/>
  <c r="N91" i="1"/>
  <c r="O91" i="1"/>
  <c r="N51" i="1"/>
  <c r="O51" i="1"/>
  <c r="P51" i="1"/>
  <c r="Q51" i="1"/>
  <c r="R51" i="1"/>
  <c r="N19" i="1"/>
  <c r="O19" i="1"/>
  <c r="P19" i="1"/>
  <c r="Q19" i="1"/>
  <c r="R19" i="1"/>
  <c r="R13" i="1"/>
  <c r="S13" i="1" s="1"/>
  <c r="Q13" i="1"/>
  <c r="P13" i="1"/>
  <c r="N13" i="1"/>
  <c r="O13" i="1"/>
  <c r="N202" i="1"/>
  <c r="O202" i="1"/>
  <c r="P202" i="1"/>
  <c r="Q202" i="1"/>
  <c r="R202" i="1"/>
  <c r="N178" i="1"/>
  <c r="R178" i="1"/>
  <c r="Q178" i="1"/>
  <c r="O178" i="1"/>
  <c r="P178" i="1"/>
  <c r="N146" i="1"/>
  <c r="R146" i="1"/>
  <c r="Q146" i="1"/>
  <c r="O146" i="1"/>
  <c r="P146" i="1"/>
  <c r="N114" i="1"/>
  <c r="O114" i="1"/>
  <c r="P114" i="1"/>
  <c r="Q114" i="1"/>
  <c r="R114" i="1"/>
  <c r="S114" i="1" s="1"/>
  <c r="P90" i="1"/>
  <c r="Q90" i="1"/>
  <c r="R90" i="1"/>
  <c r="O90" i="1"/>
  <c r="N90" i="1"/>
  <c r="R66" i="1"/>
  <c r="N66" i="1"/>
  <c r="O66" i="1"/>
  <c r="P66" i="1"/>
  <c r="Q66" i="1"/>
  <c r="O58" i="1"/>
  <c r="P58" i="1"/>
  <c r="Q58" i="1"/>
  <c r="N58" i="1"/>
  <c r="R58" i="1"/>
  <c r="S58" i="1" s="1"/>
  <c r="N42" i="1"/>
  <c r="O42" i="1"/>
  <c r="P42" i="1"/>
  <c r="Q42" i="1"/>
  <c r="R42" i="1"/>
  <c r="N34" i="1"/>
  <c r="O34" i="1"/>
  <c r="P34" i="1"/>
  <c r="Q34" i="1"/>
  <c r="R34" i="1"/>
  <c r="O26" i="1"/>
  <c r="P26" i="1"/>
  <c r="Q26" i="1"/>
  <c r="N26" i="1"/>
  <c r="R26" i="1"/>
  <c r="P249" i="1"/>
  <c r="Q249" i="1"/>
  <c r="O249" i="1"/>
  <c r="R249" i="1"/>
  <c r="N249" i="1"/>
  <c r="R177" i="1"/>
  <c r="N177" i="1"/>
  <c r="O177" i="1"/>
  <c r="P177" i="1"/>
  <c r="Q177" i="1"/>
  <c r="N137" i="1"/>
  <c r="O137" i="1"/>
  <c r="P137" i="1"/>
  <c r="Q137" i="1"/>
  <c r="R137" i="1"/>
  <c r="O105" i="1"/>
  <c r="P105" i="1"/>
  <c r="Q105" i="1"/>
  <c r="N105" i="1"/>
  <c r="R105" i="1"/>
  <c r="N89" i="1"/>
  <c r="O89" i="1"/>
  <c r="P89" i="1"/>
  <c r="Q89" i="1"/>
  <c r="R89" i="1"/>
  <c r="P65" i="1"/>
  <c r="Q65" i="1"/>
  <c r="R65" i="1"/>
  <c r="O65" i="1"/>
  <c r="N65" i="1"/>
  <c r="Q41" i="1"/>
  <c r="R41" i="1"/>
  <c r="P41" i="1"/>
  <c r="O41" i="1"/>
  <c r="N41" i="1"/>
  <c r="N258" i="1"/>
  <c r="O258" i="1"/>
  <c r="P258" i="1"/>
  <c r="Q258" i="1"/>
  <c r="R258" i="1"/>
  <c r="S258" i="1" s="1"/>
  <c r="W258" i="1" s="1"/>
  <c r="Q224" i="1"/>
  <c r="R224" i="1"/>
  <c r="P224" i="1"/>
  <c r="O224" i="1"/>
  <c r="N224" i="1"/>
  <c r="P200" i="1"/>
  <c r="Q200" i="1"/>
  <c r="R200" i="1"/>
  <c r="O200" i="1"/>
  <c r="N200" i="1"/>
  <c r="R152" i="1"/>
  <c r="S152" i="1" s="1"/>
  <c r="Q152" i="1"/>
  <c r="P152" i="1"/>
  <c r="N152" i="1"/>
  <c r="O152" i="1"/>
  <c r="P120" i="1"/>
  <c r="Q120" i="1"/>
  <c r="R120" i="1"/>
  <c r="O120" i="1"/>
  <c r="N120" i="1"/>
  <c r="Q112" i="1"/>
  <c r="R112" i="1"/>
  <c r="P112" i="1"/>
  <c r="N112" i="1"/>
  <c r="O112" i="1"/>
  <c r="O104" i="1"/>
  <c r="P104" i="1"/>
  <c r="Q104" i="1"/>
  <c r="N104" i="1"/>
  <c r="R104" i="1"/>
  <c r="R88" i="1"/>
  <c r="Q88" i="1"/>
  <c r="P88" i="1"/>
  <c r="O88" i="1"/>
  <c r="S88" i="1" s="1"/>
  <c r="N88" i="1"/>
  <c r="N80" i="1"/>
  <c r="O80" i="1"/>
  <c r="P80" i="1"/>
  <c r="Q80" i="1"/>
  <c r="R80" i="1"/>
  <c r="Q72" i="1"/>
  <c r="R72" i="1"/>
  <c r="P72" i="1"/>
  <c r="N72" i="1"/>
  <c r="O72" i="1"/>
  <c r="N64" i="1"/>
  <c r="O64" i="1"/>
  <c r="R64" i="1"/>
  <c r="P64" i="1"/>
  <c r="Q64" i="1"/>
  <c r="R56" i="1"/>
  <c r="S56" i="1" s="1"/>
  <c r="Q56" i="1"/>
  <c r="P56" i="1"/>
  <c r="N56" i="1"/>
  <c r="O56" i="1"/>
  <c r="R48" i="1"/>
  <c r="N48" i="1"/>
  <c r="O48" i="1"/>
  <c r="S48" i="1" s="1"/>
  <c r="P48" i="1"/>
  <c r="Q48" i="1"/>
  <c r="Q24" i="1"/>
  <c r="R24" i="1"/>
  <c r="P24" i="1"/>
  <c r="O24" i="1"/>
  <c r="N24" i="1"/>
  <c r="R235" i="1"/>
  <c r="S235" i="1" s="1"/>
  <c r="Q235" i="1"/>
  <c r="N235" i="1"/>
  <c r="P235" i="1"/>
  <c r="O235" i="1"/>
  <c r="N243" i="1"/>
  <c r="O243" i="1"/>
  <c r="P243" i="1"/>
  <c r="Q243" i="1"/>
  <c r="R243" i="1"/>
  <c r="N251" i="1"/>
  <c r="O251" i="1"/>
  <c r="Q251" i="1"/>
  <c r="P251" i="1"/>
  <c r="R251" i="1"/>
  <c r="S251" i="1" s="1"/>
  <c r="W251" i="1" s="1"/>
  <c r="P259" i="1"/>
  <c r="Q259" i="1"/>
  <c r="R259" i="1"/>
  <c r="O259" i="1"/>
  <c r="N259" i="1"/>
  <c r="R204" i="1"/>
  <c r="N204" i="1"/>
  <c r="Q204" i="1"/>
  <c r="O204" i="1"/>
  <c r="P204" i="1"/>
  <c r="N172" i="1"/>
  <c r="R172" i="1"/>
  <c r="O172" i="1"/>
  <c r="P172" i="1"/>
  <c r="Q172" i="1"/>
  <c r="N140" i="1"/>
  <c r="O140" i="1"/>
  <c r="P140" i="1"/>
  <c r="R140" i="1"/>
  <c r="Q140" i="1"/>
  <c r="R132" i="1"/>
  <c r="Q132" i="1"/>
  <c r="P132" i="1"/>
  <c r="N132" i="1"/>
  <c r="O132" i="1"/>
  <c r="R116" i="1"/>
  <c r="P116" i="1"/>
  <c r="Q116" i="1"/>
  <c r="O116" i="1"/>
  <c r="N116" i="1"/>
  <c r="R92" i="1"/>
  <c r="Q92" i="1"/>
  <c r="N92" i="1"/>
  <c r="O92" i="1"/>
  <c r="S92" i="1" s="1"/>
  <c r="P92" i="1"/>
  <c r="R76" i="1"/>
  <c r="Q76" i="1"/>
  <c r="P76" i="1"/>
  <c r="N76" i="1"/>
  <c r="O76" i="1"/>
  <c r="R60" i="1"/>
  <c r="N60" i="1"/>
  <c r="O60" i="1"/>
  <c r="P60" i="1"/>
  <c r="Q60" i="1"/>
  <c r="O52" i="1"/>
  <c r="P52" i="1"/>
  <c r="Q52" i="1"/>
  <c r="N52" i="1"/>
  <c r="R52" i="1"/>
  <c r="S52" i="1" s="1"/>
  <c r="Q44" i="1"/>
  <c r="R44" i="1"/>
  <c r="P44" i="1"/>
  <c r="O44" i="1"/>
  <c r="N44" i="1"/>
  <c r="P36" i="1"/>
  <c r="Q36" i="1"/>
  <c r="R36" i="1"/>
  <c r="O36" i="1"/>
  <c r="N36" i="1"/>
  <c r="N28" i="1"/>
  <c r="O28" i="1"/>
  <c r="P28" i="1"/>
  <c r="Q28" i="1"/>
  <c r="R28" i="1"/>
  <c r="P255" i="1"/>
  <c r="Q255" i="1"/>
  <c r="O255" i="1"/>
  <c r="N255" i="1"/>
  <c r="R255" i="1"/>
  <c r="R219" i="1"/>
  <c r="O219" i="1"/>
  <c r="P219" i="1"/>
  <c r="N219" i="1"/>
  <c r="Q219" i="1"/>
  <c r="O187" i="1"/>
  <c r="N187" i="1"/>
  <c r="R187" i="1"/>
  <c r="P187" i="1"/>
  <c r="Q187" i="1"/>
  <c r="R139" i="1"/>
  <c r="Q139" i="1"/>
  <c r="N139" i="1"/>
  <c r="O139" i="1"/>
  <c r="P139" i="1"/>
  <c r="N107" i="1"/>
  <c r="R107" i="1"/>
  <c r="O107" i="1"/>
  <c r="P107" i="1"/>
  <c r="Q107" i="1"/>
  <c r="Q75" i="1"/>
  <c r="R75" i="1"/>
  <c r="P75" i="1"/>
  <c r="N75" i="1"/>
  <c r="O75" i="1"/>
  <c r="N43" i="1"/>
  <c r="O43" i="1"/>
  <c r="P43" i="1"/>
  <c r="Q43" i="1"/>
  <c r="R43" i="1"/>
  <c r="N248" i="1"/>
  <c r="O248" i="1"/>
  <c r="P248" i="1"/>
  <c r="Q248" i="1"/>
  <c r="R248" i="1"/>
  <c r="Q210" i="1"/>
  <c r="R210" i="1"/>
  <c r="S210" i="1" s="1"/>
  <c r="P210" i="1"/>
  <c r="N210" i="1"/>
  <c r="O210" i="1"/>
  <c r="N170" i="1"/>
  <c r="O170" i="1"/>
  <c r="P170" i="1"/>
  <c r="Q170" i="1"/>
  <c r="R170" i="1"/>
  <c r="R130" i="1"/>
  <c r="N130" i="1"/>
  <c r="O130" i="1"/>
  <c r="P130" i="1"/>
  <c r="Q130" i="1"/>
  <c r="R98" i="1"/>
  <c r="N98" i="1"/>
  <c r="O98" i="1"/>
  <c r="P98" i="1"/>
  <c r="Q98" i="1"/>
  <c r="O74" i="1"/>
  <c r="P74" i="1"/>
  <c r="Q74" i="1"/>
  <c r="N74" i="1"/>
  <c r="R74" i="1"/>
  <c r="Q50" i="1"/>
  <c r="R50" i="1"/>
  <c r="P50" i="1"/>
  <c r="O50" i="1"/>
  <c r="N50" i="1"/>
  <c r="Q257" i="1"/>
  <c r="R257" i="1"/>
  <c r="N257" i="1"/>
  <c r="O257" i="1"/>
  <c r="P257" i="1"/>
  <c r="Q12" i="1"/>
  <c r="R12" i="1"/>
  <c r="P12" i="1"/>
  <c r="N12" i="1"/>
  <c r="O12" i="1"/>
  <c r="P217" i="1"/>
  <c r="Q217" i="1"/>
  <c r="R217" i="1"/>
  <c r="O217" i="1"/>
  <c r="N217" i="1"/>
  <c r="N209" i="1"/>
  <c r="O209" i="1"/>
  <c r="P209" i="1"/>
  <c r="Q209" i="1"/>
  <c r="R209" i="1"/>
  <c r="O185" i="1"/>
  <c r="P185" i="1"/>
  <c r="Q185" i="1"/>
  <c r="N185" i="1"/>
  <c r="R185" i="1"/>
  <c r="R169" i="1"/>
  <c r="Q169" i="1"/>
  <c r="N169" i="1"/>
  <c r="O169" i="1"/>
  <c r="P169" i="1"/>
  <c r="R113" i="1"/>
  <c r="Q113" i="1"/>
  <c r="P113" i="1"/>
  <c r="N113" i="1"/>
  <c r="O113" i="1"/>
  <c r="N73" i="1"/>
  <c r="R73" i="1"/>
  <c r="O73" i="1"/>
  <c r="P73" i="1"/>
  <c r="Q73" i="1"/>
  <c r="O250" i="1"/>
  <c r="R250" i="1"/>
  <c r="P250" i="1"/>
  <c r="Q250" i="1"/>
  <c r="N250" i="1"/>
  <c r="N11" i="1"/>
  <c r="O11" i="1"/>
  <c r="P11" i="1"/>
  <c r="Q11" i="1"/>
  <c r="R11" i="1"/>
  <c r="N216" i="1"/>
  <c r="O216" i="1"/>
  <c r="P216" i="1"/>
  <c r="R216" i="1"/>
  <c r="Q216" i="1"/>
  <c r="N208" i="1"/>
  <c r="O208" i="1"/>
  <c r="Q208" i="1"/>
  <c r="R208" i="1"/>
  <c r="S208" i="1" s="1"/>
  <c r="P208" i="1"/>
  <c r="N192" i="1"/>
  <c r="O192" i="1"/>
  <c r="P192" i="1"/>
  <c r="Q192" i="1"/>
  <c r="R192" i="1"/>
  <c r="S192" i="1" s="1"/>
  <c r="O176" i="1"/>
  <c r="S176" i="1" s="1"/>
  <c r="P176" i="1"/>
  <c r="Q176" i="1"/>
  <c r="N176" i="1"/>
  <c r="R176" i="1"/>
  <c r="Q168" i="1"/>
  <c r="R168" i="1"/>
  <c r="P168" i="1"/>
  <c r="N168" i="1"/>
  <c r="O168" i="1"/>
  <c r="N160" i="1"/>
  <c r="O160" i="1"/>
  <c r="P160" i="1"/>
  <c r="Q160" i="1"/>
  <c r="R160" i="1"/>
  <c r="O144" i="1"/>
  <c r="P144" i="1"/>
  <c r="Q144" i="1"/>
  <c r="N144" i="1"/>
  <c r="R144" i="1"/>
  <c r="N128" i="1"/>
  <c r="P128" i="1"/>
  <c r="Q128" i="1"/>
  <c r="R128" i="1"/>
  <c r="O128" i="1"/>
  <c r="N96" i="1"/>
  <c r="O96" i="1"/>
  <c r="P96" i="1"/>
  <c r="Q96" i="1"/>
  <c r="R96" i="1"/>
  <c r="O40" i="1"/>
  <c r="P40" i="1"/>
  <c r="Q40" i="1"/>
  <c r="N40" i="1"/>
  <c r="R40" i="1"/>
  <c r="N215" i="1"/>
  <c r="O215" i="1"/>
  <c r="P215" i="1"/>
  <c r="R215" i="1"/>
  <c r="Q215" i="1"/>
  <c r="R207" i="1"/>
  <c r="N207" i="1"/>
  <c r="O207" i="1"/>
  <c r="Q207" i="1"/>
  <c r="P207" i="1"/>
  <c r="N199" i="1"/>
  <c r="O199" i="1"/>
  <c r="P199" i="1"/>
  <c r="Q199" i="1"/>
  <c r="R199" i="1"/>
  <c r="N191" i="1"/>
  <c r="O191" i="1"/>
  <c r="P191" i="1"/>
  <c r="Q191" i="1"/>
  <c r="R191" i="1"/>
  <c r="N183" i="1"/>
  <c r="O183" i="1"/>
  <c r="P183" i="1"/>
  <c r="Q183" i="1"/>
  <c r="R183" i="1"/>
  <c r="N175" i="1"/>
  <c r="R175" i="1"/>
  <c r="O175" i="1"/>
  <c r="Q175" i="1"/>
  <c r="P175" i="1"/>
  <c r="Q167" i="1"/>
  <c r="R167" i="1"/>
  <c r="P167" i="1"/>
  <c r="O167" i="1"/>
  <c r="N167" i="1"/>
  <c r="N159" i="1"/>
  <c r="O159" i="1"/>
  <c r="P159" i="1"/>
  <c r="Q159" i="1"/>
  <c r="R159" i="1"/>
  <c r="P151" i="1"/>
  <c r="Q151" i="1"/>
  <c r="R151" i="1"/>
  <c r="O151" i="1"/>
  <c r="N151" i="1"/>
  <c r="N143" i="1"/>
  <c r="R143" i="1"/>
  <c r="O143" i="1"/>
  <c r="P143" i="1"/>
  <c r="Q143" i="1"/>
  <c r="R135" i="1"/>
  <c r="Q135" i="1"/>
  <c r="P135" i="1"/>
  <c r="N135" i="1"/>
  <c r="O135" i="1"/>
  <c r="N127" i="1"/>
  <c r="O127" i="1"/>
  <c r="P127" i="1"/>
  <c r="Q127" i="1"/>
  <c r="R127" i="1"/>
  <c r="Q119" i="1"/>
  <c r="N119" i="1"/>
  <c r="O119" i="1"/>
  <c r="P119" i="1"/>
  <c r="R119" i="1"/>
  <c r="O111" i="1"/>
  <c r="P111" i="1"/>
  <c r="Q111" i="1"/>
  <c r="N111" i="1"/>
  <c r="R111" i="1"/>
  <c r="N103" i="1"/>
  <c r="O103" i="1"/>
  <c r="P103" i="1"/>
  <c r="Q103" i="1"/>
  <c r="R103" i="1"/>
  <c r="R95" i="1"/>
  <c r="N95" i="1"/>
  <c r="O95" i="1"/>
  <c r="P95" i="1"/>
  <c r="Q95" i="1"/>
  <c r="P87" i="1"/>
  <c r="Q87" i="1"/>
  <c r="R87" i="1"/>
  <c r="O87" i="1"/>
  <c r="N87" i="1"/>
  <c r="R79" i="1"/>
  <c r="Q79" i="1"/>
  <c r="N79" i="1"/>
  <c r="O79" i="1"/>
  <c r="P79" i="1"/>
  <c r="O71" i="1"/>
  <c r="P71" i="1"/>
  <c r="Q71" i="1"/>
  <c r="N71" i="1"/>
  <c r="R71" i="1"/>
  <c r="R63" i="1"/>
  <c r="N63" i="1"/>
  <c r="O63" i="1"/>
  <c r="P63" i="1"/>
  <c r="Q63" i="1"/>
  <c r="O55" i="1"/>
  <c r="P55" i="1"/>
  <c r="Q55" i="1"/>
  <c r="N55" i="1"/>
  <c r="R55" i="1"/>
  <c r="P47" i="1"/>
  <c r="Q47" i="1"/>
  <c r="R47" i="1"/>
  <c r="O47" i="1"/>
  <c r="N47" i="1"/>
  <c r="N39" i="1"/>
  <c r="O39" i="1"/>
  <c r="P39" i="1"/>
  <c r="Q39" i="1"/>
  <c r="R39" i="1"/>
  <c r="N31" i="1"/>
  <c r="O31" i="1"/>
  <c r="P31" i="1"/>
  <c r="Q31" i="1"/>
  <c r="R31" i="1"/>
  <c r="O23" i="1"/>
  <c r="P23" i="1"/>
  <c r="Q23" i="1"/>
  <c r="N23" i="1"/>
  <c r="R23" i="1"/>
  <c r="N236" i="1"/>
  <c r="O236" i="1"/>
  <c r="Q236" i="1"/>
  <c r="R236" i="1"/>
  <c r="P236" i="1"/>
  <c r="N244" i="1"/>
  <c r="O244" i="1"/>
  <c r="Q244" i="1"/>
  <c r="P244" i="1"/>
  <c r="R244" i="1"/>
  <c r="P252" i="1"/>
  <c r="Q252" i="1"/>
  <c r="N252" i="1"/>
  <c r="O252" i="1"/>
  <c r="R252" i="1"/>
  <c r="N10" i="1"/>
  <c r="Q10" i="1"/>
  <c r="R10" i="1"/>
  <c r="O10" i="1"/>
  <c r="P10" i="1"/>
  <c r="N228" i="1"/>
  <c r="O228" i="1"/>
  <c r="Q228" i="1"/>
  <c r="R228" i="1"/>
  <c r="P228" i="1"/>
  <c r="N156" i="1"/>
  <c r="O156" i="1"/>
  <c r="P156" i="1"/>
  <c r="Q156" i="1"/>
  <c r="R156" i="1"/>
  <c r="O100" i="1"/>
  <c r="P100" i="1"/>
  <c r="Q100" i="1"/>
  <c r="N100" i="1"/>
  <c r="R100" i="1"/>
  <c r="O68" i="1"/>
  <c r="P68" i="1"/>
  <c r="Q68" i="1"/>
  <c r="N68" i="1"/>
  <c r="R68" i="1"/>
  <c r="R239" i="1"/>
  <c r="Q239" i="1"/>
  <c r="N239" i="1"/>
  <c r="O239" i="1"/>
  <c r="P239" i="1"/>
  <c r="Q203" i="1"/>
  <c r="R203" i="1"/>
  <c r="P203" i="1"/>
  <c r="N203" i="1"/>
  <c r="O203" i="1"/>
  <c r="N179" i="1"/>
  <c r="O179" i="1"/>
  <c r="P179" i="1"/>
  <c r="Q179" i="1"/>
  <c r="R179" i="1"/>
  <c r="R155" i="1"/>
  <c r="Q155" i="1"/>
  <c r="P155" i="1"/>
  <c r="N155" i="1"/>
  <c r="O155" i="1"/>
  <c r="N147" i="1"/>
  <c r="O147" i="1"/>
  <c r="P147" i="1"/>
  <c r="Q147" i="1"/>
  <c r="R147" i="1"/>
  <c r="P115" i="1"/>
  <c r="Q115" i="1"/>
  <c r="R115" i="1"/>
  <c r="N115" i="1"/>
  <c r="O115" i="1"/>
  <c r="N83" i="1"/>
  <c r="O83" i="1"/>
  <c r="P83" i="1"/>
  <c r="Q83" i="1"/>
  <c r="R83" i="1"/>
  <c r="P59" i="1"/>
  <c r="Q59" i="1"/>
  <c r="R59" i="1"/>
  <c r="O59" i="1"/>
  <c r="N59" i="1"/>
  <c r="N35" i="1"/>
  <c r="O35" i="1"/>
  <c r="P35" i="1"/>
  <c r="R35" i="1"/>
  <c r="Q35" i="1"/>
  <c r="N240" i="1"/>
  <c r="O240" i="1"/>
  <c r="R240" i="1"/>
  <c r="P240" i="1"/>
  <c r="Q240" i="1"/>
  <c r="O226" i="1"/>
  <c r="P226" i="1"/>
  <c r="Q226" i="1"/>
  <c r="N226" i="1"/>
  <c r="R226" i="1"/>
  <c r="Q194" i="1"/>
  <c r="R194" i="1"/>
  <c r="P194" i="1"/>
  <c r="N194" i="1"/>
  <c r="O194" i="1"/>
  <c r="R162" i="1"/>
  <c r="Q162" i="1"/>
  <c r="N162" i="1"/>
  <c r="O162" i="1"/>
  <c r="P162" i="1"/>
  <c r="O138" i="1"/>
  <c r="P138" i="1"/>
  <c r="Q138" i="1"/>
  <c r="N138" i="1"/>
  <c r="R138" i="1"/>
  <c r="R106" i="1"/>
  <c r="Q106" i="1"/>
  <c r="N106" i="1"/>
  <c r="O106" i="1"/>
  <c r="P106" i="1"/>
  <c r="R82" i="1"/>
  <c r="Q82" i="1"/>
  <c r="P82" i="1"/>
  <c r="N82" i="1"/>
  <c r="O82" i="1"/>
  <c r="O241" i="1"/>
  <c r="P241" i="1"/>
  <c r="Q241" i="1"/>
  <c r="N241" i="1"/>
  <c r="R241" i="1"/>
  <c r="N225" i="1"/>
  <c r="P225" i="1"/>
  <c r="Q225" i="1"/>
  <c r="O225" i="1"/>
  <c r="R225" i="1"/>
  <c r="Q193" i="1"/>
  <c r="R193" i="1"/>
  <c r="P193" i="1"/>
  <c r="N193" i="1"/>
  <c r="O193" i="1"/>
  <c r="P161" i="1"/>
  <c r="Q161" i="1"/>
  <c r="R161" i="1"/>
  <c r="O161" i="1"/>
  <c r="N161" i="1"/>
  <c r="R145" i="1"/>
  <c r="Q145" i="1"/>
  <c r="N145" i="1"/>
  <c r="O145" i="1"/>
  <c r="P145" i="1"/>
  <c r="P129" i="1"/>
  <c r="R129" i="1"/>
  <c r="Q129" i="1"/>
  <c r="O129" i="1"/>
  <c r="N129" i="1"/>
  <c r="O121" i="1"/>
  <c r="N121" i="1"/>
  <c r="P121" i="1"/>
  <c r="Q121" i="1"/>
  <c r="R121" i="1"/>
  <c r="P97" i="1"/>
  <c r="Q97" i="1"/>
  <c r="R97" i="1"/>
  <c r="O97" i="1"/>
  <c r="N97" i="1"/>
  <c r="P81" i="1"/>
  <c r="Q81" i="1"/>
  <c r="R81" i="1"/>
  <c r="O81" i="1"/>
  <c r="N81" i="1"/>
  <c r="N57" i="1"/>
  <c r="O57" i="1"/>
  <c r="P57" i="1"/>
  <c r="Q57" i="1"/>
  <c r="R57" i="1"/>
  <c r="N49" i="1"/>
  <c r="O49" i="1"/>
  <c r="P49" i="1"/>
  <c r="Q49" i="1"/>
  <c r="R49" i="1"/>
  <c r="R33" i="1"/>
  <c r="Q33" i="1"/>
  <c r="P33" i="1"/>
  <c r="N33" i="1"/>
  <c r="O33" i="1"/>
  <c r="N25" i="1"/>
  <c r="O25" i="1"/>
  <c r="P25" i="1"/>
  <c r="Q25" i="1"/>
  <c r="R25" i="1"/>
  <c r="O234" i="1"/>
  <c r="P234" i="1"/>
  <c r="Q234" i="1"/>
  <c r="N234" i="1"/>
  <c r="R234" i="1"/>
  <c r="R242" i="1"/>
  <c r="Q242" i="1"/>
  <c r="N242" i="1"/>
  <c r="P242" i="1"/>
  <c r="O242" i="1"/>
  <c r="Q184" i="1"/>
  <c r="R184" i="1"/>
  <c r="N184" i="1"/>
  <c r="O184" i="1"/>
  <c r="P184" i="1"/>
  <c r="R136" i="1"/>
  <c r="N136" i="1"/>
  <c r="O136" i="1"/>
  <c r="P136" i="1"/>
  <c r="Q136" i="1"/>
  <c r="P32" i="1"/>
  <c r="Q32" i="1"/>
  <c r="R32" i="1"/>
  <c r="O32" i="1"/>
  <c r="N32" i="1"/>
  <c r="O223" i="1"/>
  <c r="P223" i="1"/>
  <c r="Q223" i="1"/>
  <c r="N223" i="1"/>
  <c r="R223" i="1"/>
  <c r="R230" i="1"/>
  <c r="Q230" i="1"/>
  <c r="P230" i="1"/>
  <c r="N230" i="1"/>
  <c r="O230" i="1"/>
  <c r="N222" i="1"/>
  <c r="P222" i="1"/>
  <c r="Q222" i="1"/>
  <c r="O222" i="1"/>
  <c r="R222" i="1"/>
  <c r="Q214" i="1"/>
  <c r="R214" i="1"/>
  <c r="P214" i="1"/>
  <c r="N214" i="1"/>
  <c r="O214" i="1"/>
  <c r="P206" i="1"/>
  <c r="Q206" i="1"/>
  <c r="R206" i="1"/>
  <c r="O206" i="1"/>
  <c r="N206" i="1"/>
  <c r="R198" i="1"/>
  <c r="Q198" i="1"/>
  <c r="N198" i="1"/>
  <c r="P198" i="1"/>
  <c r="O198" i="1"/>
  <c r="R190" i="1"/>
  <c r="Q190" i="1"/>
  <c r="N190" i="1"/>
  <c r="P190" i="1"/>
  <c r="O190" i="1"/>
  <c r="R182" i="1"/>
  <c r="Q182" i="1"/>
  <c r="N182" i="1"/>
  <c r="O182" i="1"/>
  <c r="P182" i="1"/>
  <c r="Q174" i="1"/>
  <c r="R174" i="1"/>
  <c r="P174" i="1"/>
  <c r="N174" i="1"/>
  <c r="O174" i="1"/>
  <c r="N166" i="1"/>
  <c r="O166" i="1"/>
  <c r="P166" i="1"/>
  <c r="Q166" i="1"/>
  <c r="R166" i="1"/>
  <c r="R158" i="1"/>
  <c r="Q158" i="1"/>
  <c r="P158" i="1"/>
  <c r="O158" i="1"/>
  <c r="N158" i="1"/>
  <c r="N150" i="1"/>
  <c r="O150" i="1"/>
  <c r="P150" i="1"/>
  <c r="Q150" i="1"/>
  <c r="R150" i="1"/>
  <c r="R142" i="1"/>
  <c r="Q142" i="1"/>
  <c r="N142" i="1"/>
  <c r="O142" i="1"/>
  <c r="P142" i="1"/>
  <c r="P134" i="1"/>
  <c r="Q134" i="1"/>
  <c r="R134" i="1"/>
  <c r="O134" i="1"/>
  <c r="N134" i="1"/>
  <c r="R126" i="1"/>
  <c r="Q126" i="1"/>
  <c r="N126" i="1"/>
  <c r="O126" i="1"/>
  <c r="P126" i="1"/>
  <c r="O118" i="1"/>
  <c r="P118" i="1"/>
  <c r="R118" i="1"/>
  <c r="Q118" i="1"/>
  <c r="N118" i="1"/>
  <c r="N110" i="1"/>
  <c r="R110" i="1"/>
  <c r="Q110" i="1"/>
  <c r="O110" i="1"/>
  <c r="P110" i="1"/>
  <c r="N102" i="1"/>
  <c r="R102" i="1"/>
  <c r="O102" i="1"/>
  <c r="P102" i="1"/>
  <c r="Q102" i="1"/>
  <c r="P94" i="1"/>
  <c r="Q94" i="1"/>
  <c r="R94" i="1"/>
  <c r="O94" i="1"/>
  <c r="N94" i="1"/>
  <c r="N86" i="1"/>
  <c r="O86" i="1"/>
  <c r="P86" i="1"/>
  <c r="Q86" i="1"/>
  <c r="R86" i="1"/>
  <c r="P78" i="1"/>
  <c r="Q78" i="1"/>
  <c r="R78" i="1"/>
  <c r="O78" i="1"/>
  <c r="N78" i="1"/>
  <c r="N70" i="1"/>
  <c r="O70" i="1"/>
  <c r="R70" i="1"/>
  <c r="P70" i="1"/>
  <c r="Q70" i="1"/>
  <c r="Q62" i="1"/>
  <c r="R62" i="1"/>
  <c r="P62" i="1"/>
  <c r="O62" i="1"/>
  <c r="N62" i="1"/>
  <c r="N54" i="1"/>
  <c r="O54" i="1"/>
  <c r="P54" i="1"/>
  <c r="Q54" i="1"/>
  <c r="R54" i="1"/>
  <c r="N46" i="1"/>
  <c r="O46" i="1"/>
  <c r="R46" i="1"/>
  <c r="Q46" i="1"/>
  <c r="P46" i="1"/>
  <c r="R38" i="1"/>
  <c r="Q38" i="1"/>
  <c r="P38" i="1"/>
  <c r="N38" i="1"/>
  <c r="O38" i="1"/>
  <c r="R30" i="1"/>
  <c r="Q30" i="1"/>
  <c r="P30" i="1"/>
  <c r="O30" i="1"/>
  <c r="N30" i="1"/>
  <c r="N22" i="1"/>
  <c r="O22" i="1"/>
  <c r="P22" i="1"/>
  <c r="Q22" i="1"/>
  <c r="R22" i="1"/>
  <c r="O237" i="1"/>
  <c r="P237" i="1"/>
  <c r="Q237" i="1"/>
  <c r="N237" i="1"/>
  <c r="R237" i="1"/>
  <c r="O245" i="1"/>
  <c r="P245" i="1"/>
  <c r="Q245" i="1"/>
  <c r="N245" i="1"/>
  <c r="R245" i="1"/>
  <c r="N253" i="1"/>
  <c r="P253" i="1"/>
  <c r="O253" i="1"/>
  <c r="Q253" i="1"/>
  <c r="R253" i="1"/>
  <c r="G260" i="1"/>
  <c r="S136" i="1" l="1"/>
  <c r="S83" i="1"/>
  <c r="S31" i="1"/>
  <c r="S143" i="1"/>
  <c r="V143" i="1" s="1"/>
  <c r="T143" i="1" s="1"/>
  <c r="S91" i="1"/>
  <c r="V91" i="1" s="1"/>
  <c r="T91" i="1" s="1"/>
  <c r="S236" i="1"/>
  <c r="V236" i="1" s="1"/>
  <c r="T236" i="1" s="1"/>
  <c r="U236" i="1" s="1"/>
  <c r="S198" i="1"/>
  <c r="W198" i="1" s="1"/>
  <c r="S35" i="1"/>
  <c r="W35" i="1" s="1"/>
  <c r="S155" i="1"/>
  <c r="W155" i="1" s="1"/>
  <c r="S55" i="1"/>
  <c r="S119" i="1"/>
  <c r="V119" i="1" s="1"/>
  <c r="T119" i="1" s="1"/>
  <c r="S94" i="1"/>
  <c r="V94" i="1" s="1"/>
  <c r="T94" i="1" s="1"/>
  <c r="S142" i="1"/>
  <c r="V142" i="1" s="1"/>
  <c r="T142" i="1" s="1"/>
  <c r="S203" i="1"/>
  <c r="W203" i="1" s="1"/>
  <c r="S118" i="1"/>
  <c r="V118" i="1" s="1"/>
  <c r="T118" i="1" s="1"/>
  <c r="S182" i="1"/>
  <c r="W182" i="1" s="1"/>
  <c r="S158" i="1"/>
  <c r="V158" i="1" s="1"/>
  <c r="T158" i="1" s="1"/>
  <c r="S145" i="1"/>
  <c r="V145" i="1" s="1"/>
  <c r="T145" i="1" s="1"/>
  <c r="S241" i="1"/>
  <c r="W241" i="1" s="1"/>
  <c r="S167" i="1"/>
  <c r="V167" i="1" s="1"/>
  <c r="T167" i="1" s="1"/>
  <c r="S244" i="1"/>
  <c r="W244" i="1" s="1"/>
  <c r="S222" i="1"/>
  <c r="V222" i="1" s="1"/>
  <c r="T222" i="1" s="1"/>
  <c r="U222" i="1" s="1"/>
  <c r="S106" i="1"/>
  <c r="W106" i="1" s="1"/>
  <c r="S253" i="1"/>
  <c r="V253" i="1" s="1"/>
  <c r="T253" i="1" s="1"/>
  <c r="U253" i="1" s="1"/>
  <c r="S234" i="1"/>
  <c r="V234" i="1" s="1"/>
  <c r="T234" i="1" s="1"/>
  <c r="S147" i="1"/>
  <c r="W147" i="1" s="1"/>
  <c r="S53" i="1"/>
  <c r="V53" i="1" s="1"/>
  <c r="T53" i="1" s="1"/>
  <c r="S193" i="1"/>
  <c r="W193" i="1" s="1"/>
  <c r="S148" i="1"/>
  <c r="W148" i="1" s="1"/>
  <c r="S47" i="1"/>
  <c r="V47" i="1" s="1"/>
  <c r="T47" i="1" s="1"/>
  <c r="S73" i="1"/>
  <c r="V73" i="1" s="1"/>
  <c r="T73" i="1" s="1"/>
  <c r="S217" i="1"/>
  <c r="V217" i="1" s="1"/>
  <c r="T217" i="1" s="1"/>
  <c r="U217" i="1" s="1"/>
  <c r="S130" i="1"/>
  <c r="V130" i="1" s="1"/>
  <c r="T130" i="1" s="1"/>
  <c r="S65" i="1"/>
  <c r="V65" i="1" s="1"/>
  <c r="T65" i="1" s="1"/>
  <c r="S157" i="1"/>
  <c r="V157" i="1" s="1"/>
  <c r="T157" i="1" s="1"/>
  <c r="S166" i="1"/>
  <c r="V166" i="1" s="1"/>
  <c r="T166" i="1" s="1"/>
  <c r="S11" i="1"/>
  <c r="W11" i="1" s="1"/>
  <c r="S248" i="1"/>
  <c r="V248" i="1" s="1"/>
  <c r="T248" i="1" s="1"/>
  <c r="U248" i="1" s="1"/>
  <c r="S89" i="1"/>
  <c r="V89" i="1" s="1"/>
  <c r="T89" i="1" s="1"/>
  <c r="S19" i="1"/>
  <c r="V19" i="1" s="1"/>
  <c r="T19" i="1" s="1"/>
  <c r="S122" i="1"/>
  <c r="W122" i="1" s="1"/>
  <c r="S256" i="1"/>
  <c r="W256" i="1" s="1"/>
  <c r="S171" i="1"/>
  <c r="W171" i="1" s="1"/>
  <c r="S20" i="1"/>
  <c r="V20" i="1" s="1"/>
  <c r="T20" i="1" s="1"/>
  <c r="S188" i="1"/>
  <c r="W188" i="1" s="1"/>
  <c r="S24" i="1"/>
  <c r="V24" i="1" s="1"/>
  <c r="T24" i="1" s="1"/>
  <c r="S95" i="1"/>
  <c r="W95" i="1" s="1"/>
  <c r="S67" i="1"/>
  <c r="V67" i="1" s="1"/>
  <c r="T67" i="1" s="1"/>
  <c r="S70" i="1"/>
  <c r="V70" i="1" s="1"/>
  <c r="T70" i="1" s="1"/>
  <c r="S86" i="1"/>
  <c r="V86" i="1" s="1"/>
  <c r="T86" i="1" s="1"/>
  <c r="S110" i="1"/>
  <c r="W110" i="1" s="1"/>
  <c r="S134" i="1"/>
  <c r="W134" i="1" s="1"/>
  <c r="S97" i="1"/>
  <c r="V97" i="1" s="1"/>
  <c r="T97" i="1" s="1"/>
  <c r="S59" i="1"/>
  <c r="V59" i="1" s="1"/>
  <c r="T59" i="1" s="1"/>
  <c r="S156" i="1"/>
  <c r="W156" i="1" s="1"/>
  <c r="S39" i="1"/>
  <c r="W39" i="1" s="1"/>
  <c r="S87" i="1"/>
  <c r="W87" i="1" s="1"/>
  <c r="S103" i="1"/>
  <c r="W103" i="1" s="1"/>
  <c r="S40" i="1"/>
  <c r="V40" i="1" s="1"/>
  <c r="T40" i="1" s="1"/>
  <c r="S209" i="1"/>
  <c r="W209" i="1" s="1"/>
  <c r="S140" i="1"/>
  <c r="V140" i="1" s="1"/>
  <c r="T140" i="1" s="1"/>
  <c r="S259" i="1"/>
  <c r="W259" i="1" s="1"/>
  <c r="S243" i="1"/>
  <c r="W243" i="1" s="1"/>
  <c r="S34" i="1"/>
  <c r="W34" i="1" s="1"/>
  <c r="S202" i="1"/>
  <c r="W202" i="1" s="1"/>
  <c r="S180" i="1"/>
  <c r="W180" i="1" s="1"/>
  <c r="S201" i="1"/>
  <c r="V201" i="1" s="1"/>
  <c r="T201" i="1" s="1"/>
  <c r="S218" i="1"/>
  <c r="V218" i="1" s="1"/>
  <c r="T218" i="1" s="1"/>
  <c r="S164" i="1"/>
  <c r="V164" i="1" s="1"/>
  <c r="T164" i="1" s="1"/>
  <c r="S196" i="1"/>
  <c r="W196" i="1" s="1"/>
  <c r="S224" i="1"/>
  <c r="V224" i="1" s="1"/>
  <c r="T224" i="1" s="1"/>
  <c r="S246" i="1"/>
  <c r="V246" i="1" s="1"/>
  <c r="T246" i="1" s="1"/>
  <c r="U246" i="1" s="1"/>
  <c r="S69" i="1"/>
  <c r="V69" i="1" s="1"/>
  <c r="T69" i="1" s="1"/>
  <c r="S109" i="1"/>
  <c r="V109" i="1" s="1"/>
  <c r="T109" i="1" s="1"/>
  <c r="S84" i="1"/>
  <c r="V84" i="1" s="1"/>
  <c r="T84" i="1" s="1"/>
  <c r="S141" i="1"/>
  <c r="W141" i="1" s="1"/>
  <c r="S186" i="1"/>
  <c r="V186" i="1" s="1"/>
  <c r="T186" i="1" s="1"/>
  <c r="S27" i="1"/>
  <c r="W27" i="1" s="1"/>
  <c r="S127" i="1"/>
  <c r="W127" i="1" s="1"/>
  <c r="S169" i="1"/>
  <c r="W169" i="1" s="1"/>
  <c r="S121" i="1"/>
  <c r="V121" i="1" s="1"/>
  <c r="T121" i="1" s="1"/>
  <c r="S144" i="1"/>
  <c r="W144" i="1" s="1"/>
  <c r="S185" i="1"/>
  <c r="V185" i="1" s="1"/>
  <c r="T185" i="1" s="1"/>
  <c r="S76" i="1"/>
  <c r="V76" i="1" s="1"/>
  <c r="T76" i="1" s="1"/>
  <c r="S179" i="1"/>
  <c r="W179" i="1" s="1"/>
  <c r="S237" i="1"/>
  <c r="W237" i="1" s="1"/>
  <c r="S255" i="1"/>
  <c r="V255" i="1" s="1"/>
  <c r="T255" i="1" s="1"/>
  <c r="U255" i="1" s="1"/>
  <c r="S174" i="1"/>
  <c r="W174" i="1" s="1"/>
  <c r="S100" i="1"/>
  <c r="W100" i="1" s="1"/>
  <c r="S75" i="1"/>
  <c r="V75" i="1" s="1"/>
  <c r="T75" i="1" s="1"/>
  <c r="S124" i="1"/>
  <c r="V124" i="1" s="1"/>
  <c r="T124" i="1" s="1"/>
  <c r="S102" i="1"/>
  <c r="V102" i="1" s="1"/>
  <c r="S206" i="1"/>
  <c r="W206" i="1" s="1"/>
  <c r="S178" i="1"/>
  <c r="V178" i="1" s="1"/>
  <c r="T178" i="1" s="1"/>
  <c r="S165" i="1"/>
  <c r="W165" i="1" s="1"/>
  <c r="S181" i="1"/>
  <c r="W181" i="1" s="1"/>
  <c r="V147" i="1"/>
  <c r="T147" i="1" s="1"/>
  <c r="W210" i="1"/>
  <c r="V210" i="1"/>
  <c r="T210" i="1" s="1"/>
  <c r="V52" i="1"/>
  <c r="T52" i="1" s="1"/>
  <c r="W52" i="1"/>
  <c r="V48" i="1"/>
  <c r="T48" i="1" s="1"/>
  <c r="U48" i="1" s="1"/>
  <c r="W48" i="1"/>
  <c r="S115" i="1"/>
  <c r="W55" i="1"/>
  <c r="V55" i="1"/>
  <c r="T55" i="1" s="1"/>
  <c r="S22" i="1"/>
  <c r="V31" i="1"/>
  <c r="T31" i="1" s="1"/>
  <c r="W31" i="1"/>
  <c r="S128" i="1"/>
  <c r="S45" i="1"/>
  <c r="S223" i="1"/>
  <c r="S184" i="1"/>
  <c r="S242" i="1"/>
  <c r="S49" i="1"/>
  <c r="S226" i="1"/>
  <c r="S252" i="1"/>
  <c r="S151" i="1"/>
  <c r="S175" i="1"/>
  <c r="S191" i="1"/>
  <c r="W191" i="1" s="1"/>
  <c r="S215" i="1"/>
  <c r="W130" i="1"/>
  <c r="S43" i="1"/>
  <c r="S139" i="1"/>
  <c r="S187" i="1"/>
  <c r="S44" i="1"/>
  <c r="S172" i="1"/>
  <c r="V251" i="1"/>
  <c r="T251" i="1" s="1"/>
  <c r="U251" i="1" s="1"/>
  <c r="V258" i="1"/>
  <c r="T258" i="1" s="1"/>
  <c r="U258" i="1" s="1"/>
  <c r="S105" i="1"/>
  <c r="S249" i="1"/>
  <c r="S26" i="1"/>
  <c r="S146" i="1"/>
  <c r="S51" i="1"/>
  <c r="S195" i="1"/>
  <c r="S93" i="1"/>
  <c r="S173" i="1"/>
  <c r="S153" i="1"/>
  <c r="S154" i="1"/>
  <c r="S131" i="1"/>
  <c r="S212" i="1"/>
  <c r="V56" i="1"/>
  <c r="T56" i="1" s="1"/>
  <c r="W56" i="1"/>
  <c r="V152" i="1"/>
  <c r="T152" i="1" s="1"/>
  <c r="W152" i="1"/>
  <c r="W221" i="1"/>
  <c r="V221" i="1"/>
  <c r="T221" i="1" s="1"/>
  <c r="W235" i="1"/>
  <c r="V235" i="1"/>
  <c r="T235" i="1" s="1"/>
  <c r="S120" i="1"/>
  <c r="V114" i="1"/>
  <c r="T114" i="1" s="1"/>
  <c r="W114" i="1"/>
  <c r="V13" i="1"/>
  <c r="T13" i="1" s="1"/>
  <c r="U13" i="1" s="1"/>
  <c r="W13" i="1"/>
  <c r="S163" i="1"/>
  <c r="S247" i="1"/>
  <c r="V254" i="1"/>
  <c r="T254" i="1" s="1"/>
  <c r="U254" i="1" s="1"/>
  <c r="W254" i="1"/>
  <c r="W61" i="1"/>
  <c r="V61" i="1"/>
  <c r="T61" i="1" s="1"/>
  <c r="V189" i="1"/>
  <c r="T189" i="1" s="1"/>
  <c r="W189" i="1"/>
  <c r="V213" i="1"/>
  <c r="T213" i="1" s="1"/>
  <c r="W213" i="1"/>
  <c r="W227" i="1"/>
  <c r="V227" i="1"/>
  <c r="T227" i="1" s="1"/>
  <c r="U227" i="1" s="1"/>
  <c r="W58" i="1"/>
  <c r="V58" i="1"/>
  <c r="T58" i="1" s="1"/>
  <c r="W108" i="1"/>
  <c r="V108" i="1"/>
  <c r="T108" i="1" s="1"/>
  <c r="W125" i="1"/>
  <c r="V125" i="1"/>
  <c r="T125" i="1" s="1"/>
  <c r="W229" i="1"/>
  <c r="V229" i="1"/>
  <c r="T229" i="1" s="1"/>
  <c r="W233" i="1"/>
  <c r="V233" i="1"/>
  <c r="T233" i="1" s="1"/>
  <c r="V122" i="1"/>
  <c r="T122" i="1" s="1"/>
  <c r="V256" i="1"/>
  <c r="T256" i="1" s="1"/>
  <c r="U256" i="1" s="1"/>
  <c r="W205" i="1"/>
  <c r="V205" i="1"/>
  <c r="T205" i="1" s="1"/>
  <c r="W208" i="1"/>
  <c r="V208" i="1"/>
  <c r="T208" i="1" s="1"/>
  <c r="S36" i="1"/>
  <c r="V136" i="1"/>
  <c r="T136" i="1" s="1"/>
  <c r="W136" i="1"/>
  <c r="S81" i="1"/>
  <c r="S41" i="1"/>
  <c r="S66" i="1"/>
  <c r="S14" i="1"/>
  <c r="V77" i="1"/>
  <c r="T77" i="1" s="1"/>
  <c r="W77" i="1"/>
  <c r="S54" i="1"/>
  <c r="S62" i="1"/>
  <c r="S78" i="1"/>
  <c r="S57" i="1"/>
  <c r="S161" i="1"/>
  <c r="S225" i="1"/>
  <c r="S138" i="1"/>
  <c r="S10" i="1"/>
  <c r="S71" i="1"/>
  <c r="S135" i="1"/>
  <c r="S199" i="1"/>
  <c r="S160" i="1"/>
  <c r="S168" i="1"/>
  <c r="S107" i="1"/>
  <c r="S219" i="1"/>
  <c r="S64" i="1"/>
  <c r="S137" i="1"/>
  <c r="S220" i="1"/>
  <c r="S238" i="1"/>
  <c r="S21" i="1"/>
  <c r="S85" i="1"/>
  <c r="S117" i="1"/>
  <c r="S149" i="1"/>
  <c r="S99" i="1"/>
  <c r="S211" i="1"/>
  <c r="S15" i="1"/>
  <c r="W92" i="1"/>
  <c r="V92" i="1"/>
  <c r="T92" i="1" s="1"/>
  <c r="V198" i="1"/>
  <c r="T198" i="1" s="1"/>
  <c r="V155" i="1"/>
  <c r="T155" i="1" s="1"/>
  <c r="W176" i="1"/>
  <c r="V176" i="1"/>
  <c r="T176" i="1" s="1"/>
  <c r="S98" i="1"/>
  <c r="S150" i="1"/>
  <c r="V83" i="1"/>
  <c r="T83" i="1" s="1"/>
  <c r="W83" i="1"/>
  <c r="S250" i="1"/>
  <c r="W250" i="1" s="1"/>
  <c r="S170" i="1"/>
  <c r="S126" i="1"/>
  <c r="S190" i="1"/>
  <c r="S25" i="1"/>
  <c r="S194" i="1"/>
  <c r="S239" i="1"/>
  <c r="S79" i="1"/>
  <c r="S111" i="1"/>
  <c r="S183" i="1"/>
  <c r="S207" i="1"/>
  <c r="S96" i="1"/>
  <c r="S113" i="1"/>
  <c r="S12" i="1"/>
  <c r="S50" i="1"/>
  <c r="S74" i="1"/>
  <c r="S28" i="1"/>
  <c r="S204" i="1"/>
  <c r="S104" i="1"/>
  <c r="W104" i="1" s="1"/>
  <c r="S112" i="1"/>
  <c r="S177" i="1"/>
  <c r="S42" i="1"/>
  <c r="S123" i="1"/>
  <c r="S29" i="1"/>
  <c r="S37" i="1"/>
  <c r="S101" i="1"/>
  <c r="V88" i="1"/>
  <c r="T88" i="1" s="1"/>
  <c r="W88" i="1"/>
  <c r="S46" i="1"/>
  <c r="S257" i="1"/>
  <c r="S60" i="1"/>
  <c r="S214" i="1"/>
  <c r="S129" i="1"/>
  <c r="S63" i="1"/>
  <c r="V192" i="1"/>
  <c r="T192" i="1" s="1"/>
  <c r="W192" i="1"/>
  <c r="S200" i="1"/>
  <c r="S245" i="1"/>
  <c r="S30" i="1"/>
  <c r="S38" i="1"/>
  <c r="S230" i="1"/>
  <c r="S32" i="1"/>
  <c r="S33" i="1"/>
  <c r="S82" i="1"/>
  <c r="S162" i="1"/>
  <c r="S240" i="1"/>
  <c r="S68" i="1"/>
  <c r="S228" i="1"/>
  <c r="W228" i="1" s="1"/>
  <c r="S23" i="1"/>
  <c r="S159" i="1"/>
  <c r="W159" i="1" s="1"/>
  <c r="S216" i="1"/>
  <c r="S116" i="1"/>
  <c r="S132" i="1"/>
  <c r="S72" i="1"/>
  <c r="S80" i="1"/>
  <c r="S90" i="1"/>
  <c r="S133" i="1"/>
  <c r="S197" i="1"/>
  <c r="W91" i="1" l="1"/>
  <c r="W222" i="1"/>
  <c r="V106" i="1"/>
  <c r="T106" i="1" s="1"/>
  <c r="V203" i="1"/>
  <c r="T203" i="1" s="1"/>
  <c r="V244" i="1"/>
  <c r="T244" i="1" s="1"/>
  <c r="U244" i="1" s="1"/>
  <c r="V35" i="1"/>
  <c r="T35" i="1" s="1"/>
  <c r="W236" i="1"/>
  <c r="W143" i="1"/>
  <c r="W118" i="1"/>
  <c r="W253" i="1"/>
  <c r="V182" i="1"/>
  <c r="T182" i="1" s="1"/>
  <c r="W158" i="1"/>
  <c r="W234" i="1"/>
  <c r="W119" i="1"/>
  <c r="T102" i="1"/>
  <c r="U102" i="1" s="1"/>
  <c r="W142" i="1"/>
  <c r="W65" i="1"/>
  <c r="W167" i="1"/>
  <c r="W94" i="1"/>
  <c r="W145" i="1"/>
  <c r="W69" i="1"/>
  <c r="V241" i="1"/>
  <c r="T241" i="1" s="1"/>
  <c r="U241" i="1" s="1"/>
  <c r="W70" i="1"/>
  <c r="V87" i="1"/>
  <c r="T87" i="1" s="1"/>
  <c r="V193" i="1"/>
  <c r="T193" i="1" s="1"/>
  <c r="W166" i="1"/>
  <c r="W53" i="1"/>
  <c r="V188" i="1"/>
  <c r="T188" i="1" s="1"/>
  <c r="W59" i="1"/>
  <c r="V259" i="1"/>
  <c r="T259" i="1" s="1"/>
  <c r="U259" i="1" s="1"/>
  <c r="W89" i="1"/>
  <c r="V27" i="1"/>
  <c r="T27" i="1" s="1"/>
  <c r="V11" i="1"/>
  <c r="T11" i="1" s="1"/>
  <c r="U11" i="1" s="1"/>
  <c r="V181" i="1"/>
  <c r="T181" i="1" s="1"/>
  <c r="W255" i="1"/>
  <c r="W19" i="1"/>
  <c r="W217" i="1"/>
  <c r="V95" i="1"/>
  <c r="T95" i="1" s="1"/>
  <c r="U95" i="1" s="1"/>
  <c r="W248" i="1"/>
  <c r="W24" i="1"/>
  <c r="W67" i="1"/>
  <c r="W73" i="1"/>
  <c r="W47" i="1"/>
  <c r="V127" i="1"/>
  <c r="T127" i="1" s="1"/>
  <c r="V39" i="1"/>
  <c r="T39" i="1" s="1"/>
  <c r="V237" i="1"/>
  <c r="T237" i="1" s="1"/>
  <c r="U237" i="1" s="1"/>
  <c r="V148" i="1"/>
  <c r="T148" i="1" s="1"/>
  <c r="V169" i="1"/>
  <c r="T169" i="1" s="1"/>
  <c r="V243" i="1"/>
  <c r="T243" i="1" s="1"/>
  <c r="U243" i="1" s="1"/>
  <c r="V100" i="1"/>
  <c r="T100" i="1" s="1"/>
  <c r="V104" i="1"/>
  <c r="T104" i="1" s="1"/>
  <c r="W40" i="1"/>
  <c r="W157" i="1"/>
  <c r="V171" i="1"/>
  <c r="T171" i="1" s="1"/>
  <c r="W121" i="1"/>
  <c r="V110" i="1"/>
  <c r="T110" i="1" s="1"/>
  <c r="V103" i="1"/>
  <c r="T103" i="1" s="1"/>
  <c r="W84" i="1"/>
  <c r="V202" i="1"/>
  <c r="T202" i="1" s="1"/>
  <c r="W20" i="1"/>
  <c r="W201" i="1"/>
  <c r="W186" i="1"/>
  <c r="W124" i="1"/>
  <c r="V144" i="1"/>
  <c r="T144" i="1" s="1"/>
  <c r="V196" i="1"/>
  <c r="T196" i="1" s="1"/>
  <c r="V180" i="1"/>
  <c r="T180" i="1" s="1"/>
  <c r="W75" i="1"/>
  <c r="W86" i="1"/>
  <c r="W185" i="1"/>
  <c r="V179" i="1"/>
  <c r="T179" i="1" s="1"/>
  <c r="W102" i="1"/>
  <c r="V141" i="1"/>
  <c r="T141" i="1" s="1"/>
  <c r="W109" i="1"/>
  <c r="V134" i="1"/>
  <c r="T134" i="1" s="1"/>
  <c r="W164" i="1"/>
  <c r="W246" i="1"/>
  <c r="V156" i="1"/>
  <c r="T156" i="1" s="1"/>
  <c r="W224" i="1"/>
  <c r="W76" i="1"/>
  <c r="W218" i="1"/>
  <c r="W140" i="1"/>
  <c r="V34" i="1"/>
  <c r="T34" i="1" s="1"/>
  <c r="V209" i="1"/>
  <c r="T209" i="1" s="1"/>
  <c r="V174" i="1"/>
  <c r="T174" i="1" s="1"/>
  <c r="W97" i="1"/>
  <c r="V228" i="1"/>
  <c r="T228" i="1" s="1"/>
  <c r="V206" i="1"/>
  <c r="T206" i="1" s="1"/>
  <c r="V165" i="1"/>
  <c r="T165" i="1" s="1"/>
  <c r="W178" i="1"/>
  <c r="V29" i="1"/>
  <c r="T29" i="1" s="1"/>
  <c r="W29" i="1"/>
  <c r="V150" i="1"/>
  <c r="T150" i="1" s="1"/>
  <c r="W150" i="1"/>
  <c r="V62" i="1"/>
  <c r="T62" i="1" s="1"/>
  <c r="W62" i="1"/>
  <c r="V41" i="1"/>
  <c r="T41" i="1" s="1"/>
  <c r="W41" i="1"/>
  <c r="W216" i="1"/>
  <c r="V216" i="1"/>
  <c r="T216" i="1" s="1"/>
  <c r="W33" i="1"/>
  <c r="V33" i="1"/>
  <c r="T33" i="1" s="1"/>
  <c r="W98" i="1"/>
  <c r="V98" i="1"/>
  <c r="T98" i="1" s="1"/>
  <c r="W120" i="1"/>
  <c r="V120" i="1"/>
  <c r="T120" i="1" s="1"/>
  <c r="V51" i="1"/>
  <c r="T51" i="1" s="1"/>
  <c r="W51" i="1"/>
  <c r="W32" i="1"/>
  <c r="V32" i="1"/>
  <c r="T32" i="1" s="1"/>
  <c r="W42" i="1"/>
  <c r="V42" i="1"/>
  <c r="T42" i="1" s="1"/>
  <c r="W172" i="1"/>
  <c r="V172" i="1"/>
  <c r="T172" i="1" s="1"/>
  <c r="W90" i="1"/>
  <c r="V90" i="1"/>
  <c r="T90" i="1" s="1"/>
  <c r="W23" i="1"/>
  <c r="V23" i="1"/>
  <c r="T23" i="1" s="1"/>
  <c r="W129" i="1"/>
  <c r="V129" i="1"/>
  <c r="T129" i="1" s="1"/>
  <c r="W177" i="1"/>
  <c r="V177" i="1"/>
  <c r="T177" i="1" s="1"/>
  <c r="V126" i="1"/>
  <c r="T126" i="1" s="1"/>
  <c r="W126" i="1"/>
  <c r="V85" i="1"/>
  <c r="T85" i="1" s="1"/>
  <c r="W85" i="1"/>
  <c r="V26" i="1"/>
  <c r="T26" i="1" s="1"/>
  <c r="W26" i="1"/>
  <c r="V132" i="1"/>
  <c r="T132" i="1" s="1"/>
  <c r="W132" i="1"/>
  <c r="V162" i="1"/>
  <c r="T162" i="1" s="1"/>
  <c r="W162" i="1"/>
  <c r="W200" i="1"/>
  <c r="V200" i="1"/>
  <c r="T200" i="1" s="1"/>
  <c r="V60" i="1"/>
  <c r="T60" i="1" s="1"/>
  <c r="W60" i="1"/>
  <c r="W46" i="1"/>
  <c r="V46" i="1"/>
  <c r="T46" i="1" s="1"/>
  <c r="V37" i="1"/>
  <c r="T37" i="1" s="1"/>
  <c r="W37" i="1"/>
  <c r="V28" i="1"/>
  <c r="T28" i="1" s="1"/>
  <c r="W28" i="1"/>
  <c r="W207" i="1"/>
  <c r="V207" i="1"/>
  <c r="T207" i="1" s="1"/>
  <c r="W211" i="1"/>
  <c r="V211" i="1"/>
  <c r="T211" i="1" s="1"/>
  <c r="V137" i="1"/>
  <c r="T137" i="1" s="1"/>
  <c r="W137" i="1"/>
  <c r="V135" i="1"/>
  <c r="T135" i="1" s="1"/>
  <c r="W135" i="1"/>
  <c r="V78" i="1"/>
  <c r="T78" i="1" s="1"/>
  <c r="W78" i="1"/>
  <c r="V66" i="1"/>
  <c r="T66" i="1" s="1"/>
  <c r="W66" i="1"/>
  <c r="W131" i="1"/>
  <c r="V131" i="1"/>
  <c r="T131" i="1" s="1"/>
  <c r="V93" i="1"/>
  <c r="T93" i="1" s="1"/>
  <c r="W93" i="1"/>
  <c r="V250" i="1"/>
  <c r="T250" i="1" s="1"/>
  <c r="V116" i="1"/>
  <c r="T116" i="1" s="1"/>
  <c r="W116" i="1"/>
  <c r="W99" i="1"/>
  <c r="V99" i="1"/>
  <c r="T99" i="1" s="1"/>
  <c r="W123" i="1"/>
  <c r="V123" i="1"/>
  <c r="T123" i="1" s="1"/>
  <c r="W111" i="1"/>
  <c r="V111" i="1"/>
  <c r="T111" i="1" s="1"/>
  <c r="V219" i="1"/>
  <c r="T219" i="1" s="1"/>
  <c r="W219" i="1"/>
  <c r="W190" i="1"/>
  <c r="V190" i="1"/>
  <c r="T190" i="1" s="1"/>
  <c r="W117" i="1"/>
  <c r="V117" i="1"/>
  <c r="T117" i="1" s="1"/>
  <c r="V146" i="1"/>
  <c r="T146" i="1" s="1"/>
  <c r="W146" i="1"/>
  <c r="W175" i="1"/>
  <c r="V175" i="1"/>
  <c r="T175" i="1" s="1"/>
  <c r="W197" i="1"/>
  <c r="V197" i="1"/>
  <c r="T197" i="1" s="1"/>
  <c r="V50" i="1"/>
  <c r="T50" i="1" s="1"/>
  <c r="U50" i="1" s="1"/>
  <c r="W50" i="1"/>
  <c r="V44" i="1"/>
  <c r="T44" i="1" s="1"/>
  <c r="W44" i="1"/>
  <c r="V252" i="1"/>
  <c r="T252" i="1" s="1"/>
  <c r="U252" i="1" s="1"/>
  <c r="W252" i="1"/>
  <c r="V38" i="1"/>
  <c r="T38" i="1" s="1"/>
  <c r="W38" i="1"/>
  <c r="V214" i="1"/>
  <c r="T214" i="1" s="1"/>
  <c r="W214" i="1"/>
  <c r="V112" i="1"/>
  <c r="T112" i="1" s="1"/>
  <c r="W112" i="1"/>
  <c r="V12" i="1"/>
  <c r="T12" i="1" s="1"/>
  <c r="U12" i="1" s="1"/>
  <c r="W12" i="1"/>
  <c r="W194" i="1"/>
  <c r="V194" i="1"/>
  <c r="T194" i="1" s="1"/>
  <c r="V21" i="1"/>
  <c r="T21" i="1" s="1"/>
  <c r="W21" i="1"/>
  <c r="W160" i="1"/>
  <c r="V160" i="1"/>
  <c r="T160" i="1" s="1"/>
  <c r="V225" i="1"/>
  <c r="T225" i="1" s="1"/>
  <c r="W225" i="1"/>
  <c r="V36" i="1"/>
  <c r="T36" i="1" s="1"/>
  <c r="W36" i="1"/>
  <c r="W212" i="1"/>
  <c r="V212" i="1"/>
  <c r="T212" i="1" s="1"/>
  <c r="U212" i="1" s="1"/>
  <c r="V173" i="1"/>
  <c r="T173" i="1" s="1"/>
  <c r="W173" i="1"/>
  <c r="V249" i="1"/>
  <c r="T249" i="1" s="1"/>
  <c r="W249" i="1"/>
  <c r="V187" i="1"/>
  <c r="T187" i="1" s="1"/>
  <c r="W187" i="1"/>
  <c r="W151" i="1"/>
  <c r="V151" i="1"/>
  <c r="T151" i="1" s="1"/>
  <c r="V223" i="1"/>
  <c r="T223" i="1" s="1"/>
  <c r="W223" i="1"/>
  <c r="V133" i="1"/>
  <c r="T133" i="1" s="1"/>
  <c r="W133" i="1"/>
  <c r="W82" i="1"/>
  <c r="V82" i="1"/>
  <c r="T82" i="1" s="1"/>
  <c r="W257" i="1"/>
  <c r="V257" i="1"/>
  <c r="T257" i="1" s="1"/>
  <c r="V43" i="1"/>
  <c r="T43" i="1" s="1"/>
  <c r="W43" i="1"/>
  <c r="W215" i="1"/>
  <c r="V215" i="1"/>
  <c r="T215" i="1" s="1"/>
  <c r="W71" i="1"/>
  <c r="V71" i="1"/>
  <c r="T71" i="1" s="1"/>
  <c r="V247" i="1"/>
  <c r="T247" i="1" s="1"/>
  <c r="U247" i="1" s="1"/>
  <c r="W247" i="1"/>
  <c r="V49" i="1"/>
  <c r="T49" i="1" s="1"/>
  <c r="U49" i="1" s="1"/>
  <c r="W49" i="1"/>
  <c r="V45" i="1"/>
  <c r="T45" i="1" s="1"/>
  <c r="W45" i="1"/>
  <c r="W115" i="1"/>
  <c r="V115" i="1"/>
  <c r="T115" i="1" s="1"/>
  <c r="V63" i="1"/>
  <c r="T63" i="1" s="1"/>
  <c r="W63" i="1"/>
  <c r="W74" i="1"/>
  <c r="V74" i="1"/>
  <c r="T74" i="1" s="1"/>
  <c r="W230" i="1"/>
  <c r="V230" i="1"/>
  <c r="T230" i="1" s="1"/>
  <c r="V168" i="1"/>
  <c r="T168" i="1" s="1"/>
  <c r="W168" i="1"/>
  <c r="V191" i="1"/>
  <c r="T191" i="1" s="1"/>
  <c r="V80" i="1"/>
  <c r="T80" i="1" s="1"/>
  <c r="W80" i="1"/>
  <c r="V30" i="1"/>
  <c r="T30" i="1" s="1"/>
  <c r="W30" i="1"/>
  <c r="W113" i="1"/>
  <c r="V113" i="1"/>
  <c r="T113" i="1" s="1"/>
  <c r="V25" i="1"/>
  <c r="T25" i="1" s="1"/>
  <c r="W25" i="1"/>
  <c r="V238" i="1"/>
  <c r="T238" i="1" s="1"/>
  <c r="U238" i="1" s="1"/>
  <c r="W238" i="1"/>
  <c r="V18" i="1"/>
  <c r="T18" i="1" s="1"/>
  <c r="W18" i="1"/>
  <c r="V161" i="1"/>
  <c r="T161" i="1" s="1"/>
  <c r="W161" i="1"/>
  <c r="W81" i="1"/>
  <c r="V81" i="1"/>
  <c r="T81" i="1" s="1"/>
  <c r="W105" i="1"/>
  <c r="V105" i="1"/>
  <c r="T105" i="1" s="1"/>
  <c r="V139" i="1"/>
  <c r="T139" i="1" s="1"/>
  <c r="W139" i="1"/>
  <c r="W183" i="1"/>
  <c r="V183" i="1"/>
  <c r="T183" i="1" s="1"/>
  <c r="V64" i="1"/>
  <c r="T64" i="1" s="1"/>
  <c r="W64" i="1"/>
  <c r="W195" i="1"/>
  <c r="V195" i="1"/>
  <c r="T195" i="1" s="1"/>
  <c r="V149" i="1"/>
  <c r="T149" i="1" s="1"/>
  <c r="W149" i="1"/>
  <c r="V54" i="1"/>
  <c r="T54" i="1" s="1"/>
  <c r="W54" i="1"/>
  <c r="V79" i="1"/>
  <c r="T79" i="1" s="1"/>
  <c r="W79" i="1"/>
  <c r="V170" i="1"/>
  <c r="T170" i="1" s="1"/>
  <c r="W170" i="1"/>
  <c r="V107" i="1"/>
  <c r="T107" i="1" s="1"/>
  <c r="W107" i="1"/>
  <c r="W10" i="1"/>
  <c r="V10" i="1"/>
  <c r="T10" i="1" s="1"/>
  <c r="U10" i="1" s="1"/>
  <c r="V163" i="1"/>
  <c r="T163" i="1" s="1"/>
  <c r="W163" i="1"/>
  <c r="V154" i="1"/>
  <c r="T154" i="1" s="1"/>
  <c r="U154" i="1" s="1"/>
  <c r="W154" i="1"/>
  <c r="V242" i="1"/>
  <c r="T242" i="1" s="1"/>
  <c r="W242" i="1"/>
  <c r="W128" i="1"/>
  <c r="V128" i="1"/>
  <c r="T128" i="1" s="1"/>
  <c r="V22" i="1"/>
  <c r="T22" i="1" s="1"/>
  <c r="U22" i="1" s="1"/>
  <c r="W22" i="1"/>
  <c r="V239" i="1"/>
  <c r="T239" i="1" s="1"/>
  <c r="U239" i="1" s="1"/>
  <c r="W239" i="1"/>
  <c r="V138" i="1"/>
  <c r="T138" i="1" s="1"/>
  <c r="W138" i="1"/>
  <c r="V153" i="1"/>
  <c r="T153" i="1" s="1"/>
  <c r="W153" i="1"/>
  <c r="V159" i="1"/>
  <c r="T159" i="1" s="1"/>
  <c r="V184" i="1"/>
  <c r="T184" i="1" s="1"/>
  <c r="W184" i="1"/>
  <c r="V68" i="1"/>
  <c r="T68" i="1" s="1"/>
  <c r="W68" i="1"/>
  <c r="V72" i="1"/>
  <c r="T72" i="1" s="1"/>
  <c r="W72" i="1"/>
  <c r="W240" i="1"/>
  <c r="V240" i="1"/>
  <c r="T240" i="1" s="1"/>
  <c r="U240" i="1" s="1"/>
  <c r="W245" i="1"/>
  <c r="V245" i="1"/>
  <c r="T245" i="1" s="1"/>
  <c r="V101" i="1"/>
  <c r="T101" i="1" s="1"/>
  <c r="W101" i="1"/>
  <c r="V204" i="1"/>
  <c r="T204" i="1" s="1"/>
  <c r="W204" i="1"/>
  <c r="W96" i="1"/>
  <c r="V96" i="1"/>
  <c r="T96" i="1" s="1"/>
  <c r="V15" i="1"/>
  <c r="T15" i="1" s="1"/>
  <c r="U15" i="1" s="1"/>
  <c r="W15" i="1"/>
  <c r="V220" i="1"/>
  <c r="T220" i="1" s="1"/>
  <c r="W220" i="1"/>
  <c r="V199" i="1"/>
  <c r="T199" i="1" s="1"/>
  <c r="W199" i="1"/>
  <c r="W57" i="1"/>
  <c r="V57" i="1"/>
  <c r="T57" i="1" s="1"/>
  <c r="V14" i="1"/>
  <c r="T14" i="1" s="1"/>
  <c r="U14" i="1" s="1"/>
  <c r="W14" i="1"/>
  <c r="V226" i="1"/>
  <c r="T226" i="1" s="1"/>
  <c r="W226" i="1"/>
  <c r="V260" i="1" l="1"/>
</calcChain>
</file>

<file path=xl/sharedStrings.xml><?xml version="1.0" encoding="utf-8"?>
<sst xmlns="http://schemas.openxmlformats.org/spreadsheetml/2006/main" count="592" uniqueCount="447">
  <si>
    <t xml:space="preserve">ALIMENTACION </t>
  </si>
  <si>
    <t>N°</t>
  </si>
  <si>
    <t>ITEM</t>
  </si>
  <si>
    <t>UNIDAD MEDIDA</t>
  </si>
  <si>
    <t>CANTIDAD</t>
  </si>
  <si>
    <t xml:space="preserve">ALIMENTO    COMPLETO    PARA   PERROS   ADULTOS: INGREDIENTES  MAÍZ Y/O SORGO HARINA DE CARNE Y HUESO  HARINA PROTEICA DE POLLO  HARINA DE PESCADO, HARINA DE SOYA Y/O CONCENTRADO PROTEICO DE SOYA  ARROZ CONCENTRADO PROTEICO DE MAÍZ  TRIGO  GRASA ANIMAL Y/O ACEITE VEGETAL ESTABILIZADO CON ANTIOXIDANTES  BHT SABORIZANTE A BASE DE MENUDENCIAS DE CERDO Y/O POLLO INULINA FOSFATO DE CALCIO  SAL ARVEJA DESHIDRATADA ZANAHORIA DESHIDRATADA L LISINA  DL METIONINA  CARBONATO DE CALCIO  CLORURO DE COLINA  CLORURO DE POTASIO  COLORES ARTIFICIALES  ROJO   40  AMARILLO   5  AMARILLO  6  AZUL   2  NIACINA  SUPLEMENTOS VITAMÍNICOS  A  E  B12  D3 PANTOTENATO DE CALCIO SUPLEMENTO DE RIBOFLAVINA  BIOTINA  ÁCIDO FÓLICO  MONONITRATO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COMPOSICIÓN NUTRICIONAL                                                                      PROTEINA   MIN   25.0                                                                                                   GRASA   CRUDA MIN   12.0                                                                                              FIBRA   CRUDA   MAX   4                                                                                                                    CENIZA    MAX    9                                                                                                                                    HUMEDAD    MAX  12 0                                                                                                                                                         MIN  0 8   MAX  1 3                                                                                                                           CALCIO MIN 1 1  MAX  1  8                                                                                                                                                   </t>
  </si>
  <si>
    <t>BULTO X       22,7 KG</t>
  </si>
  <si>
    <t xml:space="preserve">COMIDA HÚMEDA PARA PERROS  ADULTOS DE TODAS LAS RAZAS  CARNE INGREDIENTES                                                                                                                                                    AGUA SUFICIENTE PARA PROCESO  CARNE DE PAVO  GLUTEN DE TRIGO VÍSCERAS DE CERDO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PANTONETATO DE CALCIO  HIDROCLORURO DE PIRIDOXINA  SUPLEMENTO DE VITAMINA B12  SUPLEMENTO DE RIBOFLAVINA SUPLEMENTO DE VITAMINA A  YODURO DE POTASIO  ÁCIDO FÓLICO SUPLEMENTO DE VITAMINA D3  BIOTINA  SELENITO DE SODIO.                                COMPONENTE NUTRICIONAL                                                                   PROTEÍNA CRUDA MIN 10  0                                                                         PROTEÍNA CRUDA MIN  10.0 %                                                                              FIBRA CRUDA MAX  1.0%                                                                             HUMEDAD  MAX   82. 0%                                                                                        CENIZA  MAX     3.0%                                                                                                 CALCIO  MIN-MAX    0,15% /0.55%                                                                          FOSFORO  MIN-MÁX  0,13% /0.40%                                                                                     </t>
  </si>
  <si>
    <t xml:space="preserve">COMIDA HÚMEDA PARA PERROS SABOR POLLO  AGUA SUFICIENTE PARA PROCESO CARNE DE POLLO HÍGADO DE CERDO GLUTEN DE TRIGO VÍSCERAS DE CERDO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PANTONETATO DE CALCIO  HIDROCLORURO DE PIRIDOXINA  SUPLEMENTO DE VITAMINA B-12  SUPLEMENTO DE RIBOFLAVINA SUPLEMENTO DE VITAMINA A  YODURO DE POTASIO  ÁCIDO FÓLICO  SUPLEMENTO DE VITAMINA D-3  BIOTINA  SELENITO DE SODIO.                                            COMPONENTE NUTRICIONAL                                                                      PROTEÍNA CRUDA MIN 10.0 %                                                                                                            GRASA CRUDA  MIN 2.0 %                                                                                                                     FIBRA CRUDA MAX   1.0%                                                                                          HUMEDAD    MAX  82.0%                                                                                                                    CENIZA (MAX.) 3,0%                                                                                                     CALCIO (MIN-MAX) 0,15%/0.55%                                                                                               FOSFORO (MIN-MÁX) 0,13% /0.40%                                                                                                                            </t>
  </si>
  <si>
    <t xml:space="preserve">COMIDA HÚMEDA PARA PERRO SABOR CORDERO: INGREDIENTES                    AGUA SUFICIENTE PARA PROCESO, VÍSCERAS DE CERDO, HÍGADO DE CERDO, GLUTEN DE TRIGO, CARNE DE POLLO, CARNE DE CORDERO, ALMIDÓN DE MAÍZ MODIFICADO, HARINA DE SOYA, CONCENTRADO PROTEICO DE SOYA, CLORURO DE POTASIO, FOSFATO TRICÁLCICO, SAL, COLORES (CARAMELO Y ÓXIDO DE HIERRO), CLORURO DE COLINA, SULFATO DE ZINC, SUPLEMENTO DE VITAMINA E, SULFATO FERROSO, NIACINA, SULFATO DE COBRE, MONONITRATO DE TIAMINA, SULFATO DE MANGANESO, PANTONETATO DE CALCIO, HIDROCLORURO DE PIRIDOXINA, SUPLEMENTO DE VITAMINA B-12, SUPLEMENTO DE RIBOFLAVINA, SUPLEMENTO DE VITAMINA A, YODURO DE POTASIO, ÁCIDO FÓLICO, SUPLEMENTO DE VITAMINA D-3, BIOTINA, SELENITO DE SODIO.                                                                                                                                              COMPONENTES NUTRICIONALES                                                                                                              PROTEÍNA CRUDA (MIN.) 10.0 %                                                                                                        GRASA CRUDA MIN. 2.0 %                                                                                                              FIBRA CRUDA MAX   1.0%                                                                                                                           HUMEDAD MAX  82.0%                                                                                                                                      CALCIO (MIN-MAX) 0,15%/0.55%                                                                                                                                FOSFORO (MIN-MÁX) 0,13% /0.40%                                                                                               </t>
  </si>
  <si>
    <t xml:space="preserve">COMIDA HÚMEDA PARA PERROS PAVO-POLLO INGREDIENTES                                            AGUA SUFICIENTE PARA PROCESO, CARNE DE POLLO, CARNE DE PAVO, VÍSCERAS DE CERDO, GLUTEN DE TRIGO, HARINA DE SOYA, ALMIDÓN DE MAÍZ MODIFICADO, TOCINO (PRESERVADO CON NITRITO DE SODIO), SAL, CLORURO DE POTASIO, COLORANTES (CARAMELO, DIÓXIDO DE TITANIO), FOSFATO DE CALCIO, CLORURO DE COLINA, CARBONATO DE CALCIO, SULFATO DE ZINC, SUPLEMENTO DE VITAMINA E, SULFATO FERROSO, NIACINA, SULFATO DE COBRE, MONONITRATO DE TIAMINA, SULFATO DE MANGANESO, PANTOTENATO DE CALCIO, HIDROCLORURO DE PIRIDOXINA, SUPLEMENTO DE VITAMINA B-12, SUPLEMENTO DE RIBOFLAVINA, SUPLEMENTO DE VITAMINA A, IODURO DE POTASIO, ÁCIDO FÓLICO, SUPLEMENTO DE VITAMINA D-3, BIOTINA, SELENITO DE SODIO.                                                                                                                                                   COMPONENTE NUTRICIONAL                                                                                 PROTEÍNA CRUDA (MIN.) 10 %                                                                                                                  GRASA CRUDA MIN. 3,0%                                                                                                                                                                  FIBRA CRUDA (MAX.)1,5 %                                                                                                     HUMEDAD (MAX.) 80,0%                                                                                  CENIZA MAX 3,5 %                                                                                               </t>
  </si>
  <si>
    <t>COMIDA HÚMEDA PARA PERRO SABOR POLLO INGREDIENTES                    HÍGADO DE POLLO, GRASA DE CERDO, ARROZ INTEGRAL, QUINUA, ARVEJA, ZANAHORIA, PAPA, PROTEÍNA DE SOYA, AGUA, SAL, ALMIDÓN MODIFICADO, GOMA GUAR, VITAMINAS (A, D3, E), TIAMINA, RIBOFLAVINA, NIACINA, ÁCIDO PANTOTÉNICO, CLORURO DE COLINA, PIRIDOXINA, BIOTINA, VITAMINA B12, ÁCIDO FÓLICO, CARBONATO DE CALCIO, SULFATO DE MANGANESO, SULFATO DE COBRE, SULFATO DE HIERRO, SULFATO DE ZINC, SELENIO ORGÁNICO, CLORURO DE POTASIO, YODATO DE CALCIO, TAURINA.                                                                                                                                                               COMPONENTES NUTRICIONALES:                                                                            PROTEÍNA MÍNIMO 13%                                                                                                                                                        GRASA MÍNIMO 5,0%                                                                                                                                                                                                 FIBRA CRUDA MÁXIMO 3,0%                                                                                                 HUMEDAD MÁXIMO 80,0%                                                                                                                  TAURINA MIN 490 MG/KG</t>
  </si>
  <si>
    <t>TARRO X 300 Gr</t>
  </si>
  <si>
    <t>MEDICAMENTOS</t>
  </si>
  <si>
    <t>ACETILCISTEINA 300 MG EXCIPIENTES: SODIO EDETATO. SODIO HIDRÓXIDO Y AGUA PARA INYECCIÓNES.</t>
  </si>
  <si>
    <t>CAJA 5 AMPOLLAS  X 3 ML</t>
  </si>
  <si>
    <t xml:space="preserve">ÁCIDO BÓRICO 2 G, ÁCIDO ACÉTICO 2 G, ÁCIDO SALICÍLICO 0.1 G, EXIPIENTES CSP 100 ML. </t>
  </si>
  <si>
    <t>FRASCO X 100 Ml</t>
  </si>
  <si>
    <t>ÁCIDO FÉNICO 1.5 G, ÓXIDO DE ZINC 7 G, ACEITE DE PINO 2 G, EXIPIENTES CSP 100 G</t>
  </si>
  <si>
    <t>FRASCO X 250Ml</t>
  </si>
  <si>
    <t xml:space="preserve">ÁCIDO SALICÍLICO 2 GR, AZUFRE 2 GR, SHAMPOO QUERATOLÍTICO. </t>
  </si>
  <si>
    <t>FRASCO X 240 Ml</t>
  </si>
  <si>
    <t>ÁCIDO VALÉRICO 6.8 MG ÁCIDO BUTÍRICO 227.25 MG ZINC 56.8 MG VEHÍCULO CSP 5 G HUMEDAD 5%</t>
  </si>
  <si>
    <t>TARRO X 3 KL</t>
  </si>
  <si>
    <t xml:space="preserve">ACIDUM ASCORBICUM D6 50 MG (Coenzyme Compositum): NATRIUM RIBOFLAVINUM PHOSPHORICUM D6 50 MG                                                                               THIAMINUM HYDROCHLORICUM D6 50 MG                                                                              PYRIDOXINUM HYDROCHLORICUM D6 50 MG                                                                              NICOTINAMIDUM D6 50 MG                                                                                                                    ACIDUM CIS-ACONITICUM D8 50 MG                                                                                               ACIDUM CITRICUM D8 50 MG                                                                                                       ACIDUM ALPHA-KETOGLUTARICUM D8 50 MG                                                                        ACIDUM DL-MALICUM D8 50 MG                                                                                                       ACIDUM SUCCINICUM D8 50 MG                                                                                                             BARIUM OXALSUCCINICUM D10 50 MG                                                                                              NATRIUM PYRUVICUM D8 50 MG                                                                                               CYSTEINUM D6 50 MG                                                                                                                                      PULSATILLA PRATENSIS D6 50 MG                                                                                          HEPAR SULFURIS D10 50 MG                                                                                                            SULFUR D10 50 MG                                        </t>
  </si>
  <si>
    <t>CAJA X5 AMPOLLAS</t>
  </si>
  <si>
    <t>ADSORBENTE DE TOXINAS Y VENENOS PRESENTES EN EL TRACTO GASTRO INTESTINAL COMPUESTO POR: CARBON ACTIVADO 40G ZEOLITA 40G CAOLÍN10G PECTINA10G</t>
  </si>
  <si>
    <t>SOBRE 8 G</t>
  </si>
  <si>
    <t>AFOXOLANER DE 25,1 A 50 KG 136 MG, TABLETA MASTICABLE EN CAJA INDIVIDUAL DE ACUERDO AL PESO DEL ANIMAL DE 25,1 A 50 KG, PARA EL CONTROL DE PULGAS Y GARRAPATAS EN PERROS</t>
  </si>
  <si>
    <t>TABLETA MASTICABLE CAJA INDIVIDUAL</t>
  </si>
  <si>
    <t>AGUA OXIGENADA X 500 ML</t>
  </si>
  <si>
    <t>FRASCO X 500 ML</t>
  </si>
  <si>
    <t>ALANTOÍNA 2 G, SULFANILAMIDA 6 G, OXIDO DE ZINC 15 G, SUBNITRATO DE BISMUTO 1 G, EXIPIENTES CSP 100 G</t>
  </si>
  <si>
    <t>TARRO X 100 g</t>
  </si>
  <si>
    <t>ALCANFOR 5G, MENTOL 1G, GUAYACOL 3G, SALICILATO DE METILO 10 G, TREMENTINA 3G, EXCIPIENTES  100G, UNGUENTO X 350 G.</t>
  </si>
  <si>
    <t>UNGUENTO X 350 G</t>
  </si>
  <si>
    <t>ALCOHOL X GALONES</t>
  </si>
  <si>
    <t>GALON</t>
  </si>
  <si>
    <t>ALFAQUIMOTRIPSINA 10.000 UNF, SOLUCION INYECTABLE FRASCO AMPOLLA X 10 ML</t>
  </si>
  <si>
    <t>AMPOLLA X 10 ML</t>
  </si>
  <si>
    <t>ALQUITRÁN VEGETAL 95 G, FORMOL LÍQUIDO 5 G. ENVASE METÁLICO POR 250 G</t>
  </si>
  <si>
    <t>AMITRAZ 3G EXIPIENTES 100 ML. FRASCO POR 50 ML</t>
  </si>
  <si>
    <t>FRASCO X 50 ML</t>
  </si>
  <si>
    <t>AMOXICILINA (TRIHIDRATO) 150 MG EXIPIENTES 1 ML. FRASCO POR 100 ML</t>
  </si>
  <si>
    <t>FRASCO X 100 ML</t>
  </si>
  <si>
    <t>AMPICILINA SÓDICA  1 GR</t>
  </si>
  <si>
    <t>CAJA X 10 AMPOLLAS 1 g</t>
  </si>
  <si>
    <t>AMPROLIO HCL 20 G, EXCIPIENTES C.S.P 100 G,</t>
  </si>
  <si>
    <t>GARRAFA X 1 LITRO</t>
  </si>
  <si>
    <t>ANTIDIARREICO COMPUESTO POR: TRIMETROPIN 1G, SULFAMETAZINA 5G, CAOLIN 13G PECTINA 0,9G, CLORURO DE SODIO 0,526 G, CLORURO DE POTASIO 0,205G, EXCIPIENTES CSP 100 ML</t>
  </si>
  <si>
    <t>FRASCO POR 180 ML</t>
  </si>
  <si>
    <t>ANTIDIARREICO Y REHIDRATANTE COMPUESTO POR: F-TALILSULFATIAZOL 35G, SULFAGUANIDINA 35G, PECTIAN CITRICA 2G, CAOLIN COLOIDAL 23G, CITRATO DE SODIO 2,85G, CLORURO DE SODIO 1,61G,  CLORURO DE POTASIO 0.51 G, HOMATROPINA METIL BROMURO 30 MG.</t>
  </si>
  <si>
    <t>CAJA DE 10 SOBRES X 10 GR CADA UNO</t>
  </si>
  <si>
    <t>ANTISEPTICO DE USO EXTERNO, COMPUESTO POR: YODO.POVIDONA (EQUIVALENTE AL 1% DE YODO DISPONIBLE) 10G. VEHICULO HUMECTANTE C.S.P. 100.0 ML. GLICERINA 10 G.</t>
  </si>
  <si>
    <t>ARNICA MONTANA D3 0,15 G</t>
  </si>
  <si>
    <t>TUBO X 50 GR</t>
  </si>
  <si>
    <t>ATROPINA SULFATO 0,1 % FRASCO X 10 ML</t>
  </si>
  <si>
    <t>FRASCO X 10 ML</t>
  </si>
  <si>
    <t>ATROPINA SULFATO 0,1 % FRASCO X 50 ML</t>
  </si>
  <si>
    <t>AZITROMICINA 500 MG</t>
  </si>
  <si>
    <t>BLISTER X 3 TABLETAS</t>
  </si>
  <si>
    <t>BICARBONATO DE SODIO 840 MG AMPOLLAS 10 ML</t>
  </si>
  <si>
    <t>AMPOLLA</t>
  </si>
  <si>
    <t>BISULFITO SÓDICO DE MENADIONA 10 MG, SOLUCIÓN INYECTABLE, FRASCO POR 50  ML</t>
  </si>
  <si>
    <t>FRASCO X 50  ML</t>
  </si>
  <si>
    <t>BOLDENONA UNDECILENATO 50 MG, EXIPIENTES CSP 1 ML. FRASCO 50 ML</t>
  </si>
  <si>
    <t>BROMHEXINA CLORHIDRATO AL 0,3% MAS OXITETRACICLINA AL 5% Y LIDOCAINA.</t>
  </si>
  <si>
    <t>BUTORFANOL TARTRATO, FRASCO X 10 ML</t>
  </si>
  <si>
    <t>CAL SODADA ABSORBENTE DE CO2 DE COLOR BLANCO A VIOLETA, DE 2,5 A 5.0 MM.</t>
  </si>
  <si>
    <t>CANECA 16.8 KG</t>
  </si>
  <si>
    <t>CALCIO EN FORMA DE FORMIATO 170,00 G, MAGNESIO EN FORMA DE CLORURO 4,20 G, ÁCIDO PROPIÓNICO 260,00 G, EXCIPIENTES CSP 100,00 ML,</t>
  </si>
  <si>
    <t>FRASCO x 350 ML</t>
  </si>
  <si>
    <t>CARBOXIMETIL CELULOSA EN POLVO X LIBRA</t>
  </si>
  <si>
    <t>LIBRA</t>
  </si>
  <si>
    <t>CARPROFENO 100 MGR, TABLETAS MASTICABLES FRASCO X 60 TABLETAS</t>
  </si>
  <si>
    <t>FRASCO X 60 TABLETAS</t>
  </si>
  <si>
    <t>CEFALEXINA VETERINARIA TABLETAS X 500 MGR CAJA X 10</t>
  </si>
  <si>
    <t>CAJA X 10 TABLETAS</t>
  </si>
  <si>
    <t>CEFTIOFUR SODICO FRASCOS POR 4 G, ACOMPAÑADOS POR 80 ML DE DILUYENTE ESTÉRIL</t>
  </si>
  <si>
    <t>UNIDAD</t>
  </si>
  <si>
    <t>CICATRIZANTE, ANTISÉPTICO, COMPUESTO POR: ÁCIDO HIPOCLOROSO 0,045 ML, EXCIPIENTES C.S.P 100 ML</t>
  </si>
  <si>
    <t>TARRO X 120 ML</t>
  </si>
  <si>
    <t>FRASCO X  50 ML</t>
  </si>
  <si>
    <t xml:space="preserve">CLORHEXIDINA DIGLUCONATO 0,5 G SOLUCION </t>
  </si>
  <si>
    <t>FRASCO X120</t>
  </si>
  <si>
    <t>CLORHEXIDINA DIGLUCONATO 0,5 G SOLUCION X GALON</t>
  </si>
  <si>
    <t>CLORHEXIDINA JABON X 100 GR</t>
  </si>
  <si>
    <t>CLORHEXIDINA SUSPENSION TOPICA EN SPRAY PARA ENJUAGUE BUCAL FRASCO POR 120 ML</t>
  </si>
  <si>
    <t>FRASCO X 120 ML</t>
  </si>
  <si>
    <t>Crema dermatologica posee la formulación ideal, combina la acción antimicótica, antibacteriana y antiinflamatoria Clotrimazol................................. 1,0 g
Neomicina sulfato....................... 0,5 g
Betametasona 17 valerato.......... 0,04 g
Excipientes c.s.p......................... 100 g</t>
  </si>
  <si>
    <t>CREMA X 35 GR</t>
  </si>
  <si>
    <t>CLOTRIMAZOL 1.00 GR, NEOMICINA 0.50 GR, BETAMETAZONA 0.04 GR, CREMA X 100 GR.</t>
  </si>
  <si>
    <t>CREMA X 100 GR</t>
  </si>
  <si>
    <t>COLERETICO COMPUESTO POR CLANOBUTINO DE SODIO 106,4 MG Y EXCIPIENTES CSP 1 ML</t>
  </si>
  <si>
    <t>COMPLEJO VITAMINICO COMPUESTO POR: CIANOCOBALAMINA 550MCG, TIAMINA 55 MG, NIACINAMIDA 100 MG, METIONINA 5 MG ASPARTATO DE POTASIO 25 MG EXCIPIENTES C.S.P 1 ML</t>
  </si>
  <si>
    <t>COMPRIMIDO ORAL COMPUESTO POR: ESPIRAMICINA 750000UI,METRONIDAZOL 125MGR, EXCIPIENTES CSP 600 MG.</t>
  </si>
  <si>
    <t>CAJA X 20 TABLETAS</t>
  </si>
  <si>
    <t>COUMAPHOS 1 G, BARRA JABON ECTOPARASITICIDA X 100 G</t>
  </si>
  <si>
    <t>BARRA JABON  X 100 GM</t>
  </si>
  <si>
    <t>CREMA TÓPICA COMPUESTA POR: EXTRACTO ACUOSO DE TRITICUM VULGARE 200 MG/100 ML, CADA 100 G, CONTIENE EXTRACTO ACUOSO DE TRITICUM VULGARE (RESIDUO SECO 200 MG/100 ML) 15,0 G.</t>
  </si>
  <si>
    <t>CAJA CON TUBO COLPASIBLE DE 60 G.</t>
  </si>
  <si>
    <t>DESINFECTANTE FENOLICO NO TOXICO, COMPUESTO POR ACEITES CREOSOTADOS DERIVADOS DE LA HULLA  43G( CRESOLES 17,2%), EXCIPIENTES: ACEITE DE RICINO, COLOFONIA, HIDROXIDO DE SODIO Y AGUA.</t>
  </si>
  <si>
    <t>GARRAFA * 3800 CC</t>
  </si>
  <si>
    <t xml:space="preserve">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 </t>
  </si>
  <si>
    <t>DEXTROSA AL 10 %  500 CC</t>
  </si>
  <si>
    <t>DICLOFENACO OFTALMICO 0,1% FRASCO 5 ML</t>
  </si>
  <si>
    <t>FRASCO 5 ML</t>
  </si>
  <si>
    <t>DICLORVÓS DDVP 1G EXCIPIENTES  100G</t>
  </si>
  <si>
    <t>POTE X 400 GR</t>
  </si>
  <si>
    <t>DIMETIL-POLISILOXANO USP AL 30%, FRASCO X 120 CC</t>
  </si>
  <si>
    <t>FRASCO X 120 CC</t>
  </si>
  <si>
    <t>DIMETILSULFÓXIDO 90 G EXCIPIENTES CSP 100 G</t>
  </si>
  <si>
    <t>TUBO 60 GR</t>
  </si>
  <si>
    <t>CIANOCOBALAMINA (VIT B12) 2500 MCG, ACIDO PANGAMICO 1500 MCG, ASPARTATO DE MAGNESIO 20 MG, EXCIPIENTES C.S.P. 1 ML</t>
  </si>
  <si>
    <t>FRASCO X50 ML</t>
  </si>
  <si>
    <t>DIPIRONA 500 MG, EXCIPIENTES C.S.P.1 ML</t>
  </si>
  <si>
    <t>DIPROPIONATO DE IMIDOCARB 120MG X 100 CC</t>
  </si>
  <si>
    <t>FRASCO X 100 CC</t>
  </si>
  <si>
    <t>DOXAPRAM CLORHIDRATO 20 MG, EXCIPIENTES C.S.P. 1 ML</t>
  </si>
  <si>
    <t>FRASCO X 20 ML</t>
  </si>
  <si>
    <t xml:space="preserve">DOXICICLINA  (HYCLATO)TABLETAS DE 200 MG </t>
  </si>
  <si>
    <t>CAJA POR 10 TABLETAS</t>
  </si>
  <si>
    <t>ECHINACEA ANGUSTIFOLIA D3 500 MG</t>
  </si>
  <si>
    <t>CAJA X 5 AMPOLLAS</t>
  </si>
  <si>
    <t>ECTOPARATISIDA PARA USO EXTERNO COMPUESTO POR CIPERMETRINA AL 15% TARRO X LITRO</t>
  </si>
  <si>
    <t>TARRO X LITRO</t>
  </si>
  <si>
    <t>ENROFLOXACINA 150 MG, EXCIPIENTES C.S.P. 1 TABLETA,  TABLETAS CAJA X 10 TABLETAS</t>
  </si>
  <si>
    <t>ENROFLOXACINA 50 MG, VEHÍCULO C.S.P 100 ML</t>
  </si>
  <si>
    <t>FRACO * 50 ML</t>
  </si>
  <si>
    <t>ETAMSILATO (CICLONAMIDA) 125 MG, EXCIPIENTES CSP 1 ML</t>
  </si>
  <si>
    <t>FRASCO X 10ML</t>
  </si>
  <si>
    <t>EXTRACTO DE HÍGADO (5 MCG DE VIT B12) 0.083 G EXCIPIENTES 1 ML</t>
  </si>
  <si>
    <t>FEBANTEL 450 MG; PAMOATO DE PIRANTEL 432 MG; PRAZIQUANTEL 150 MG; IVERMECTINA 0.18 MG; BLISTER X 2 TABLETAS</t>
  </si>
  <si>
    <t>BLISTER X 2 TABLETAS</t>
  </si>
  <si>
    <t>FENILBUTAZONA BASE 200 MG, CLORHIDRATO CINCOCAÍNA 2 MG EXCIPIENTES CSP 1 ML, FRASCO X 50 ML</t>
  </si>
  <si>
    <t>FIPRONIL 10 G EXCIPIENTES CSP 1.000 ML</t>
  </si>
  <si>
    <t>FRASCO X LT</t>
  </si>
  <si>
    <t>FLORFENICOL 30 G, EXIPIENTESCSP 100 ML</t>
  </si>
  <si>
    <t>FRASCO * 100 ML</t>
  </si>
  <si>
    <t>FLUNIXIN MEGLUMINA ( FLUNIXIN MEGLUMINA   EQUIVALENTE A 50 MG, EXCIPIENTES CSP 1 ML) FRASCO X 50 ML</t>
  </si>
  <si>
    <t>FLURALANER (MICRONIZADO) 136.4MG, EXCIPIENTES  CSP 10 G,  PERROS DE 20 A 40 KG. TABLETA 1000 MG.</t>
  </si>
  <si>
    <t>TABLETA</t>
  </si>
  <si>
    <t>FUROSEMIDA  50 MG, EXCIPIENTES C.S.P 1 ML</t>
  </si>
  <si>
    <t>FRASCO X 50MG/ML</t>
  </si>
  <si>
    <t>GENTAMICINA (COMO SULFATO) 100 MG, EXCIPIENTES CSP 1 ML</t>
  </si>
  <si>
    <t>GENTAMICINA BASE  0.3 G</t>
  </si>
  <si>
    <t>TUBO *15 ML</t>
  </si>
  <si>
    <t>GENTAMICINA SULFATO 3 MG DEXAMETASONA FOSFATO SÓDICO 1 MG LIDOCAÍNA CLORHIDRATO 5 M GEXCIPIENTES CSP1 ML FRASCO GOTERO 10 ML</t>
  </si>
  <si>
    <t>FRASCO 10 ML</t>
  </si>
  <si>
    <t>GLUCONATO DE CALCIO  200 MG EXCIPIENTES CSP 1 500 ML</t>
  </si>
  <si>
    <t>GLUCOSAMINA SULFATO 600 MG, CONDROITÍN SULFATO 500 MG, COLÁGENO HIDROLIZADO 50 MG, MSM METILSULFONILMETANO 100 MG, EXCIPIENTES CSP 1 TABLETA</t>
  </si>
  <si>
    <t>Frasco * 60 (TABLETAS).</t>
  </si>
  <si>
    <t>GUAYACOLATO DE GLICERILO 50 MG</t>
  </si>
  <si>
    <t>FRASCO X500ML</t>
  </si>
  <si>
    <t>HEPARINA 5000 UI, FRASCO DE 5 CC</t>
  </si>
  <si>
    <t>FRASCO DE 5 CC</t>
  </si>
  <si>
    <t>IMIQUIMOD CREMA 5%</t>
  </si>
  <si>
    <t>TUBO X 5 GR</t>
  </si>
  <si>
    <t>INHIBIDOR DE LA ECA( ENZIMA CONVERTIDORA DE ANGIOTENSINA) ENALAPRIL  BASE (COMO MALEATO ) 5 MG, ESPIRONOLACTONA 5 MG, EXCIPIENTES C.S.</t>
  </si>
  <si>
    <t>CAJA X 30 COMPRIMIDOS</t>
  </si>
  <si>
    <t>ISOFLUORANO FRASCO X 250 ML</t>
  </si>
  <si>
    <t>FRASCO X 250 ML</t>
  </si>
  <si>
    <t>IVERMECTINA 1G , EXCIPIENTES  C.S.P. 100 ML, FRASCO POR 500 ML</t>
  </si>
  <si>
    <t>JABON QUIRURGICO COMPUESTO POR CLORHEXIDINA DIGLUCONATO 4.0G CETRIMIDA 1.0 G, EXCIPIENTES (ISOPROPANOL 0.5% ) GALON</t>
  </si>
  <si>
    <t>KETAMINA BASE( COMO  CLORHIDRATO)  5 G,  EXCIPIENTES C.S. FRASCO X 50 ML</t>
  </si>
  <si>
    <t>KETOPROFENO 100 MG, EXCIPIENTES 1 ML</t>
  </si>
  <si>
    <t>LAGRIMAS ARTIFICIALES</t>
  </si>
  <si>
    <t>FRASCO X 15 ML</t>
  </si>
  <si>
    <t>LARVICIDA, INSECTICIDA, COMPUESTO POR: COUMAPHOS 0,454G , PROPOXUR 0,303G, SULFONILAMIDA 0,757G, EXIPIENTES CSP 100ML.</t>
  </si>
  <si>
    <t>AEROSOL * 430 ML</t>
  </si>
  <si>
    <t>LIDOCAINA SIN EPINEFRINA.</t>
  </si>
  <si>
    <t xml:space="preserve">MALEATO DE ACEPROMACINA 10 MG. FRASCO POR 10 ML. </t>
  </si>
  <si>
    <t>FRASCO POR 10 ML</t>
  </si>
  <si>
    <t>MELOXICAM 20 MG,EXCIPIENTES C.S.P.1 ML,   FRASCO X 50 ML</t>
  </si>
  <si>
    <t>MELOXICAM AL 0,5 % , EXCIPIENTES C.S.P 1 ML,INYECTABLE FRASCO X 10 ML</t>
  </si>
  <si>
    <t>MELOXICAM EN TABLETAS DE 7,5 MG BLISTER POR 10 TABLETAS</t>
  </si>
  <si>
    <t>BLISTER X 10 TABLETAS</t>
  </si>
  <si>
    <t>MENTOL 1 G ALCANFOR 1 G SALICILATO DE METILO 1 G EXCIPIENTES C.S.P 100 G</t>
  </si>
  <si>
    <t>POTE X 450g</t>
  </si>
  <si>
    <t>METOCLOPRAMIDA CLORHIDRATO 0.5 G,EXCIPIENTES C.S,  INYECTABLE FRASCO X 50ML</t>
  </si>
  <si>
    <t>FRASCO X 50ML</t>
  </si>
  <si>
    <t>METRONIDAZOL 500 MG BLISTER X 10 TAB CAJA POR 100 TABLETAS</t>
  </si>
  <si>
    <t>CAJA X 100 TABLETAS</t>
  </si>
  <si>
    <t>METRONIDAZOL BENZOIL EQUIVALENTE A METRONIDAZOL BASE 5G NIFUROXAZIDA 4G FRASCO X 120 ML SUSPENSIÓN</t>
  </si>
  <si>
    <t>METRONIDAZOL BENZOILO MICRONIZADO 250 MG, PODOPHYLLUMPELTATUM 1%, EXCIPIENTES C.S.P 1 ML.</t>
  </si>
  <si>
    <t>FRASCO * 50 ML.</t>
  </si>
  <si>
    <t>METRONIDAZOL INYECTABLE 500 MG/100 ML</t>
  </si>
  <si>
    <t>MOXIDECTINA 2 G. PRAZICUANTEL  12,5 G, EXCIPIENTES  C.S.P 100 G JERINGA X  11,8 GRAMOS</t>
  </si>
  <si>
    <t>JERINGA X  11,8 GRAMOS</t>
  </si>
  <si>
    <t>N-ACETIL CISTEINA 2 G FRASCO X 150 ML</t>
  </si>
  <si>
    <t xml:space="preserve">N-ACETILCISTEINA 20G, VEHICULO C.S.P 100 ML </t>
  </si>
  <si>
    <t>FRASCO 500ML</t>
  </si>
  <si>
    <t>NEOMICINA SULFATO 1 G, ALANTOÍNA 2 G, LIDOCAÍNA 2.75 G, ÓXIDO DE ZINC 10 G, ACEITE DE KALAYA 220G CSP 100 G</t>
  </si>
  <si>
    <t>POTE  X 100 GR</t>
  </si>
  <si>
    <t>NISTATINA 100.000U, SULFATO DE NEOMICINA 2.5MGR, TIOSTREPTON 2500UI, ACETONIDA TRIAMCINOLONA 1 MGR, POMADA TUBO X 15ML</t>
  </si>
  <si>
    <t>POMADA TUBO X 15ML</t>
  </si>
  <si>
    <t>NITROFURAZONA AL 0.2% EN BASE HIDROSOLUBLE, POTE X 500 GR</t>
  </si>
  <si>
    <t xml:space="preserve">OFLOXACINA OFTALMICA 0.3 G, EXCIPIENTES C.S. </t>
  </si>
  <si>
    <t>GOTERO 5 ML</t>
  </si>
  <si>
    <t>OMEPRAZOL 20 MG. CAJA POR 10 CÁPSULAS.</t>
  </si>
  <si>
    <t>CAJA POR 10 CÁPSULAS</t>
  </si>
  <si>
    <t>OMEPRAZOLE SODICO 2.4G, EXCIPIENTES C.S.P 6,4 G, CAJA X 7 JERINGAS</t>
  </si>
  <si>
    <t>CAJA X 7 JERINGAS</t>
  </si>
  <si>
    <t>OXITETRACICLINA BASE 100 MG, DIACETURATO DE 4.4 DIAZOAMINODEBENZAMIDINA 40 MG, ANTIPIRINA 150 MG, VITAMINA B12 15 MCG, EXCIPIENTES C.S.P 1 ML</t>
  </si>
  <si>
    <t>OXITETRACICLINA BASE 100 MG,  DIMINAZENE DIACETURATO 40 MG ANTIPIRINA 150 MG, CIANOCOBALAMINA VITAMINA B12 15 MCG, EXCIPIENTES C.S.P 1 ML</t>
  </si>
  <si>
    <t>PAMOATO DE PIRANTEL 504 MG, PRAZIQUANTEL 175 MG, FEBANTEL 525 MG, EXIPIENTES CSP 1 TABLETA. CAJA CON 1 TABLETA.</t>
  </si>
  <si>
    <t>CAJA CON 1 TABLETA</t>
  </si>
  <si>
    <t>PENTOBARBITAL SODICO 64,8 MG/ML</t>
  </si>
  <si>
    <t>PRAZIQUANTEL 5 G/100ML, ALBENDAZOL 15 G/100ML. EXIPIENTES CSP 100 ML. CAJA CON JERINGA DOSIFICADORA POR 10 ML.</t>
  </si>
  <si>
    <t>JERINGA X 10 ML.</t>
  </si>
  <si>
    <t>PREDNISOLONA BASE 20 MG, EXCIPIENTES C.S.P COMPRIMIDO (500 MG),</t>
  </si>
  <si>
    <t>CAJA * 10 COMPRIMIDOS</t>
  </si>
  <si>
    <t>PROGESTERONA 25 MG, EXCIPIENTES  CSP 1 ML</t>
  </si>
  <si>
    <t>PROPIONIBACTERIUM GRANULOSUM 25 MG, HEXOSAMINAS PROVENIENTES DE E. COLI 2 MG FRASCO DE 50 ML</t>
  </si>
  <si>
    <t>PROPOFOL 10 MG X 20 ML</t>
  </si>
  <si>
    <t>FRASCO  X20 ML</t>
  </si>
  <si>
    <t>PULSATILLA PRATENSIS D2 50MG LUFFA OPERCULATA D6 50 MG HYDRARGYRUM BIIODATUM D6 50MG MUCOSA NASALIS SUIS D8 50MG HEPAR SULFURIS D10 50 MG</t>
  </si>
  <si>
    <t>Reconstituyente mineral en soluciónCada 100 ml contienen</t>
  </si>
  <si>
    <t>REGENERADOR ARTICULAR CON SULFATO DE CONDROITINA A, CADA 100 ML CONTIENE SULFATO DE CONDROITINA "A" 7,5 GR, SULFATO DE GLUCOSAMINA 7,5 GR, VEHICULO C.S.P 100,0 ML.</t>
  </si>
  <si>
    <t>FRASCO AMPOLLA X 10 ML</t>
  </si>
  <si>
    <t>RIBOFLAVINA B2 20 MG, PIRIDOXINA CLORHIDRATO B6 15 MG, NICOTINAMIDA  1.000 MG, ACETIL DL METIONINA 660 MG, CLORURO DE SODIO 3.500 MG, CLORURO DE POTASIO 250 MG, CLORURO DE CALCIO 150 MG, CLORURO DE MAGNESIO 90 MG, DEXTROSA 25.000 MG, AMPOLLA DE 3 ML , VITAMINA B12 10.000 MCG,EXCIPIENTES C.S.P. 3.0 ML</t>
  </si>
  <si>
    <t>RIFAMPICINA 300 MG, EXCIPIENTES C.S CAJA X 20 CÁPSULAS</t>
  </si>
  <si>
    <t>CAJA  X 20 CAPSULAS</t>
  </si>
  <si>
    <t>RODENTICIDA DE UNA SOLA APLICACIÓN, ANTICOAGULANTE DE SEGUNDA GENERACIÓN INDICADO PARA EL CONTROL DE ROEDORES - PLAGA (RATA DE NORUEGA, RATA DE LOS TEJADOS Y RATÓN DOMÉSTICO), EN AMBIENTES PECUARIO, DOMÉSTICO E INDUSTRIAL. PRINCIPIO ACTIVO: BRODIFACOUMA 0.05 G ATRAYENTES E INERTES CSP</t>
  </si>
  <si>
    <t>CAJA DE 25 SOBRES X 20 GRAMOS</t>
  </si>
  <si>
    <t>ROXICAINA SOLUCIÓN 80 G CAJA CON FRASCO ATOMIZADOR 83 ML RX</t>
  </si>
  <si>
    <t>ATOMIZADOR DE 83 ML</t>
  </si>
  <si>
    <t>SALES DE MAGNESIO 10.34%, ALCANFOR 9.0%, TREMENTINA 9.0%, MENTOL 1. 25%, CL DE BENZALCONIO 0.05%, EXCIPIENTES CSP 100 G</t>
  </si>
  <si>
    <t>TARRO *390 GR</t>
  </si>
  <si>
    <t>SALICILATO DE METILO 10 G, TREMENTINA 3 G, GUAYACOL 3 G, ALCANFOR 5 G, MENTOL 1 G, EXIPIENTES CSP 100 G</t>
  </si>
  <si>
    <t>POTE X 220 GR</t>
  </si>
  <si>
    <t>SHAMPOO  CON IRGASAN DP 300,TEXAPON 24 ML, COMPERLAND KD 7 ML, EUPERLAN 5 G, GLUCOMATE DOE 10 G, GLUCQUAT100 3G,  EXCIPIENTES C.S.P  100 ML SHAMPOO  X 250 ML</t>
  </si>
  <si>
    <t>FRASCO 250 ML</t>
  </si>
  <si>
    <t>SILIMARINA CÁPSULAS DE 150 MG, CAJA POR 20 CAPSULAS</t>
  </si>
  <si>
    <t>CAJA POR 20 CAPSULAS</t>
  </si>
  <si>
    <t>SOLUCION DE CLORURO DE SODIO 0,9 G,AGUA PARA INYECCION C.S.P 100 ML BOLSA  X 500 CC.</t>
  </si>
  <si>
    <t>BOLSA X 500 CC.</t>
  </si>
  <si>
    <t>SOLUCION DE CLORURO DE SODIO, USP, 0,60 GR, MAS CLORURO DE POTASIO USP, 0,03 GR, MAS CLORURO DE  CALCIO USP, 0,02 GR, MAS LACTATO DE SODIO USP, 0,31 GR, MOSM POR 1000 ML</t>
  </si>
  <si>
    <t>BOLSA X1000 CC.</t>
  </si>
  <si>
    <t>SOLUCION DE CLORURO DE SODIO, USP, 0,60 GR, MAS CLORURO DE POTASIO USP, 0,03 GR, MAS CLORURO DE  CALCIO USP, 0,02 GR, MAS LACTATO DE SODIO USP, 0,31 GR, MOSM POR 500 ML</t>
  </si>
  <si>
    <t>SOLUCION DE CLORURO DE SODIO, USP, 0,60 GR, MAS CLORURO DE POTASIO USP, 0,03 GR, MAS CLORURO DE  CALCIO USP, 0,02 GR, MAS LACTATO DE SODIO USP, 0,31 GR, MOSM POR LITRO , BOLSA  X 3000 CC.</t>
  </si>
  <si>
    <t>BOLSA X 3000 CC.</t>
  </si>
  <si>
    <t>SOLUCION INYECTABLE DE VITAMINAS DEL COMPLEJO B A BASE DE TIAMINA(B1) 35 MG, RIBOFLAVINA (B2) 5 MG, NICOTINAMIDA (B3) 100  MG, PANTOTENATO DE CALCIO (B5) 5 MG, CIANOCOBALAMINA (B12) 100 MCG. EXIPIENTES C.S.P. 1 ML</t>
  </si>
  <si>
    <t>SUBSALICILATO DE BISMUTO 1.75 G,EXCIPIENTES C.S.P. 100 ML,  SUPENSIÒN X 120 ML</t>
  </si>
  <si>
    <t>SULFADIAZINA 40 G, TRIMETOPRIM 8 G, EXCIPIENTES C.S.P 100 ML,</t>
  </si>
  <si>
    <t>SULFATO DE COBRE EN POLVO X 1 KG.</t>
  </si>
  <si>
    <t>KILO</t>
  </si>
  <si>
    <t>SULFATO DE MAGNESIO BOLSA POR 500GRS</t>
  </si>
  <si>
    <t>BOLSA X 500 g</t>
  </si>
  <si>
    <t>SULFATO DE VINCRISTINA POLVO PARA RECONSTITUIR A SOLUCIÓN INYECTABLE 1 MG</t>
  </si>
  <si>
    <t>AMPOLLA X 1 MG</t>
  </si>
  <si>
    <t>SUSPENSIÓN 0.15% SUSPENSIÓN ORAL; COX-2 SELECTIVO; PARA USO EN PERROS Y GATOS, MELOXICAM 1.5 MG, EXCIPIENTES, C.S.P 1 ML, CAJA CONTENIENDO FRASCO GOTERO 30 ML</t>
  </si>
  <si>
    <t>FRASCO GOTERO POR  30 ML</t>
  </si>
  <si>
    <t>TIAMINA CLORHIDRATO 150 MG, EXCIPIENTES C.S.P. 1 ML,  X 100 ML</t>
  </si>
  <si>
    <t>FRASCO POR 100 ML</t>
  </si>
  <si>
    <t>TRAMADOL CLORHIDRATO 50 MG EXCIPIENTES C.S.</t>
  </si>
  <si>
    <t>TRICLORFÓN 3 G FENOL 1 G ACEITE DE PINO - EXCIPIENTES CSP 100 G</t>
  </si>
  <si>
    <t xml:space="preserve"> METRIFONATO O TRICLORFON 97%P/P ADTIVOS CSP 100% P/P</t>
  </si>
  <si>
    <t>TARRO X KL</t>
  </si>
  <si>
    <t>solución inyectable contiene: Sulfadoxina 200 mg , Trimetoprim 40 mg y Excipientes csp 1mL.</t>
  </si>
  <si>
    <t xml:space="preserve">TRINITROFENOL 0,31 G., ACIDO ACETICO 2,78 G., FORMALDEHIDO SOLUCIÓN 6,18 G. , VEHICULO CSP 100 ML,  FRASCO POR 1 LITRO </t>
  </si>
  <si>
    <t>LITRO</t>
  </si>
  <si>
    <t>UREA 4.88 G, ÁCIDO LÁCTICO 0.19 G, GLICERINA 1.0 G, EXCIPIENTES C.S.P. 1 ML,</t>
  </si>
  <si>
    <t>VACUNA  CANINA CONTRA MOQUILLO Y PARVOVIROSIS   FRASCO X DOSIS</t>
  </si>
  <si>
    <t>FRASCO X DOSIS</t>
  </si>
  <si>
    <t>VACUNA CANINA CONTRA LA RABIA CADA DOSIS DE 1 M CONTIENE: VIRUS RABICO CEPA PV-PARIS (PASTEUR) REPLICADO EN UNA LÍNEA CELULAR ESTABLE, INACTIVADO QUÍMICAMENTE Y ADICIONADO CON UN ADYUVANTE.</t>
  </si>
  <si>
    <t>VACUNA CONTRA CARBON BACTERIDIANO</t>
  </si>
  <si>
    <t>FRASCO X 50  DOSIS</t>
  </si>
  <si>
    <t xml:space="preserve">CEPA ONDERSTEPOORT ATENUADA DE MOSQUILLO CANINO 10, TCID 50-, CEPA DE ADENOVIRUS CANINO 10/3, PFU-CEPA DE PARVOVIRUS CANINO 10/7, TCID50-, CEPA DE PARAINFLUENZA CANINA 10/5, PFU, + VACUNA INACTIVA PARA LA INMNIZACION ACTIVAEN PERROS CONTA LEPTOSPIRA CANICOLA, LEPTOSPIRA, ICTEROHAEMORHAGIOE Y RABIA. </t>
  </si>
  <si>
    <t>VACUNA PENTAVALENTE CANINA CONTRA MOQUILLO HEPATITIS PARAINFLUENZA LEPTOSPIROSIS  PARVOVIROSIS  FRASCO X DOSIS</t>
  </si>
  <si>
    <t>VACUNA TRIPLE CANINA CONTRA MOQUILLO, HEPATITIS Y LEPTOSPIROSIS  FRASCO X DOSIS</t>
  </si>
  <si>
    <t>VACUNA: CONTRA BORDETELLABRONCHISEPTICA, EXTRACTO ANTIGÉNICO SIN ADYUVANTE OBTENIDO A PARTIR DE CÉLULAS DE BORDETTELLABRONCHISEPTICA, QUE SE RECOMIENDA PARA LA PREVENCIÓN Y CONTROL DE LA TRAQUEOBRONQUITIS INFECCIOSA CANINA (TBI) "TOS DE PERRERA".</t>
  </si>
  <si>
    <t>UNIDAD.</t>
  </si>
  <si>
    <t>VITAMINA B1 600 MCG; VITAMINA B2 3 MG; VITAMINA B6 4 MG; VITAMINA B12 30 MCG; NIACINAMIDA 10 MG; FLUOR MÁXIMO 0 %; CALCIO MÍNIMO 10 %; FÓSFORO MÍNIMO 6 %; VITAMINA D3 5.000 UI; VITAMINA A 50 UI; VEHÍCULO CSP 1 ML</t>
  </si>
  <si>
    <t>FRASCO X  250 ML</t>
  </si>
  <si>
    <t xml:space="preserve">VITAMINA K (COMO MSB) 20 MG, VITAMINA C 10 MG, EXCIPIENTES CSP 1 ML,  FRASCO POR 20 ML </t>
  </si>
  <si>
    <t>FRASCOS POR 20 ML</t>
  </si>
  <si>
    <t>Cada mL de solución inyectable contiene: Xilacina base 20 mg, Excipientes c.s.p 1 ml - FRASCO X 20 CC</t>
  </si>
  <si>
    <t>FRASCOS POR 20 CC</t>
  </si>
  <si>
    <t>YODOPOVIDONA  10 G, EQUIVALE A 1.0 G DE YODO, VEHÍCULO C.B.P. 100 ML, SOLUCION</t>
  </si>
  <si>
    <t>PEROXIDO DE BENCILO 3.5 G EXCIPIENTES CSP 100.0 ML FRASCO X 120 ML</t>
  </si>
  <si>
    <t xml:space="preserve"> FRASCO X120 ML</t>
  </si>
  <si>
    <t>FLUOROURACILO INYECTABLE, Fluorouracilo 500 mg/ 10 mL, Cada mL de solución inyectable contiene:</t>
  </si>
  <si>
    <t>Frasco de 10 ml (500mg)</t>
  </si>
  <si>
    <t>ENROFLOXACINA AL 10%, SOLUCION INYECTABLE FRASCO X 50 ML</t>
  </si>
  <si>
    <t xml:space="preserve"> FRASCO X 50 ML</t>
  </si>
  <si>
    <t>ENROFLOXACINA al 10%, SOLUCION INYECTABLE FRASCO X 100 ML</t>
  </si>
  <si>
    <t xml:space="preserve"> FRASCO X 100 ML</t>
  </si>
  <si>
    <t>AMIKACINA, 500mg/2ml</t>
  </si>
  <si>
    <t>Caja por 10 ampollas</t>
  </si>
  <si>
    <t>LINCOMICINA, COMPOSICIÓN</t>
  </si>
  <si>
    <t>Frasco por 20 mL</t>
  </si>
  <si>
    <t xml:space="preserve">GENTAMICINA OTICA SIN DEXAMETASONA, Gentamicina Solución Oftálmica 0.3% </t>
  </si>
  <si>
    <t>Caja Con Frasco Con 10 mL.</t>
  </si>
  <si>
    <t>Cefalonium dihidrato 250 mg, Jeringa plástica por 3g</t>
  </si>
  <si>
    <t>Caja por 20 jeringas</t>
  </si>
  <si>
    <t>Metronidazol, Metronidazol Benzoilo micronizado  250 mg.</t>
  </si>
  <si>
    <t>Frasco 15 ml</t>
  </si>
  <si>
    <t>METOCLOPRAMIDA Metoclopramida 500 mg Vehículo csp 100 ml</t>
  </si>
  <si>
    <t>Frasco gotero por 20 ml</t>
  </si>
  <si>
    <t>Engystol: Vincetoxicum Hirundinaria D6, Vincetoxicum Hirundinaria D10, Vincetoxicum Hirundinaria D30, Sulfur D4, Sulfur D10</t>
  </si>
  <si>
    <t>Frasco x 50 Tabletas comprimidos</t>
  </si>
  <si>
    <t>Ivermectina+Praziquantel+Pirantel+Oxantel)</t>
  </si>
  <si>
    <t>4 comprimidos</t>
  </si>
  <si>
    <t>AURITOP, GEL OTOLOGICO, Cada 100,0 g contiene:</t>
  </si>
  <si>
    <t>1 frasco con 30g en 100 ml</t>
  </si>
  <si>
    <t>ANTIBACTERIANO EN POLVO Y DISOLVENTE PARA SOLUCIÓN INYECTABLE, Cefovecin sódico polvo liofilizado: 800 mg.</t>
  </si>
  <si>
    <t>Frasco ampolla con polvo liofilizado y frasco con agua destilada estéril.</t>
  </si>
  <si>
    <t>SALBUTAMOL: CADA 100 ML DE SOLUCIÓN PARA NEBULIZACIÓN CONTIENE SALBUTAMOL 0,5 G EXCIPIENTES C.S.P.</t>
  </si>
  <si>
    <t xml:space="preserve">BROMHEXINA SOLUCIÓN PARA NEBULIZACIÓN </t>
  </si>
  <si>
    <t>GARRAFA 4 LITROS</t>
  </si>
  <si>
    <t xml:space="preserve">Betametasona sodio fosfato 2 mg   2 mg  </t>
  </si>
  <si>
    <t>Cacodilato sódico  3 g, Tiamina  1 g, Riboflavina  400 mg, Niacina  10 g</t>
  </si>
  <si>
    <t>FRANCO X 500ML</t>
  </si>
  <si>
    <t>Extracto fluído de cynara 45 g</t>
  </si>
  <si>
    <t>FRASCO X  60 ml</t>
  </si>
  <si>
    <t>Neomicina sulfato 500 mg Prednisolona sodio fosfato 120 mg Excipientes csp 100 ml</t>
  </si>
  <si>
    <t>FRASCO X 10 ml</t>
  </si>
  <si>
    <t>Ketoconazol 200 mg Excipientes csp 1 Tableta</t>
  </si>
  <si>
    <t>Caja x 10 tabletas</t>
  </si>
  <si>
    <t>Diaceturato 3 MG</t>
  </si>
  <si>
    <t>FRASCO X 500 ml</t>
  </si>
  <si>
    <t>Ácido Hipocloroso 0,045 mL</t>
  </si>
  <si>
    <t>FRASCO X LITRO</t>
  </si>
  <si>
    <t>Gluconato de clorhexidina</t>
  </si>
  <si>
    <t>FRASCO X 2 LITROS</t>
  </si>
  <si>
    <t xml:space="preserve">DEXTROMETORFANO, GUAYACOLATO DE GLICERILO: Cada 100 ml contiene: guayacolato de glicerito 2 g, dextrometorfano bromhidrato 200 mg, excipientes c.s.p 100 ml. </t>
  </si>
  <si>
    <t>Frasco x 120 ml</t>
  </si>
  <si>
    <t>TRIMETROPIN SULFA:</t>
  </si>
  <si>
    <t>OXITETRACICLINA CLORHIDRATO 10000 MG, DIMINAZENE DIACETURATO 3500, ANTIPIRINA 15000, OXITETRACICLINA 5000 MG  PRODUCTOS DERMATOLÓGICOS O ANTI PROTOZOARIOS PARA USO VETERINARIO</t>
  </si>
  <si>
    <t>FRASCO X 30 CC</t>
  </si>
  <si>
    <t>Diaminazina aceturato 70 mg Excipientes c.s.p. 1 ml</t>
  </si>
  <si>
    <t>FRASCO POR 100 CC</t>
  </si>
  <si>
    <t>CICLOSPORINA 1%: Ciclosporina A USP 1 g, Excipientes csp 100 g</t>
  </si>
  <si>
    <t>Tubo por 3.5 g</t>
  </si>
  <si>
    <t>CLORHIDRATO DE OXITETRACICLINA: COMPOSICIÓN: Cada mL. contiene:</t>
  </si>
  <si>
    <t>Aerosol x 140 g.</t>
  </si>
  <si>
    <t>SULFADIAZINA 40 G, TRIMETOPRIM 8 G) FRASCO X 100 ML</t>
  </si>
  <si>
    <t>FRASCO  X 100 CC</t>
  </si>
  <si>
    <t>SHAMPOO: Antimicótico tópico en forma de champú a base de ketoconazol al 2%.</t>
  </si>
  <si>
    <t>FRASCO X 120 ml</t>
  </si>
  <si>
    <t>FIROCOXIB: Comprimidos masticables  a base de Firocoxib 227 mg. Excipientes csp 1 comprimido.</t>
  </si>
  <si>
    <t>Cefalexina (monohidrato) 150 mg Excipiente c.b.p. 1 ml</t>
  </si>
  <si>
    <t>FRASCO X 100 ml.</t>
  </si>
  <si>
    <t>GENTAMICINA SULFATO, BETAMETASONA VALERATO, CLOTRIMAZOL</t>
  </si>
  <si>
    <t>Frascos por 100 ml</t>
  </si>
  <si>
    <t>Polvo soluble compuesto por Lactobacillus acidophilus, Lactobacillus plantarum, Lactobacillus casei, Lactobacillus lactis.</t>
  </si>
  <si>
    <t>caja de 10 sobres, Sobre por 5 gramos</t>
  </si>
  <si>
    <t>suplemento alimenticio Vitamínico, mineral y ácidos grasos Vitamina A 56.000 UI,Vitamina D3 5.000 UI,Vitamina E 400 UI,Vitamina B2 12 mg,Vitamina B6 55 mg,Vitamina C 250 mg,Niacina 40 mg,Colina 7 g,Biotina 120 mg,Inositol 4 g,Zinc 350 mg,Azufre 800 mg,Selenio 0.25 mg,Lecitina 9.5 g,Acido oléico 2.6 %,Acido linoléico 6.2 %,Acido linolénico 1%,Extracto de Yucca shidigera 0.6 g,Excipientes csp 1.000 gr,Polvo oral Bolsa por 300 gr.</t>
  </si>
  <si>
    <t>bolsa x 300 gr</t>
  </si>
  <si>
    <t xml:space="preserve"> Antihistamínico. Por su acción segura y efectiva está indicado en todas aquellas afecciones originadas por una liberación excesiva de histamina y por destrucción grave de tejidos o toxemias severas tales como con las siguente composicion:Difenhidramina clorhidrato 25 mg,Excipientes csp 1 ml.presentacion frasco x 50 ml </t>
  </si>
  <si>
    <t>frasco x 50 ml</t>
  </si>
  <si>
    <t>AGUA DESTILADA</t>
  </si>
  <si>
    <t>GALÓN X 20 LT</t>
  </si>
  <si>
    <t>AGUA DES IONIZADA</t>
  </si>
  <si>
    <t>ALCOHOL ACETONA PARA COLORACIÓN DE GRAM</t>
  </si>
  <si>
    <t>FRASCOX250 ML</t>
  </si>
  <si>
    <t>ALCOHOL METÍLICO R.A.</t>
  </si>
  <si>
    <t>Engystol ampollas - UNIDAD (D.O.E.), hidrocloruro. Ampollas de 15 mg/3 ml, 5 mg/5 ml y 50 mg/10 ml</t>
  </si>
  <si>
    <t>Clordent spray - UNIDAD CLOHEXIDINA ACETATO 100.0 mg, EXCIPIENTES C.S.P. 100.0 Ml</t>
  </si>
  <si>
    <t>Enterogermina - UNIDAD Cada frasco de uso oral x 5 mL contiene: Esporas de Bacillus clausii resistente a poli- antibióticos (cepas SIN, O/C, T y N/R): 2000 millones (2 millardos).</t>
  </si>
  <si>
    <t>Shampoo Keto clean - UNIDAD Ketoconazol 2%. El Ketoconazol es un fármaco antimicótico azólico, de la clase imidazol, en la cual se encuentran Clotrimazol, Miconazol, Econazol, Oxiconazol, Sulconazol, Bifonazol, Tioconazol, Fluconazol e Itraconazol FCO X 120 ML</t>
  </si>
  <si>
    <t>Hemolitan frasco 1 lt - UNIDAD Vitamina B1 (Mín.)1.500 mgVitamina B12 (Mín.)15.000 mcgVitamina B2 (Mín.)1.500 mgVitamina B6 (Mín.)1.200 mgVitamina K3 (Mín.)250 mgÁcido Fólico (Mín.)5.000 mgÁcido Nicotínico (Mín.)1.200 mgCobalto (Mín.)100 mgCobre (Mín.)500 mgHierro (Mín.)4.500 mgPantotenato de Calcio (Mín.)1.200 mgZinc (Mín.)5.000 mgGlucosa (Mín.)200 g</t>
  </si>
  <si>
    <t>Clavamox tbs - UNIDAD Amoxicilina trihidrato: 200 mg. Acido clavulánico: 50 mg. Excipientes c.s.p.: 1 tableta.</t>
  </si>
  <si>
    <t>Alopurinol tabletas - UNIDAD Alopurinol 300mg, excipientes c.s.p</t>
  </si>
  <si>
    <t>Ampollas medulla ossis - UNIDAD Medulla ossis suis D10, Medulla ossis suis D30, Medulla ossis suis D200</t>
  </si>
  <si>
    <t>Ceftriaxona - UNIDAD Ceftriaxona (D.C.I.) (sódica) 1 g Cada ampolla contiene: Agua para inyección 10 ml</t>
  </si>
  <si>
    <t>Hemolitan frasco 60 ML - UNIDAD Vitamina B1 (Mín.)1.500 mgVitamina B12 (Mín.)15.000 mcgVitamina B2 (Mín.)1.500 mgVitamina B6 (Mín.)1.200 mgVitamina K3 (Mín.)250 mgÁcido Fólico (Mín.)5.000 mgÁcido Nicotínico (Mín.)1.200 mgCobalto (Mín.)100 mgCobre (Mín.)500 mgHierro (Mín.)4.500 mgPantotenato de Calcio (Mín.)1.200 mgZinc (Mín.)5.000 mgGlucosa (Mín.)200 g</t>
  </si>
  <si>
    <t>FRASCO X 60 ML</t>
  </si>
  <si>
    <t>suplementos vitamínicos del complejo B, incluyendo vitamina B12, para animales de diversas especies como perros, gatos, aves, equinos y bovinos</t>
  </si>
  <si>
    <t>antiparasitario oral en forma de tableta masticable para perros que previene y elimina pulgas y garrapatas, y en algunas presentaciones, también parásitos internos como el gusano del corazón</t>
  </si>
  <si>
    <t>PASTA MASTICABLE</t>
  </si>
  <si>
    <t>SUBSALICILATO DE BISMUTO 1.75 G,EXCIPIENTES C.S.P. 100 ML,  SUPENSIÒN X LITRO</t>
  </si>
  <si>
    <t>APARATOS MÉDICOS</t>
  </si>
  <si>
    <t>ALGODÓN DE 500 GRAMOS HOSPITALARIO X ROLLO</t>
  </si>
  <si>
    <t>ROLLO X 500 g</t>
  </si>
  <si>
    <t>GASA X ROLLO 90 YARDAS</t>
  </si>
  <si>
    <t>ROLLO X 90 YARDAS</t>
  </si>
  <si>
    <t>GASAS DE 10 X10 CM IMPREGNADAS CON CREMA; CADA 100 G, CONTIENE EXTRACTO ACUOSO DE TRITICUM VULGARE (RESIDUO SECO 200 MG/100 ML) 15,0 G.</t>
  </si>
  <si>
    <t>CAJA X 10 GASAS</t>
  </si>
  <si>
    <t>GUANTES DE EXAMEN DESECHABLES X 100 TALLA L UNIDADES</t>
  </si>
  <si>
    <t>CAJA X 100 UND</t>
  </si>
  <si>
    <t>GUANTES DE EXAMEN DESECHABLES X 100 UNIDADES, TALLA M</t>
  </si>
  <si>
    <t>GUANTES DE EXAMEN DESECHABLES X 100 UNIDADES, TALLA S</t>
  </si>
  <si>
    <t>GUANTES QUIRURGICOS ESTERILES TALLA 7</t>
  </si>
  <si>
    <t>PAR</t>
  </si>
  <si>
    <t>GUANTES QUIRURGICOS ESTERILES TALLA 8</t>
  </si>
  <si>
    <t>GUARDIAN 1,5 LT PARA USO VETERINARIO</t>
  </si>
  <si>
    <t>SUTURA QUIRURGICA A BASE DE POLIGLACTINA NO.  0, CAJA POR 12 UNIDADES</t>
  </si>
  <si>
    <t>CAJA POR 12 UNIDADES</t>
  </si>
  <si>
    <t>TUBO VACUTAINER TAPA LILA CAJA X 50 UNIDADES</t>
  </si>
  <si>
    <t>CAJA X 50 UNIDADES</t>
  </si>
  <si>
    <t>VINIPEL PLASTICO VINILICO ROLLO X 100 MTS PARA USO VETERINARIO</t>
  </si>
  <si>
    <t>ROLLO X 100 MTS</t>
  </si>
  <si>
    <t>Collar para perros - UNIDAD Collar de 65 cm contiene: 1 g de Deltametrina</t>
  </si>
  <si>
    <t>BOLSAS ZIPPLOC 1000 ML CAJA X 20 UNIDADES</t>
  </si>
  <si>
    <t>CAJA X 20 UNIDADES</t>
  </si>
  <si>
    <t>CUCHILLA DE BISTURI DESECHABLE PARA MANGO N° 4</t>
  </si>
  <si>
    <t>CAJA X 100</t>
  </si>
  <si>
    <t>CUCHILLAS DE ALTA CALIDAD FABRICADA EN ACERO INOXIDABLE, PARA CORTE DE PELICULAS CON DOS FILOS, DOS CARAS FACETADAS EN AMBOS LADOS.</t>
  </si>
  <si>
    <t>CAJA POR 5 HOJAS</t>
  </si>
  <si>
    <t>EQUIPO BURETROL GRADUADO PARA LA ADMINISTRACIÓN VOLUMÉTRICA DE SOLUCIONES PARENTERALES.</t>
  </si>
  <si>
    <t>ESPARADRAPO DE TELA TIPO HOSPITALARIO, TELA, CAUCHO NATURAL, OXIDO DE ZINC, RESINAS, LANOLINA, PLASTIFICANTE Y ANTIOXIDANTE.  TARRO X 5 ROLLOS (1 DE 1", 2 DE 2", 1 DE 3" Y 1 DE 4")</t>
  </si>
  <si>
    <t>TARRO X 5 ROLLOS</t>
  </si>
  <si>
    <t>JERINGAS DESECHABLES DE 1 ML DE INSULINA</t>
  </si>
  <si>
    <t>CAJA X 100 UNIDADES</t>
  </si>
  <si>
    <t>JERINGAS DESECHABLES DE 2 PARTES CON AGUJA X 10 CC, CAJA X 100 UNIDADES</t>
  </si>
  <si>
    <t>JERINGAS DESECHABLES DE 2 PARTES CON AGUJA X 5 CC, CAJA X 100 UNIDADES</t>
  </si>
  <si>
    <t>JERINGAS DESECHABLES DE 2 PARTES CON AGUJA X 50 CC, CAJA X 25 UNIDADES</t>
  </si>
  <si>
    <t>CAJA X 25 UNIDADES</t>
  </si>
  <si>
    <t>JERINGAS DESECHABLES DE DOS PARTES CON AGUJA POR 20 CC, CAJA X 50 UNIDADES</t>
  </si>
  <si>
    <t xml:space="preserve">TERMOMETRO DIGITAL VETERINARIO </t>
  </si>
  <si>
    <t>VENOCLISIS MACROGOTEO CON PUERTO EN Y</t>
  </si>
  <si>
    <t xml:space="preserve">GUANTES DE NITRILO TALLA M </t>
  </si>
  <si>
    <t>CAJA * 100 UN</t>
  </si>
  <si>
    <t>GUANTES DE NITRILO TALLA S</t>
  </si>
  <si>
    <t>TOTAL COTIZACIÓN</t>
  </si>
  <si>
    <t>SOBRE X 85 GMS</t>
  </si>
  <si>
    <t>TARRO X 400 GR</t>
  </si>
  <si>
    <t>TARRO X 200 g</t>
  </si>
  <si>
    <t>GL</t>
  </si>
  <si>
    <t>POTE X 454 GR</t>
  </si>
  <si>
    <t>COTIZACION 1</t>
  </si>
  <si>
    <t>COTIZACION 2</t>
  </si>
  <si>
    <t>COTIZACION 3</t>
  </si>
  <si>
    <t xml:space="preserve">VETERINARIA EL BURRO </t>
  </si>
  <si>
    <t xml:space="preserve">SERAGRO SERVICIOS AGROPECUARIOS </t>
  </si>
  <si>
    <t xml:space="preserve">AGROPET SERVICES S.A.S. </t>
  </si>
  <si>
    <t>VALOR  UNITARIO SIN IVA</t>
  </si>
  <si>
    <t>VALOR IVA (SI APLICA)</t>
  </si>
  <si>
    <t>VALOR TOTAL UNITARIO</t>
  </si>
  <si>
    <t>ANALISIS DE VARIABLES</t>
  </si>
  <si>
    <t>PRECIO DE REFERENCIA</t>
  </si>
  <si>
    <t>MENOR VALOR</t>
  </si>
  <si>
    <t>PROMEDIO</t>
  </si>
  <si>
    <t>MEDIANA</t>
  </si>
  <si>
    <t>MEDIA GEOMETRICA</t>
  </si>
  <si>
    <t>DESVIACIÓN ESTANDAR</t>
  </si>
  <si>
    <t>DISPERSION</t>
  </si>
  <si>
    <t>VALOR UNITARIO SIN IVA</t>
  </si>
  <si>
    <t>METRICA</t>
  </si>
  <si>
    <t>MINISTERIO DE DEFENSA NACIONAL</t>
  </si>
  <si>
    <t>COMANDO GENERAL DE LAS FUERZAS MILITARES</t>
  </si>
  <si>
    <t>EJÉRCITO NACIONAL</t>
  </si>
  <si>
    <t>CENTRAL ADMINISTRATIVA Y CONTABLE REGIONAL VILLAVICENCIO</t>
  </si>
  <si>
    <t>NIT. 800.130.752-1</t>
  </si>
  <si>
    <t>PROCESO DE SELECCIÓN ABREVIADA POR MENOR CUANTIA No. 066-SAMC-CENACVILLAVICENCIO-2026, CUYO OBJETO ES EL “SUMINISTRO DE MATERIAL VETERINARIO Y SOSTENIMIENTO PARA CANINOS CORRESPONDIENTE AL SEGUNDO SEMESTRE DEL 2026, PARA LAS UNIDADES CENTRALIZADAS ADMINISTRATIVAMENTE POR LA CENACVIL"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</si>
</sst>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quot;$&quot;\ #,##0.00"/>
    <numFmt numFmtId="165" formatCode="0.0%"/>
  </numFmts>
  <fonts count="19" x14ac:knownFonts="1">
    <font>
      <sz val="11"/>
      <color theme="1"/>
      <name val="Calibri"/>
      <family val="2"/>
      <scheme val="minor"/>
    </font>
    <font>
      <sz val="11"/>
      <color theme="1"/>
      <name val="Calibri"/>
      <family val="2"/>
      <scheme val="minor"/>
    </font>
    <font>
      <sz val="14"/>
      <color theme="1"/>
      <name val="Arial"/>
      <family val="2"/>
    </font>
    <font>
      <sz val="11"/>
      <color theme="1"/>
      <name val="Arial"/>
      <family val="2"/>
    </font>
    <font>
      <b/>
      <sz val="14"/>
      <name val="Arial"/>
      <family val="2"/>
    </font>
    <font>
      <sz val="11"/>
      <color rgb="FF000000"/>
      <name val="Arial"/>
      <family val="2"/>
    </font>
    <font>
      <b/>
      <sz val="11"/>
      <color theme="1"/>
      <name val="Arial"/>
      <family val="2"/>
    </font>
    <font>
      <sz val="10"/>
      <color theme="1"/>
      <name val="Verdana"/>
      <family val="2"/>
    </font>
    <font>
      <sz val="12"/>
      <color theme="1"/>
      <name val="Arial"/>
      <family val="2"/>
    </font>
    <font>
      <b/>
      <sz val="10"/>
      <color rgb="FF000000"/>
      <name val="Arial"/>
      <family val="2"/>
    </font>
    <font>
      <b/>
      <sz val="10"/>
      <name val="Arial"/>
      <family val="2"/>
    </font>
    <font>
      <b/>
      <sz val="12"/>
      <color rgb="FF000000"/>
      <name val="Arial"/>
      <family val="2"/>
    </font>
    <font>
      <b/>
      <sz val="12"/>
      <color theme="1"/>
      <name val="Arial"/>
      <family val="2"/>
    </font>
    <font>
      <b/>
      <sz val="12"/>
      <name val="Arial"/>
      <family val="2"/>
    </font>
    <font>
      <b/>
      <sz val="14"/>
      <color theme="0"/>
      <name val="Arial"/>
      <family val="2"/>
    </font>
    <font>
      <b/>
      <sz val="14"/>
      <color theme="1"/>
      <name val="Arial"/>
      <family val="2"/>
    </font>
    <font>
      <b/>
      <sz val="16"/>
      <color theme="0"/>
      <name val="Arial"/>
      <family val="2"/>
    </font>
    <font>
      <b/>
      <sz val="10"/>
      <color theme="1"/>
      <name val="Arial"/>
      <family val="2"/>
    </font>
    <font>
      <sz val="10"/>
      <color theme="1"/>
      <name val="Arial"/>
      <family val="2"/>
    </font>
  </fonts>
  <fills count="17">
    <fill>
      <patternFill patternType="none"/>
    </fill>
    <fill>
      <patternFill patternType="gray125"/>
    </fill>
    <fill>
      <patternFill patternType="solid">
        <fgColor rgb="FFFFFF00"/>
        <bgColor rgb="FF000000"/>
      </patternFill>
    </fill>
    <fill>
      <patternFill patternType="solid">
        <fgColor rgb="FFD9D9D9"/>
        <bgColor rgb="FF000000"/>
      </patternFill>
    </fill>
    <fill>
      <patternFill patternType="solid">
        <fgColor theme="0"/>
        <bgColor indexed="64"/>
      </patternFill>
    </fill>
    <fill>
      <patternFill patternType="solid">
        <fgColor theme="1"/>
        <bgColor rgb="FF000000"/>
      </patternFill>
    </fill>
    <fill>
      <patternFill patternType="solid">
        <fgColor theme="6" tint="0.39997558519241921"/>
        <bgColor rgb="FF000000"/>
      </patternFill>
    </fill>
    <fill>
      <patternFill patternType="solid">
        <fgColor theme="8" tint="0.59999389629810485"/>
        <bgColor rgb="FF000000"/>
      </patternFill>
    </fill>
    <fill>
      <patternFill patternType="solid">
        <fgColor theme="9" tint="0.59999389629810485"/>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2"/>
        <bgColor indexed="64"/>
      </patternFill>
    </fill>
    <fill>
      <patternFill patternType="solid">
        <fgColor theme="2" tint="-9.9978637043366805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44" fontId="1" fillId="0" borderId="0" applyFont="0" applyFill="0" applyBorder="0" applyAlignment="0" applyProtection="0"/>
    <xf numFmtId="49" fontId="7" fillId="0" borderId="0" applyFill="0" applyBorder="0" applyProtection="0">
      <alignment horizontal="left" vertical="center"/>
    </xf>
    <xf numFmtId="42" fontId="1" fillId="0" borderId="0" applyFont="0" applyFill="0" applyBorder="0" applyAlignment="0" applyProtection="0"/>
    <xf numFmtId="9" fontId="1" fillId="0" borderId="0" applyFont="0" applyFill="0" applyBorder="0" applyAlignment="0" applyProtection="0"/>
  </cellStyleXfs>
  <cellXfs count="100">
    <xf numFmtId="0" fontId="0" fillId="0" borderId="0" xfId="0"/>
    <xf numFmtId="0" fontId="2" fillId="0" borderId="0" xfId="0" applyFont="1"/>
    <xf numFmtId="0" fontId="5" fillId="4" borderId="1" xfId="0" applyFont="1" applyFill="1" applyBorder="1" applyAlignment="1">
      <alignment horizontal="center" vertical="center" wrapText="1"/>
    </xf>
    <xf numFmtId="0" fontId="5" fillId="0" borderId="1" xfId="0" applyFont="1" applyBorder="1" applyAlignment="1">
      <alignment horizontal="left" vertical="top" wrapText="1"/>
    </xf>
    <xf numFmtId="0" fontId="5" fillId="0" borderId="1" xfId="0" applyFont="1" applyBorder="1" applyAlignment="1">
      <alignment horizontal="center" vertical="center" wrapText="1"/>
    </xf>
    <xf numFmtId="0" fontId="8" fillId="0" borderId="0" xfId="0" applyFont="1" applyAlignment="1">
      <alignment vertical="center"/>
    </xf>
    <xf numFmtId="0" fontId="2" fillId="0" borderId="0" xfId="0" applyFont="1" applyAlignment="1">
      <alignment horizontal="left" vertical="top"/>
    </xf>
    <xf numFmtId="0" fontId="2" fillId="0" borderId="0" xfId="0" applyFont="1" applyAlignment="1">
      <alignment horizontal="center"/>
    </xf>
    <xf numFmtId="44" fontId="2" fillId="0" borderId="0" xfId="1" applyFont="1" applyAlignment="1">
      <alignment vertical="center"/>
    </xf>
    <xf numFmtId="44" fontId="3" fillId="0" borderId="1" xfId="1" applyFont="1" applyBorder="1" applyAlignment="1" applyProtection="1">
      <alignment horizontal="center" vertical="center"/>
      <protection locked="0"/>
    </xf>
    <xf numFmtId="44" fontId="3" fillId="0" borderId="1" xfId="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44" fontId="13" fillId="6" borderId="1" xfId="1" applyFont="1" applyFill="1" applyBorder="1" applyAlignment="1">
      <alignment horizontal="center" vertical="center" wrapText="1"/>
    </xf>
    <xf numFmtId="44" fontId="13" fillId="7" borderId="1" xfId="1" applyFont="1" applyFill="1" applyBorder="1" applyAlignment="1">
      <alignment horizontal="center" vertical="center" wrapText="1"/>
    </xf>
    <xf numFmtId="44" fontId="13" fillId="8" borderId="1" xfId="1" applyFont="1" applyFill="1" applyBorder="1" applyAlignment="1">
      <alignment horizontal="center" vertical="center" wrapText="1"/>
    </xf>
    <xf numFmtId="42" fontId="10" fillId="15" borderId="4" xfId="3" applyFont="1" applyFill="1" applyBorder="1" applyAlignment="1">
      <alignment horizontal="center" vertical="center" wrapText="1"/>
    </xf>
    <xf numFmtId="42" fontId="18" fillId="0" borderId="1" xfId="3" applyFont="1" applyBorder="1" applyAlignment="1">
      <alignment horizontal="center" vertical="center"/>
    </xf>
    <xf numFmtId="42" fontId="18" fillId="15" borderId="1" xfId="3" applyFont="1" applyFill="1" applyBorder="1" applyAlignment="1">
      <alignment horizontal="center" vertical="center"/>
    </xf>
    <xf numFmtId="0" fontId="18" fillId="0" borderId="0" xfId="0" applyFont="1" applyAlignment="1">
      <alignment vertical="center"/>
    </xf>
    <xf numFmtId="0" fontId="6" fillId="0" borderId="0" xfId="0" applyFont="1" applyAlignment="1">
      <alignment vertical="center"/>
    </xf>
    <xf numFmtId="0" fontId="18" fillId="0" borderId="0" xfId="0" applyFont="1" applyAlignment="1">
      <alignment horizontal="center"/>
    </xf>
    <xf numFmtId="42" fontId="18" fillId="0" borderId="1" xfId="3" applyFont="1" applyFill="1" applyBorder="1" applyAlignment="1">
      <alignment horizontal="center" vertical="center"/>
    </xf>
    <xf numFmtId="0" fontId="11" fillId="3" borderId="2" xfId="0" applyFont="1" applyFill="1" applyBorder="1" applyAlignment="1" applyProtection="1">
      <alignment horizontal="center" vertical="center" wrapText="1"/>
      <protection locked="0"/>
    </xf>
    <xf numFmtId="0" fontId="3" fillId="0" borderId="2" xfId="0" applyFont="1" applyBorder="1" applyAlignment="1" applyProtection="1">
      <alignment horizontal="center" vertical="center"/>
      <protection locked="0"/>
    </xf>
    <xf numFmtId="44" fontId="13" fillId="6" borderId="13" xfId="1" applyFont="1" applyFill="1" applyBorder="1" applyAlignment="1">
      <alignment horizontal="center" vertical="center" wrapText="1"/>
    </xf>
    <xf numFmtId="44" fontId="13" fillId="6" borderId="14" xfId="1" applyFont="1" applyFill="1" applyBorder="1" applyAlignment="1">
      <alignment horizontal="center" vertical="center" wrapText="1"/>
    </xf>
    <xf numFmtId="44" fontId="3" fillId="0" borderId="13" xfId="1" applyFont="1" applyBorder="1" applyAlignment="1" applyProtection="1">
      <alignment horizontal="center" vertical="center"/>
      <protection locked="0"/>
    </xf>
    <xf numFmtId="44" fontId="3" fillId="0" borderId="14" xfId="1" applyFont="1" applyBorder="1" applyAlignment="1" applyProtection="1">
      <alignment horizontal="center" vertical="center"/>
      <protection locked="0"/>
    </xf>
    <xf numFmtId="44" fontId="3" fillId="0" borderId="13" xfId="1" applyFont="1" applyFill="1" applyBorder="1" applyAlignment="1" applyProtection="1">
      <alignment horizontal="center" vertical="center"/>
      <protection locked="0"/>
    </xf>
    <xf numFmtId="44" fontId="3" fillId="0" borderId="14" xfId="1" applyFont="1" applyFill="1" applyBorder="1" applyAlignment="1" applyProtection="1">
      <alignment horizontal="center" vertical="center"/>
      <protection locked="0"/>
    </xf>
    <xf numFmtId="44" fontId="11" fillId="11" borderId="15" xfId="0" applyNumberFormat="1" applyFont="1" applyFill="1" applyBorder="1" applyAlignment="1">
      <alignment vertical="center" wrapText="1"/>
    </xf>
    <xf numFmtId="44" fontId="13" fillId="7" borderId="13" xfId="1" applyFont="1" applyFill="1" applyBorder="1" applyAlignment="1">
      <alignment horizontal="center" vertical="center" wrapText="1"/>
    </xf>
    <xf numFmtId="44" fontId="13" fillId="7" borderId="14" xfId="1" applyFont="1" applyFill="1" applyBorder="1" applyAlignment="1">
      <alignment horizontal="center" vertical="center" wrapText="1"/>
    </xf>
    <xf numFmtId="0" fontId="2" fillId="9" borderId="19" xfId="0" applyFont="1" applyFill="1" applyBorder="1"/>
    <xf numFmtId="0" fontId="2" fillId="9" borderId="20" xfId="0" applyFont="1" applyFill="1" applyBorder="1"/>
    <xf numFmtId="44" fontId="11" fillId="9" borderId="15" xfId="0" applyNumberFormat="1" applyFont="1" applyFill="1" applyBorder="1" applyAlignment="1">
      <alignment vertical="center" wrapText="1"/>
    </xf>
    <xf numFmtId="44" fontId="13" fillId="8" borderId="13" xfId="1" applyFont="1" applyFill="1" applyBorder="1" applyAlignment="1">
      <alignment horizontal="center" vertical="center" wrapText="1"/>
    </xf>
    <xf numFmtId="44" fontId="13" fillId="8" borderId="14" xfId="1" applyFont="1" applyFill="1" applyBorder="1" applyAlignment="1">
      <alignment horizontal="center" vertical="center" wrapText="1"/>
    </xf>
    <xf numFmtId="0" fontId="2" fillId="10" borderId="19" xfId="0" applyFont="1" applyFill="1" applyBorder="1"/>
    <xf numFmtId="0" fontId="2" fillId="10" borderId="20" xfId="0" applyFont="1" applyFill="1" applyBorder="1"/>
    <xf numFmtId="44" fontId="11" fillId="10" borderId="15" xfId="0" applyNumberFormat="1" applyFont="1" applyFill="1" applyBorder="1" applyAlignment="1">
      <alignment vertical="center" wrapText="1"/>
    </xf>
    <xf numFmtId="42" fontId="10" fillId="15" borderId="26" xfId="3" applyFont="1" applyFill="1" applyBorder="1" applyAlignment="1">
      <alignment horizontal="center" vertical="center" wrapText="1"/>
    </xf>
    <xf numFmtId="164" fontId="10" fillId="15" borderId="27" xfId="0" applyNumberFormat="1" applyFont="1" applyFill="1" applyBorder="1" applyAlignment="1">
      <alignment horizontal="center" vertical="center" wrapText="1"/>
    </xf>
    <xf numFmtId="42" fontId="18" fillId="0" borderId="13" xfId="3" applyFont="1" applyBorder="1" applyAlignment="1">
      <alignment horizontal="center" vertical="center"/>
    </xf>
    <xf numFmtId="165" fontId="18" fillId="0" borderId="14" xfId="4" applyNumberFormat="1" applyFont="1" applyBorder="1" applyAlignment="1">
      <alignment horizontal="center" vertical="center"/>
    </xf>
    <xf numFmtId="164" fontId="9" fillId="15" borderId="27" xfId="0" applyNumberFormat="1" applyFont="1" applyFill="1" applyBorder="1" applyAlignment="1">
      <alignment horizontal="center" vertical="center" wrapText="1"/>
    </xf>
    <xf numFmtId="1" fontId="18" fillId="0" borderId="14" xfId="1" applyNumberFormat="1" applyFont="1" applyBorder="1" applyAlignment="1">
      <alignment horizontal="center" vertical="center" wrapText="1"/>
    </xf>
    <xf numFmtId="44" fontId="11" fillId="16" borderId="15" xfId="0" applyNumberFormat="1" applyFont="1" applyFill="1" applyBorder="1" applyAlignment="1">
      <alignment vertical="center" wrapText="1"/>
    </xf>
    <xf numFmtId="0" fontId="2" fillId="16" borderId="19" xfId="0" applyFont="1" applyFill="1" applyBorder="1"/>
    <xf numFmtId="0" fontId="2" fillId="16" borderId="20" xfId="0" applyFont="1" applyFill="1" applyBorder="1"/>
    <xf numFmtId="0" fontId="2" fillId="16" borderId="28" xfId="0" applyFont="1" applyFill="1" applyBorder="1"/>
    <xf numFmtId="0" fontId="2" fillId="13" borderId="19" xfId="0" applyFont="1" applyFill="1" applyBorder="1"/>
    <xf numFmtId="0" fontId="2" fillId="13" borderId="20" xfId="0" applyFont="1" applyFill="1" applyBorder="1"/>
    <xf numFmtId="0" fontId="2" fillId="13" borderId="28" xfId="0" applyFont="1" applyFill="1" applyBorder="1"/>
    <xf numFmtId="164" fontId="17" fillId="13" borderId="8" xfId="0" applyNumberFormat="1" applyFont="1" applyFill="1" applyBorder="1" applyAlignment="1">
      <alignment horizontal="center" vertical="center"/>
    </xf>
    <xf numFmtId="164" fontId="17" fillId="13" borderId="9" xfId="0" applyNumberFormat="1" applyFont="1" applyFill="1" applyBorder="1" applyAlignment="1">
      <alignment horizontal="center" vertical="center"/>
    </xf>
    <xf numFmtId="164" fontId="17" fillId="13" borderId="10" xfId="0" applyNumberFormat="1" applyFont="1" applyFill="1" applyBorder="1" applyAlignment="1">
      <alignment horizontal="center" vertical="center"/>
    </xf>
    <xf numFmtId="164" fontId="17" fillId="14" borderId="8" xfId="0" applyNumberFormat="1" applyFont="1" applyFill="1" applyBorder="1" applyAlignment="1">
      <alignment horizontal="center" vertical="center"/>
    </xf>
    <xf numFmtId="164" fontId="17" fillId="14" borderId="9" xfId="0" applyNumberFormat="1" applyFont="1" applyFill="1" applyBorder="1" applyAlignment="1">
      <alignment horizontal="center" vertical="center"/>
    </xf>
    <xf numFmtId="164" fontId="17" fillId="14" borderId="10" xfId="0" applyNumberFormat="1" applyFont="1" applyFill="1" applyBorder="1" applyAlignment="1">
      <alignment horizontal="center" vertical="center"/>
    </xf>
    <xf numFmtId="3" fontId="12" fillId="0" borderId="1" xfId="0" applyNumberFormat="1" applyFont="1" applyBorder="1" applyAlignment="1">
      <alignment horizontal="center" vertical="center" wrapText="1"/>
    </xf>
    <xf numFmtId="0" fontId="11" fillId="3" borderId="1" xfId="0" applyFont="1" applyFill="1" applyBorder="1" applyAlignment="1" applyProtection="1">
      <alignment horizontal="center" vertical="center" wrapText="1"/>
      <protection locked="0"/>
    </xf>
    <xf numFmtId="0" fontId="11" fillId="3" borderId="2" xfId="0" applyFont="1" applyFill="1" applyBorder="1" applyAlignment="1" applyProtection="1">
      <alignment horizontal="center" vertical="center" wrapText="1"/>
      <protection locked="0"/>
    </xf>
    <xf numFmtId="0" fontId="15" fillId="6" borderId="11"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5" fillId="6" borderId="12" xfId="0" applyFont="1" applyFill="1" applyBorder="1" applyAlignment="1">
      <alignment horizontal="center" vertical="center" wrapText="1"/>
    </xf>
    <xf numFmtId="0" fontId="15" fillId="6" borderId="7"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15" fillId="8" borderId="7"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14" fillId="5" borderId="9"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5" fillId="7" borderId="13"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7" borderId="14" xfId="0" applyFont="1" applyFill="1" applyBorder="1" applyAlignment="1">
      <alignment horizontal="center" vertical="center" wrapText="1"/>
    </xf>
    <xf numFmtId="0" fontId="14" fillId="5" borderId="16" xfId="0" applyFont="1" applyFill="1" applyBorder="1" applyAlignment="1">
      <alignment horizontal="center" vertical="center" wrapText="1"/>
    </xf>
    <xf numFmtId="0" fontId="14" fillId="5" borderId="17" xfId="0" applyFont="1" applyFill="1" applyBorder="1" applyAlignment="1">
      <alignment horizontal="center" vertical="center" wrapText="1"/>
    </xf>
    <xf numFmtId="0" fontId="14" fillId="5" borderId="18" xfId="0" applyFont="1" applyFill="1" applyBorder="1" applyAlignment="1">
      <alignment horizontal="center" vertical="center" wrapText="1"/>
    </xf>
    <xf numFmtId="0" fontId="15" fillId="8" borderId="13"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8" borderId="14" xfId="0" applyFont="1" applyFill="1" applyBorder="1" applyAlignment="1">
      <alignment horizontal="center" vertical="center" wrapText="1"/>
    </xf>
    <xf numFmtId="0" fontId="16" fillId="12" borderId="5" xfId="0" applyFont="1" applyFill="1" applyBorder="1" applyAlignment="1">
      <alignment horizontal="center" vertical="center" wrapText="1"/>
    </xf>
    <xf numFmtId="0" fontId="16" fillId="12" borderId="0" xfId="0" applyFont="1" applyFill="1" applyAlignment="1">
      <alignment horizontal="center" vertical="center" wrapText="1"/>
    </xf>
    <xf numFmtId="0" fontId="11" fillId="11" borderId="29" xfId="0" applyFont="1" applyFill="1" applyBorder="1" applyAlignment="1">
      <alignment horizontal="center" vertical="center" wrapText="1"/>
    </xf>
    <xf numFmtId="0" fontId="11" fillId="11" borderId="30" xfId="0" applyFont="1" applyFill="1" applyBorder="1" applyAlignment="1">
      <alignment horizontal="center" vertical="center" wrapText="1"/>
    </xf>
    <xf numFmtId="164" fontId="12" fillId="13" borderId="21" xfId="0" applyNumberFormat="1" applyFont="1" applyFill="1" applyBorder="1" applyAlignment="1">
      <alignment horizontal="center" vertical="center"/>
    </xf>
    <xf numFmtId="164" fontId="12" fillId="13" borderId="22" xfId="0" applyNumberFormat="1" applyFont="1" applyFill="1" applyBorder="1" applyAlignment="1">
      <alignment horizontal="center" vertical="center"/>
    </xf>
    <xf numFmtId="164" fontId="12" fillId="13" borderId="23" xfId="0" applyNumberFormat="1" applyFont="1" applyFill="1" applyBorder="1" applyAlignment="1">
      <alignment horizontal="center" vertical="center"/>
    </xf>
    <xf numFmtId="164" fontId="12" fillId="14" borderId="21" xfId="0" applyNumberFormat="1" applyFont="1" applyFill="1" applyBorder="1" applyAlignment="1">
      <alignment horizontal="center" vertical="center"/>
    </xf>
    <xf numFmtId="164" fontId="12" fillId="14" borderId="22" xfId="0" applyNumberFormat="1" applyFont="1" applyFill="1" applyBorder="1" applyAlignment="1">
      <alignment horizontal="center" vertical="center"/>
    </xf>
    <xf numFmtId="164" fontId="12" fillId="14" borderId="23" xfId="0" applyNumberFormat="1" applyFont="1" applyFill="1" applyBorder="1" applyAlignment="1">
      <alignment horizontal="center" vertical="center"/>
    </xf>
    <xf numFmtId="164" fontId="12" fillId="13" borderId="24" xfId="0" applyNumberFormat="1" applyFont="1" applyFill="1" applyBorder="1" applyAlignment="1">
      <alignment horizontal="center" vertical="center"/>
    </xf>
    <xf numFmtId="164" fontId="12" fillId="13" borderId="6" xfId="0" applyNumberFormat="1" applyFont="1" applyFill="1" applyBorder="1" applyAlignment="1">
      <alignment horizontal="center" vertical="center"/>
    </xf>
    <xf numFmtId="164" fontId="12" fillId="13" borderId="25" xfId="0" applyNumberFormat="1" applyFont="1" applyFill="1" applyBorder="1" applyAlignment="1">
      <alignment horizontal="center" vertical="center"/>
    </xf>
    <xf numFmtId="164" fontId="12" fillId="14" borderId="24" xfId="0" applyNumberFormat="1" applyFont="1" applyFill="1" applyBorder="1" applyAlignment="1">
      <alignment horizontal="center" vertical="center"/>
    </xf>
    <xf numFmtId="164" fontId="12" fillId="14" borderId="6" xfId="0" applyNumberFormat="1" applyFont="1" applyFill="1" applyBorder="1" applyAlignment="1">
      <alignment horizontal="center" vertical="center"/>
    </xf>
    <xf numFmtId="164" fontId="12" fillId="14" borderId="25" xfId="0" applyNumberFormat="1" applyFont="1" applyFill="1" applyBorder="1" applyAlignment="1">
      <alignment horizontal="center" vertical="center"/>
    </xf>
  </cellXfs>
  <cellStyles count="5">
    <cellStyle name="BodyStyle" xfId="2" xr:uid="{00000000-0005-0000-0000-000000000000}"/>
    <cellStyle name="Moneda" xfId="1" builtinId="4"/>
    <cellStyle name="Moneda [0]" xfId="3" builtinId="7"/>
    <cellStyle name="Normal" xfId="0" builtinId="0"/>
    <cellStyle name="Porcentaje" xfId="4" builtinId="5"/>
  </cellStyles>
  <dxfs count="4">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260</xdr:row>
      <xdr:rowOff>0</xdr:rowOff>
    </xdr:from>
    <xdr:to>
      <xdr:col>1</xdr:col>
      <xdr:colOff>104775</xdr:colOff>
      <xdr:row>261</xdr:row>
      <xdr:rowOff>79147</xdr:rowOff>
    </xdr:to>
    <xdr:sp macro="" textlink="">
      <xdr:nvSpPr>
        <xdr:cNvPr id="2" name="Text Box 1">
          <a:extLst>
            <a:ext uri="{FF2B5EF4-FFF2-40B4-BE49-F238E27FC236}">
              <a16:creationId xmlns:a16="http://schemas.microsoft.com/office/drawing/2014/main" id="{E1E8A1C6-4368-4D98-915A-A8A1075B6BF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 name="Text Box 2">
          <a:extLst>
            <a:ext uri="{FF2B5EF4-FFF2-40B4-BE49-F238E27FC236}">
              <a16:creationId xmlns:a16="http://schemas.microsoft.com/office/drawing/2014/main" id="{18497A1A-D59B-44E8-8712-295AD94A9E3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 name="Text Box 3">
          <a:extLst>
            <a:ext uri="{FF2B5EF4-FFF2-40B4-BE49-F238E27FC236}">
              <a16:creationId xmlns:a16="http://schemas.microsoft.com/office/drawing/2014/main" id="{32DD5188-ADE4-4648-9F80-474A11BE9C9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 name="Text Box 4">
          <a:extLst>
            <a:ext uri="{FF2B5EF4-FFF2-40B4-BE49-F238E27FC236}">
              <a16:creationId xmlns:a16="http://schemas.microsoft.com/office/drawing/2014/main" id="{DABD076D-9DA1-4804-BD0D-EB6B1483C93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 name="Text Box 5">
          <a:extLst>
            <a:ext uri="{FF2B5EF4-FFF2-40B4-BE49-F238E27FC236}">
              <a16:creationId xmlns:a16="http://schemas.microsoft.com/office/drawing/2014/main" id="{06214FC1-1761-4554-B344-F0A9B79AE05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 name="Text Box 6">
          <a:extLst>
            <a:ext uri="{FF2B5EF4-FFF2-40B4-BE49-F238E27FC236}">
              <a16:creationId xmlns:a16="http://schemas.microsoft.com/office/drawing/2014/main" id="{E7A30A76-D257-46E4-9567-91F6C72E7D6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8" name="Text Box 7">
          <a:extLst>
            <a:ext uri="{FF2B5EF4-FFF2-40B4-BE49-F238E27FC236}">
              <a16:creationId xmlns:a16="http://schemas.microsoft.com/office/drawing/2014/main" id="{74802DCD-6F3F-439B-8BF6-6093FEABA8B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9" name="Text Box 8">
          <a:extLst>
            <a:ext uri="{FF2B5EF4-FFF2-40B4-BE49-F238E27FC236}">
              <a16:creationId xmlns:a16="http://schemas.microsoft.com/office/drawing/2014/main" id="{E6A8DA37-6B7C-4430-9DD2-67CFE8C3E29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0" name="Text Box 9">
          <a:extLst>
            <a:ext uri="{FF2B5EF4-FFF2-40B4-BE49-F238E27FC236}">
              <a16:creationId xmlns:a16="http://schemas.microsoft.com/office/drawing/2014/main" id="{B25A1E64-EF1F-4E29-89EE-F50DDD37F70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1" name="Text Box 10">
          <a:extLst>
            <a:ext uri="{FF2B5EF4-FFF2-40B4-BE49-F238E27FC236}">
              <a16:creationId xmlns:a16="http://schemas.microsoft.com/office/drawing/2014/main" id="{5AB50F4B-3D11-4C58-993B-A2474C0AFF4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2" name="Text Box 11">
          <a:extLst>
            <a:ext uri="{FF2B5EF4-FFF2-40B4-BE49-F238E27FC236}">
              <a16:creationId xmlns:a16="http://schemas.microsoft.com/office/drawing/2014/main" id="{E0D70F6E-15FF-4486-8BFB-EEA90696A9A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3" name="Text Box 12">
          <a:extLst>
            <a:ext uri="{FF2B5EF4-FFF2-40B4-BE49-F238E27FC236}">
              <a16:creationId xmlns:a16="http://schemas.microsoft.com/office/drawing/2014/main" id="{22F189E0-C191-4B49-958F-E756A3D2926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4" name="Text Box 13">
          <a:extLst>
            <a:ext uri="{FF2B5EF4-FFF2-40B4-BE49-F238E27FC236}">
              <a16:creationId xmlns:a16="http://schemas.microsoft.com/office/drawing/2014/main" id="{291B57FE-9D80-4E6D-B93E-8FA33F81D7F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5" name="Text Box 14">
          <a:extLst>
            <a:ext uri="{FF2B5EF4-FFF2-40B4-BE49-F238E27FC236}">
              <a16:creationId xmlns:a16="http://schemas.microsoft.com/office/drawing/2014/main" id="{C0F34309-3F11-443D-9FD0-718F0539A4A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6" name="Text Box 15">
          <a:extLst>
            <a:ext uri="{FF2B5EF4-FFF2-40B4-BE49-F238E27FC236}">
              <a16:creationId xmlns:a16="http://schemas.microsoft.com/office/drawing/2014/main" id="{E8EE8CAC-99BF-4DC4-B538-1C523079096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7" name="Text Box 16">
          <a:extLst>
            <a:ext uri="{FF2B5EF4-FFF2-40B4-BE49-F238E27FC236}">
              <a16:creationId xmlns:a16="http://schemas.microsoft.com/office/drawing/2014/main" id="{569FA488-B9E5-4F1D-B756-1D4C1172139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8" name="Text Box 21">
          <a:extLst>
            <a:ext uri="{FF2B5EF4-FFF2-40B4-BE49-F238E27FC236}">
              <a16:creationId xmlns:a16="http://schemas.microsoft.com/office/drawing/2014/main" id="{9D5AC391-20F7-4F8C-992F-C807236AD68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9" name="Text Box 22">
          <a:extLst>
            <a:ext uri="{FF2B5EF4-FFF2-40B4-BE49-F238E27FC236}">
              <a16:creationId xmlns:a16="http://schemas.microsoft.com/office/drawing/2014/main" id="{C9563931-2114-4057-92FB-86A0BE68958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0" name="Text Box 23">
          <a:extLst>
            <a:ext uri="{FF2B5EF4-FFF2-40B4-BE49-F238E27FC236}">
              <a16:creationId xmlns:a16="http://schemas.microsoft.com/office/drawing/2014/main" id="{360C227E-1DB3-44F4-8874-CE647E56EB1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1" name="Text Box 24">
          <a:extLst>
            <a:ext uri="{FF2B5EF4-FFF2-40B4-BE49-F238E27FC236}">
              <a16:creationId xmlns:a16="http://schemas.microsoft.com/office/drawing/2014/main" id="{92F22307-7F02-4105-A96C-80BF0CAD5B3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2" name="Text Box 25">
          <a:extLst>
            <a:ext uri="{FF2B5EF4-FFF2-40B4-BE49-F238E27FC236}">
              <a16:creationId xmlns:a16="http://schemas.microsoft.com/office/drawing/2014/main" id="{E8133AF2-0314-440B-8586-D2CD486F025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 name="Text Box 26">
          <a:extLst>
            <a:ext uri="{FF2B5EF4-FFF2-40B4-BE49-F238E27FC236}">
              <a16:creationId xmlns:a16="http://schemas.microsoft.com/office/drawing/2014/main" id="{820C7D69-DBD0-4CA6-BD63-7223A649DA5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 name="Text Box 27">
          <a:extLst>
            <a:ext uri="{FF2B5EF4-FFF2-40B4-BE49-F238E27FC236}">
              <a16:creationId xmlns:a16="http://schemas.microsoft.com/office/drawing/2014/main" id="{52E1115B-400A-411A-BBEE-EC41878BADC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 name="Text Box 28">
          <a:extLst>
            <a:ext uri="{FF2B5EF4-FFF2-40B4-BE49-F238E27FC236}">
              <a16:creationId xmlns:a16="http://schemas.microsoft.com/office/drawing/2014/main" id="{23D8D869-734A-43DD-98A1-B45DE4C9454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 name="Text Box 29">
          <a:extLst>
            <a:ext uri="{FF2B5EF4-FFF2-40B4-BE49-F238E27FC236}">
              <a16:creationId xmlns:a16="http://schemas.microsoft.com/office/drawing/2014/main" id="{83EB1C44-3569-4A2F-B1EE-6EB00EB7764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 name="Text Box 30">
          <a:extLst>
            <a:ext uri="{FF2B5EF4-FFF2-40B4-BE49-F238E27FC236}">
              <a16:creationId xmlns:a16="http://schemas.microsoft.com/office/drawing/2014/main" id="{3A280C55-8A33-4D08-8DAA-15932CC9A8A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8" name="Text Box 31">
          <a:extLst>
            <a:ext uri="{FF2B5EF4-FFF2-40B4-BE49-F238E27FC236}">
              <a16:creationId xmlns:a16="http://schemas.microsoft.com/office/drawing/2014/main" id="{ECDBEF08-38E3-493A-B328-008F9A638DD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9" name="Text Box 32">
          <a:extLst>
            <a:ext uri="{FF2B5EF4-FFF2-40B4-BE49-F238E27FC236}">
              <a16:creationId xmlns:a16="http://schemas.microsoft.com/office/drawing/2014/main" id="{EC20F20E-2523-47F2-AAFF-4234B003BAE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0" name="Text Box 33">
          <a:extLst>
            <a:ext uri="{FF2B5EF4-FFF2-40B4-BE49-F238E27FC236}">
              <a16:creationId xmlns:a16="http://schemas.microsoft.com/office/drawing/2014/main" id="{E69F6778-86A8-47C0-9F3E-F56F4B96439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1" name="Text Box 34">
          <a:extLst>
            <a:ext uri="{FF2B5EF4-FFF2-40B4-BE49-F238E27FC236}">
              <a16:creationId xmlns:a16="http://schemas.microsoft.com/office/drawing/2014/main" id="{A233995C-9BB9-4C9A-9E83-4426545C074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2" name="Text Box 35">
          <a:extLst>
            <a:ext uri="{FF2B5EF4-FFF2-40B4-BE49-F238E27FC236}">
              <a16:creationId xmlns:a16="http://schemas.microsoft.com/office/drawing/2014/main" id="{9FF51EDD-F638-46E8-94C3-8F78E4D3067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3" name="Text Box 36">
          <a:extLst>
            <a:ext uri="{FF2B5EF4-FFF2-40B4-BE49-F238E27FC236}">
              <a16:creationId xmlns:a16="http://schemas.microsoft.com/office/drawing/2014/main" id="{02D034CA-1D15-4717-B0B8-42467CCF6FB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4" name="Text Box 37">
          <a:extLst>
            <a:ext uri="{FF2B5EF4-FFF2-40B4-BE49-F238E27FC236}">
              <a16:creationId xmlns:a16="http://schemas.microsoft.com/office/drawing/2014/main" id="{051A851F-86B4-45A8-9357-8F6CA429A4C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5" name="Text Box 38">
          <a:extLst>
            <a:ext uri="{FF2B5EF4-FFF2-40B4-BE49-F238E27FC236}">
              <a16:creationId xmlns:a16="http://schemas.microsoft.com/office/drawing/2014/main" id="{CBB51DAE-1013-425A-96DA-0357767CEE4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6" name="Text Box 39">
          <a:extLst>
            <a:ext uri="{FF2B5EF4-FFF2-40B4-BE49-F238E27FC236}">
              <a16:creationId xmlns:a16="http://schemas.microsoft.com/office/drawing/2014/main" id="{DF6CB8E1-8E60-429B-8943-95D218196A4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7" name="Text Box 40">
          <a:extLst>
            <a:ext uri="{FF2B5EF4-FFF2-40B4-BE49-F238E27FC236}">
              <a16:creationId xmlns:a16="http://schemas.microsoft.com/office/drawing/2014/main" id="{FB1B8307-BED2-4C73-A2DE-0038DB8D103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8" name="Text Box 41">
          <a:extLst>
            <a:ext uri="{FF2B5EF4-FFF2-40B4-BE49-F238E27FC236}">
              <a16:creationId xmlns:a16="http://schemas.microsoft.com/office/drawing/2014/main" id="{CBAC59C4-9BBC-4C5A-9DBD-D430E74ABE9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9" name="Text Box 42">
          <a:extLst>
            <a:ext uri="{FF2B5EF4-FFF2-40B4-BE49-F238E27FC236}">
              <a16:creationId xmlns:a16="http://schemas.microsoft.com/office/drawing/2014/main" id="{ECA0F20B-28FB-4591-99AE-9A059FB66C4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0" name="Text Box 43">
          <a:extLst>
            <a:ext uri="{FF2B5EF4-FFF2-40B4-BE49-F238E27FC236}">
              <a16:creationId xmlns:a16="http://schemas.microsoft.com/office/drawing/2014/main" id="{797572CE-DC0E-4D2B-B267-E804DEA405B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1" name="Text Box 44">
          <a:extLst>
            <a:ext uri="{FF2B5EF4-FFF2-40B4-BE49-F238E27FC236}">
              <a16:creationId xmlns:a16="http://schemas.microsoft.com/office/drawing/2014/main" id="{BED68C6C-85D7-4755-A3D7-DDE8342FBC4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2" name="Text Box 45">
          <a:extLst>
            <a:ext uri="{FF2B5EF4-FFF2-40B4-BE49-F238E27FC236}">
              <a16:creationId xmlns:a16="http://schemas.microsoft.com/office/drawing/2014/main" id="{222D8EA4-DF24-41B2-8C4A-708A2192A4B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 name="Text Box 46">
          <a:extLst>
            <a:ext uri="{FF2B5EF4-FFF2-40B4-BE49-F238E27FC236}">
              <a16:creationId xmlns:a16="http://schemas.microsoft.com/office/drawing/2014/main" id="{86E7E00F-736C-455D-94BE-551FE53D9BF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4" name="Text Box 47">
          <a:extLst>
            <a:ext uri="{FF2B5EF4-FFF2-40B4-BE49-F238E27FC236}">
              <a16:creationId xmlns:a16="http://schemas.microsoft.com/office/drawing/2014/main" id="{20F5F267-3376-4C63-8C27-1843A9CC83E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5" name="Text Box 48">
          <a:extLst>
            <a:ext uri="{FF2B5EF4-FFF2-40B4-BE49-F238E27FC236}">
              <a16:creationId xmlns:a16="http://schemas.microsoft.com/office/drawing/2014/main" id="{8EBADC1A-F96A-4E24-80D1-894ED3DE0A9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6" name="Text Box 49">
          <a:extLst>
            <a:ext uri="{FF2B5EF4-FFF2-40B4-BE49-F238E27FC236}">
              <a16:creationId xmlns:a16="http://schemas.microsoft.com/office/drawing/2014/main" id="{42CECD78-165F-4CF3-B4FF-14C47569E2A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7" name="Text Box 50">
          <a:extLst>
            <a:ext uri="{FF2B5EF4-FFF2-40B4-BE49-F238E27FC236}">
              <a16:creationId xmlns:a16="http://schemas.microsoft.com/office/drawing/2014/main" id="{8B0A184D-AB68-4493-864A-C3F6B9B1BED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8" name="Text Box 51">
          <a:extLst>
            <a:ext uri="{FF2B5EF4-FFF2-40B4-BE49-F238E27FC236}">
              <a16:creationId xmlns:a16="http://schemas.microsoft.com/office/drawing/2014/main" id="{A1CB1B84-DD7F-4D16-9599-24AB1D2BF6B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9" name="Text Box 52">
          <a:extLst>
            <a:ext uri="{FF2B5EF4-FFF2-40B4-BE49-F238E27FC236}">
              <a16:creationId xmlns:a16="http://schemas.microsoft.com/office/drawing/2014/main" id="{265C1072-CB71-472A-9614-46A8F4BC6D4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0" name="Text Box 53">
          <a:extLst>
            <a:ext uri="{FF2B5EF4-FFF2-40B4-BE49-F238E27FC236}">
              <a16:creationId xmlns:a16="http://schemas.microsoft.com/office/drawing/2014/main" id="{7F9985D6-D88E-4AE5-A1B2-FF7567A3115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1" name="Text Box 54">
          <a:extLst>
            <a:ext uri="{FF2B5EF4-FFF2-40B4-BE49-F238E27FC236}">
              <a16:creationId xmlns:a16="http://schemas.microsoft.com/office/drawing/2014/main" id="{0A1F75A7-FC95-46DE-9361-D71B8DBA98B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2" name="Text Box 55">
          <a:extLst>
            <a:ext uri="{FF2B5EF4-FFF2-40B4-BE49-F238E27FC236}">
              <a16:creationId xmlns:a16="http://schemas.microsoft.com/office/drawing/2014/main" id="{F6F56361-5B79-4727-8A04-4A10BCB05D0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3" name="Text Box 56">
          <a:extLst>
            <a:ext uri="{FF2B5EF4-FFF2-40B4-BE49-F238E27FC236}">
              <a16:creationId xmlns:a16="http://schemas.microsoft.com/office/drawing/2014/main" id="{315037CE-68EC-4EDF-92DF-75ADD0D7919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4" name="Text Box 57">
          <a:extLst>
            <a:ext uri="{FF2B5EF4-FFF2-40B4-BE49-F238E27FC236}">
              <a16:creationId xmlns:a16="http://schemas.microsoft.com/office/drawing/2014/main" id="{1A6306C8-A785-490E-BBAA-58E69836ECE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5" name="Text Box 58">
          <a:extLst>
            <a:ext uri="{FF2B5EF4-FFF2-40B4-BE49-F238E27FC236}">
              <a16:creationId xmlns:a16="http://schemas.microsoft.com/office/drawing/2014/main" id="{6305062E-2736-4AB4-9BEA-CBECC99AF87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6" name="Text Box 59">
          <a:extLst>
            <a:ext uri="{FF2B5EF4-FFF2-40B4-BE49-F238E27FC236}">
              <a16:creationId xmlns:a16="http://schemas.microsoft.com/office/drawing/2014/main" id="{0EB5D571-12A2-4DA3-A60B-B7CB216219C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7" name="Text Box 60">
          <a:extLst>
            <a:ext uri="{FF2B5EF4-FFF2-40B4-BE49-F238E27FC236}">
              <a16:creationId xmlns:a16="http://schemas.microsoft.com/office/drawing/2014/main" id="{6F84243E-CA06-40C5-8692-049042B11E4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8" name="Text Box 61">
          <a:extLst>
            <a:ext uri="{FF2B5EF4-FFF2-40B4-BE49-F238E27FC236}">
              <a16:creationId xmlns:a16="http://schemas.microsoft.com/office/drawing/2014/main" id="{5423315C-2BD3-4904-99E6-19BA84EF01C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9" name="Text Box 62">
          <a:extLst>
            <a:ext uri="{FF2B5EF4-FFF2-40B4-BE49-F238E27FC236}">
              <a16:creationId xmlns:a16="http://schemas.microsoft.com/office/drawing/2014/main" id="{7FD53333-2B9D-4FF5-A511-1888D3F2956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0" name="Text Box 63">
          <a:extLst>
            <a:ext uri="{FF2B5EF4-FFF2-40B4-BE49-F238E27FC236}">
              <a16:creationId xmlns:a16="http://schemas.microsoft.com/office/drawing/2014/main" id="{3F9CEC21-5E97-477E-931D-3916F496720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1" name="Text Box 64">
          <a:extLst>
            <a:ext uri="{FF2B5EF4-FFF2-40B4-BE49-F238E27FC236}">
              <a16:creationId xmlns:a16="http://schemas.microsoft.com/office/drawing/2014/main" id="{D7231689-9215-4412-871C-633CD8163B9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2" name="Text Box 65">
          <a:extLst>
            <a:ext uri="{FF2B5EF4-FFF2-40B4-BE49-F238E27FC236}">
              <a16:creationId xmlns:a16="http://schemas.microsoft.com/office/drawing/2014/main" id="{D07B425E-21B2-4D4D-AC8B-6B95E37A681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3" name="Text Box 66">
          <a:extLst>
            <a:ext uri="{FF2B5EF4-FFF2-40B4-BE49-F238E27FC236}">
              <a16:creationId xmlns:a16="http://schemas.microsoft.com/office/drawing/2014/main" id="{6ADBCA6E-FF82-4AA7-AC79-6777211DB1A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4" name="Text Box 67">
          <a:extLst>
            <a:ext uri="{FF2B5EF4-FFF2-40B4-BE49-F238E27FC236}">
              <a16:creationId xmlns:a16="http://schemas.microsoft.com/office/drawing/2014/main" id="{36363872-72B4-46F8-8FEA-1A7C6DBD610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5" name="Text Box 68">
          <a:extLst>
            <a:ext uri="{FF2B5EF4-FFF2-40B4-BE49-F238E27FC236}">
              <a16:creationId xmlns:a16="http://schemas.microsoft.com/office/drawing/2014/main" id="{586A4B2B-F454-44D2-A8AC-92C72D57852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6" name="Text Box 69">
          <a:extLst>
            <a:ext uri="{FF2B5EF4-FFF2-40B4-BE49-F238E27FC236}">
              <a16:creationId xmlns:a16="http://schemas.microsoft.com/office/drawing/2014/main" id="{36757B0E-55F3-4D9D-AAB2-12A82F94FDA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7" name="Text Box 70">
          <a:extLst>
            <a:ext uri="{FF2B5EF4-FFF2-40B4-BE49-F238E27FC236}">
              <a16:creationId xmlns:a16="http://schemas.microsoft.com/office/drawing/2014/main" id="{806D3657-9B0B-45EA-90AF-91B9590D139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8" name="Text Box 71">
          <a:extLst>
            <a:ext uri="{FF2B5EF4-FFF2-40B4-BE49-F238E27FC236}">
              <a16:creationId xmlns:a16="http://schemas.microsoft.com/office/drawing/2014/main" id="{118F66BE-E6F5-4A19-A50E-4985D461C03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69" name="Text Box 72">
          <a:extLst>
            <a:ext uri="{FF2B5EF4-FFF2-40B4-BE49-F238E27FC236}">
              <a16:creationId xmlns:a16="http://schemas.microsoft.com/office/drawing/2014/main" id="{677BBF33-1ACE-41D0-9512-75DE15E662E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0" name="Text Box 73">
          <a:extLst>
            <a:ext uri="{FF2B5EF4-FFF2-40B4-BE49-F238E27FC236}">
              <a16:creationId xmlns:a16="http://schemas.microsoft.com/office/drawing/2014/main" id="{20DBA393-1DED-47AE-8189-066EEE8D1F3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1" name="Text Box 74">
          <a:extLst>
            <a:ext uri="{FF2B5EF4-FFF2-40B4-BE49-F238E27FC236}">
              <a16:creationId xmlns:a16="http://schemas.microsoft.com/office/drawing/2014/main" id="{6A7A2014-037E-4578-A400-6536A1DFA3C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2" name="Text Box 75">
          <a:extLst>
            <a:ext uri="{FF2B5EF4-FFF2-40B4-BE49-F238E27FC236}">
              <a16:creationId xmlns:a16="http://schemas.microsoft.com/office/drawing/2014/main" id="{06175F0E-76B4-4899-9C31-85577A5D50B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3" name="Text Box 76">
          <a:extLst>
            <a:ext uri="{FF2B5EF4-FFF2-40B4-BE49-F238E27FC236}">
              <a16:creationId xmlns:a16="http://schemas.microsoft.com/office/drawing/2014/main" id="{913AB9CE-4C98-43EF-99BF-1C6544994E2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4" name="Text Box 77">
          <a:extLst>
            <a:ext uri="{FF2B5EF4-FFF2-40B4-BE49-F238E27FC236}">
              <a16:creationId xmlns:a16="http://schemas.microsoft.com/office/drawing/2014/main" id="{897C25DF-C58A-46FE-B9DB-033FD025C05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5" name="Text Box 78">
          <a:extLst>
            <a:ext uri="{FF2B5EF4-FFF2-40B4-BE49-F238E27FC236}">
              <a16:creationId xmlns:a16="http://schemas.microsoft.com/office/drawing/2014/main" id="{44B3723B-7342-45D0-8AAA-D5444AE0C79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6" name="Text Box 79">
          <a:extLst>
            <a:ext uri="{FF2B5EF4-FFF2-40B4-BE49-F238E27FC236}">
              <a16:creationId xmlns:a16="http://schemas.microsoft.com/office/drawing/2014/main" id="{D90235B2-5803-4E51-99B9-E46CFC04B8E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7" name="Text Box 80">
          <a:extLst>
            <a:ext uri="{FF2B5EF4-FFF2-40B4-BE49-F238E27FC236}">
              <a16:creationId xmlns:a16="http://schemas.microsoft.com/office/drawing/2014/main" id="{481F2CDA-F636-47BF-82AB-76586B6565F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8" name="Text Box 81">
          <a:extLst>
            <a:ext uri="{FF2B5EF4-FFF2-40B4-BE49-F238E27FC236}">
              <a16:creationId xmlns:a16="http://schemas.microsoft.com/office/drawing/2014/main" id="{46E9A41F-AF0A-4A0F-A331-5E8A2C95E4D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79" name="Text Box 82">
          <a:extLst>
            <a:ext uri="{FF2B5EF4-FFF2-40B4-BE49-F238E27FC236}">
              <a16:creationId xmlns:a16="http://schemas.microsoft.com/office/drawing/2014/main" id="{6CBF0739-9100-44F8-831C-229434E41B6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80" name="Text Box 83">
          <a:extLst>
            <a:ext uri="{FF2B5EF4-FFF2-40B4-BE49-F238E27FC236}">
              <a16:creationId xmlns:a16="http://schemas.microsoft.com/office/drawing/2014/main" id="{C41AD7C7-F463-48DD-BF44-607A0E11AE3C}"/>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81" name="Text Box 84">
          <a:extLst>
            <a:ext uri="{FF2B5EF4-FFF2-40B4-BE49-F238E27FC236}">
              <a16:creationId xmlns:a16="http://schemas.microsoft.com/office/drawing/2014/main" id="{5CB98827-A3A6-4411-A85B-17CDA142A62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82" name="Text Box 85">
          <a:extLst>
            <a:ext uri="{FF2B5EF4-FFF2-40B4-BE49-F238E27FC236}">
              <a16:creationId xmlns:a16="http://schemas.microsoft.com/office/drawing/2014/main" id="{19C7E356-2C28-4AF1-8A05-C3F17D487E23}"/>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83" name="Text Box 86">
          <a:extLst>
            <a:ext uri="{FF2B5EF4-FFF2-40B4-BE49-F238E27FC236}">
              <a16:creationId xmlns:a16="http://schemas.microsoft.com/office/drawing/2014/main" id="{26BA38A2-3EBB-42B9-80BA-CB42602B196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84" name="Text Box 87">
          <a:extLst>
            <a:ext uri="{FF2B5EF4-FFF2-40B4-BE49-F238E27FC236}">
              <a16:creationId xmlns:a16="http://schemas.microsoft.com/office/drawing/2014/main" id="{8BF5BCD2-5BD0-4ACF-81C5-0AA3C81C3029}"/>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85" name="Text Box 88">
          <a:extLst>
            <a:ext uri="{FF2B5EF4-FFF2-40B4-BE49-F238E27FC236}">
              <a16:creationId xmlns:a16="http://schemas.microsoft.com/office/drawing/2014/main" id="{B6B2AC18-FEF5-46A9-A96A-5F484A01109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86" name="Text Box 89">
          <a:extLst>
            <a:ext uri="{FF2B5EF4-FFF2-40B4-BE49-F238E27FC236}">
              <a16:creationId xmlns:a16="http://schemas.microsoft.com/office/drawing/2014/main" id="{1CC6CE13-75C9-4654-A532-963298DBF20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87" name="Text Box 90">
          <a:extLst>
            <a:ext uri="{FF2B5EF4-FFF2-40B4-BE49-F238E27FC236}">
              <a16:creationId xmlns:a16="http://schemas.microsoft.com/office/drawing/2014/main" id="{DD14D2B7-524B-4173-8ECC-DFCC4F44C4B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88" name="Text Box 91">
          <a:extLst>
            <a:ext uri="{FF2B5EF4-FFF2-40B4-BE49-F238E27FC236}">
              <a16:creationId xmlns:a16="http://schemas.microsoft.com/office/drawing/2014/main" id="{09021C88-A429-443C-A300-302BC9D265B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89" name="Text Box 92">
          <a:extLst>
            <a:ext uri="{FF2B5EF4-FFF2-40B4-BE49-F238E27FC236}">
              <a16:creationId xmlns:a16="http://schemas.microsoft.com/office/drawing/2014/main" id="{D52AFABE-D461-4DA3-BCD9-99F85120B06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90" name="Text Box 97">
          <a:extLst>
            <a:ext uri="{FF2B5EF4-FFF2-40B4-BE49-F238E27FC236}">
              <a16:creationId xmlns:a16="http://schemas.microsoft.com/office/drawing/2014/main" id="{C7FE6063-62B3-4C25-A5B1-7CDC8E5CEF3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91" name="Text Box 98">
          <a:extLst>
            <a:ext uri="{FF2B5EF4-FFF2-40B4-BE49-F238E27FC236}">
              <a16:creationId xmlns:a16="http://schemas.microsoft.com/office/drawing/2014/main" id="{CB4A7331-BE69-4EFA-9C85-3DEE2B606FD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92" name="Text Box 99">
          <a:extLst>
            <a:ext uri="{FF2B5EF4-FFF2-40B4-BE49-F238E27FC236}">
              <a16:creationId xmlns:a16="http://schemas.microsoft.com/office/drawing/2014/main" id="{98927D63-DD80-4DD3-A6C6-51735FFCC56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93" name="Text Box 100">
          <a:extLst>
            <a:ext uri="{FF2B5EF4-FFF2-40B4-BE49-F238E27FC236}">
              <a16:creationId xmlns:a16="http://schemas.microsoft.com/office/drawing/2014/main" id="{6EEC27A9-9C19-4CA7-9EBC-ED58FDB7FEA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94" name="Text Box 101">
          <a:extLst>
            <a:ext uri="{FF2B5EF4-FFF2-40B4-BE49-F238E27FC236}">
              <a16:creationId xmlns:a16="http://schemas.microsoft.com/office/drawing/2014/main" id="{69D2E5BE-92F3-445A-A42F-F0DFAFB3867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95" name="Text Box 102">
          <a:extLst>
            <a:ext uri="{FF2B5EF4-FFF2-40B4-BE49-F238E27FC236}">
              <a16:creationId xmlns:a16="http://schemas.microsoft.com/office/drawing/2014/main" id="{53D57069-41CD-4081-87B4-D3786D9241F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96" name="Text Box 103">
          <a:extLst>
            <a:ext uri="{FF2B5EF4-FFF2-40B4-BE49-F238E27FC236}">
              <a16:creationId xmlns:a16="http://schemas.microsoft.com/office/drawing/2014/main" id="{0C171C67-CD7C-4F39-BA49-527A0797348E}"/>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97" name="Text Box 104">
          <a:extLst>
            <a:ext uri="{FF2B5EF4-FFF2-40B4-BE49-F238E27FC236}">
              <a16:creationId xmlns:a16="http://schemas.microsoft.com/office/drawing/2014/main" id="{6F86204D-13A6-4099-B534-58D7A41A490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98" name="Text Box 105">
          <a:extLst>
            <a:ext uri="{FF2B5EF4-FFF2-40B4-BE49-F238E27FC236}">
              <a16:creationId xmlns:a16="http://schemas.microsoft.com/office/drawing/2014/main" id="{A1402C73-CE12-420D-9792-3311B57FCF54}"/>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99" name="Text Box 106">
          <a:extLst>
            <a:ext uri="{FF2B5EF4-FFF2-40B4-BE49-F238E27FC236}">
              <a16:creationId xmlns:a16="http://schemas.microsoft.com/office/drawing/2014/main" id="{99EC8697-1367-42BB-9AFC-C928EB0BA7C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0" name="Text Box 107">
          <a:extLst>
            <a:ext uri="{FF2B5EF4-FFF2-40B4-BE49-F238E27FC236}">
              <a16:creationId xmlns:a16="http://schemas.microsoft.com/office/drawing/2014/main" id="{74FF4BA6-3331-454E-B58E-9BDEF581F2F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1" name="Text Box 108">
          <a:extLst>
            <a:ext uri="{FF2B5EF4-FFF2-40B4-BE49-F238E27FC236}">
              <a16:creationId xmlns:a16="http://schemas.microsoft.com/office/drawing/2014/main" id="{B9883F68-6FE9-4058-A4D8-80E9E00E6B9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2" name="Text Box 109">
          <a:extLst>
            <a:ext uri="{FF2B5EF4-FFF2-40B4-BE49-F238E27FC236}">
              <a16:creationId xmlns:a16="http://schemas.microsoft.com/office/drawing/2014/main" id="{A33FF3A4-2836-4C3A-BFE3-5274BBD9AAF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3" name="Text Box 110">
          <a:extLst>
            <a:ext uri="{FF2B5EF4-FFF2-40B4-BE49-F238E27FC236}">
              <a16:creationId xmlns:a16="http://schemas.microsoft.com/office/drawing/2014/main" id="{A082C6FD-B15E-4BCA-AFA1-B20E347B098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4" name="Text Box 111">
          <a:extLst>
            <a:ext uri="{FF2B5EF4-FFF2-40B4-BE49-F238E27FC236}">
              <a16:creationId xmlns:a16="http://schemas.microsoft.com/office/drawing/2014/main" id="{B53B3222-0542-45E4-B2D8-56C128700626}"/>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5" name="Text Box 112">
          <a:extLst>
            <a:ext uri="{FF2B5EF4-FFF2-40B4-BE49-F238E27FC236}">
              <a16:creationId xmlns:a16="http://schemas.microsoft.com/office/drawing/2014/main" id="{0BB9A0A9-10C0-4DA4-8715-937A003909D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6" name="Text Box 113">
          <a:extLst>
            <a:ext uri="{FF2B5EF4-FFF2-40B4-BE49-F238E27FC236}">
              <a16:creationId xmlns:a16="http://schemas.microsoft.com/office/drawing/2014/main" id="{0E62AB3C-C89E-4677-8599-6D1E4675BFB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7" name="Text Box 114">
          <a:extLst>
            <a:ext uri="{FF2B5EF4-FFF2-40B4-BE49-F238E27FC236}">
              <a16:creationId xmlns:a16="http://schemas.microsoft.com/office/drawing/2014/main" id="{6A22F5E7-D45D-4A32-8C6A-82F7911773C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8" name="Text Box 115">
          <a:extLst>
            <a:ext uri="{FF2B5EF4-FFF2-40B4-BE49-F238E27FC236}">
              <a16:creationId xmlns:a16="http://schemas.microsoft.com/office/drawing/2014/main" id="{FC388DEB-D646-42DA-A3FD-D3DC6704C5E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09" name="Text Box 116">
          <a:extLst>
            <a:ext uri="{FF2B5EF4-FFF2-40B4-BE49-F238E27FC236}">
              <a16:creationId xmlns:a16="http://schemas.microsoft.com/office/drawing/2014/main" id="{1E4BB3E5-0CA4-48F7-AC77-2664842722C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0" name="Text Box 117">
          <a:extLst>
            <a:ext uri="{FF2B5EF4-FFF2-40B4-BE49-F238E27FC236}">
              <a16:creationId xmlns:a16="http://schemas.microsoft.com/office/drawing/2014/main" id="{B375F16B-CA0C-4148-B432-BE30BC5D77D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1" name="Text Box 118">
          <a:extLst>
            <a:ext uri="{FF2B5EF4-FFF2-40B4-BE49-F238E27FC236}">
              <a16:creationId xmlns:a16="http://schemas.microsoft.com/office/drawing/2014/main" id="{A83B45F3-DD23-40CA-B7B4-C55646C4492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2" name="Text Box 119">
          <a:extLst>
            <a:ext uri="{FF2B5EF4-FFF2-40B4-BE49-F238E27FC236}">
              <a16:creationId xmlns:a16="http://schemas.microsoft.com/office/drawing/2014/main" id="{BB7FF099-7DF3-4148-98D7-89476D22470E}"/>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3" name="Text Box 120">
          <a:extLst>
            <a:ext uri="{FF2B5EF4-FFF2-40B4-BE49-F238E27FC236}">
              <a16:creationId xmlns:a16="http://schemas.microsoft.com/office/drawing/2014/main" id="{F9DD6560-1468-4613-890C-800B0492AB3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4" name="Text Box 121">
          <a:extLst>
            <a:ext uri="{FF2B5EF4-FFF2-40B4-BE49-F238E27FC236}">
              <a16:creationId xmlns:a16="http://schemas.microsoft.com/office/drawing/2014/main" id="{1382EEDD-2364-4998-98AE-7BF53E513F8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5" name="Text Box 122">
          <a:extLst>
            <a:ext uri="{FF2B5EF4-FFF2-40B4-BE49-F238E27FC236}">
              <a16:creationId xmlns:a16="http://schemas.microsoft.com/office/drawing/2014/main" id="{30FEF48A-4578-4E4B-9287-18202573A2F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6" name="Text Box 123">
          <a:extLst>
            <a:ext uri="{FF2B5EF4-FFF2-40B4-BE49-F238E27FC236}">
              <a16:creationId xmlns:a16="http://schemas.microsoft.com/office/drawing/2014/main" id="{96E87223-A6BB-4A85-8F34-F580EE5FCFA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7" name="Text Box 124">
          <a:extLst>
            <a:ext uri="{FF2B5EF4-FFF2-40B4-BE49-F238E27FC236}">
              <a16:creationId xmlns:a16="http://schemas.microsoft.com/office/drawing/2014/main" id="{EEB1C04A-2294-4DD8-B5C0-609FCCE2760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8" name="Text Box 125">
          <a:extLst>
            <a:ext uri="{FF2B5EF4-FFF2-40B4-BE49-F238E27FC236}">
              <a16:creationId xmlns:a16="http://schemas.microsoft.com/office/drawing/2014/main" id="{9D19DF51-7C60-4086-BC32-43D6CC8CBB0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19" name="Text Box 126">
          <a:extLst>
            <a:ext uri="{FF2B5EF4-FFF2-40B4-BE49-F238E27FC236}">
              <a16:creationId xmlns:a16="http://schemas.microsoft.com/office/drawing/2014/main" id="{8AA9FE64-B766-4390-9F62-A389ED1FA44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20" name="Text Box 127">
          <a:extLst>
            <a:ext uri="{FF2B5EF4-FFF2-40B4-BE49-F238E27FC236}">
              <a16:creationId xmlns:a16="http://schemas.microsoft.com/office/drawing/2014/main" id="{F17D9C03-F4C5-4B47-80C5-20893712D25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121" name="Text Box 128">
          <a:extLst>
            <a:ext uri="{FF2B5EF4-FFF2-40B4-BE49-F238E27FC236}">
              <a16:creationId xmlns:a16="http://schemas.microsoft.com/office/drawing/2014/main" id="{97D345D3-8137-41C5-BEC8-8D7CE88190CF}"/>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22" name="Text Box 129">
          <a:extLst>
            <a:ext uri="{FF2B5EF4-FFF2-40B4-BE49-F238E27FC236}">
              <a16:creationId xmlns:a16="http://schemas.microsoft.com/office/drawing/2014/main" id="{B48642C9-52DB-45EB-93B5-2E90D4B1D8A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23" name="Text Box 130">
          <a:extLst>
            <a:ext uri="{FF2B5EF4-FFF2-40B4-BE49-F238E27FC236}">
              <a16:creationId xmlns:a16="http://schemas.microsoft.com/office/drawing/2014/main" id="{B6C4543F-A8C0-4E82-A126-35F78BF8C78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24" name="Text Box 131">
          <a:extLst>
            <a:ext uri="{FF2B5EF4-FFF2-40B4-BE49-F238E27FC236}">
              <a16:creationId xmlns:a16="http://schemas.microsoft.com/office/drawing/2014/main" id="{91C3014A-2660-4CE9-8B11-5654472CCC8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25" name="Text Box 132">
          <a:extLst>
            <a:ext uri="{FF2B5EF4-FFF2-40B4-BE49-F238E27FC236}">
              <a16:creationId xmlns:a16="http://schemas.microsoft.com/office/drawing/2014/main" id="{D7741AB6-DF93-4CDB-A18B-77996618195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26" name="Text Box 133">
          <a:extLst>
            <a:ext uri="{FF2B5EF4-FFF2-40B4-BE49-F238E27FC236}">
              <a16:creationId xmlns:a16="http://schemas.microsoft.com/office/drawing/2014/main" id="{7AE99BB5-65B2-47EC-BB4B-065A03BAD86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27" name="Text Box 134">
          <a:extLst>
            <a:ext uri="{FF2B5EF4-FFF2-40B4-BE49-F238E27FC236}">
              <a16:creationId xmlns:a16="http://schemas.microsoft.com/office/drawing/2014/main" id="{29403ABC-1CD6-43F8-A13D-517939A6024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128" name="Text Box 135">
          <a:extLst>
            <a:ext uri="{FF2B5EF4-FFF2-40B4-BE49-F238E27FC236}">
              <a16:creationId xmlns:a16="http://schemas.microsoft.com/office/drawing/2014/main" id="{639FE1E0-202E-4430-B80C-3D0B05041877}"/>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29" name="Text Box 136">
          <a:extLst>
            <a:ext uri="{FF2B5EF4-FFF2-40B4-BE49-F238E27FC236}">
              <a16:creationId xmlns:a16="http://schemas.microsoft.com/office/drawing/2014/main" id="{E528B16D-AC65-45A9-8EAB-E8996FE3390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130" name="Text Box 137">
          <a:extLst>
            <a:ext uri="{FF2B5EF4-FFF2-40B4-BE49-F238E27FC236}">
              <a16:creationId xmlns:a16="http://schemas.microsoft.com/office/drawing/2014/main" id="{06A5752D-95A1-414B-846C-5F9D8E3F74BD}"/>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31" name="Text Box 138">
          <a:extLst>
            <a:ext uri="{FF2B5EF4-FFF2-40B4-BE49-F238E27FC236}">
              <a16:creationId xmlns:a16="http://schemas.microsoft.com/office/drawing/2014/main" id="{7147270F-610E-4CF3-AB90-5CE550C3959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32" name="Text Box 139">
          <a:extLst>
            <a:ext uri="{FF2B5EF4-FFF2-40B4-BE49-F238E27FC236}">
              <a16:creationId xmlns:a16="http://schemas.microsoft.com/office/drawing/2014/main" id="{E22E03E9-3294-46F3-8AC7-4442FE1D4E1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33" name="Text Box 140">
          <a:extLst>
            <a:ext uri="{FF2B5EF4-FFF2-40B4-BE49-F238E27FC236}">
              <a16:creationId xmlns:a16="http://schemas.microsoft.com/office/drawing/2014/main" id="{25673D78-0294-49E1-BF6D-97C8C07B27F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34" name="Text Box 141">
          <a:extLst>
            <a:ext uri="{FF2B5EF4-FFF2-40B4-BE49-F238E27FC236}">
              <a16:creationId xmlns:a16="http://schemas.microsoft.com/office/drawing/2014/main" id="{976C61A7-D76B-4E6F-BAF8-BB7F2406919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35" name="Text Box 142">
          <a:extLst>
            <a:ext uri="{FF2B5EF4-FFF2-40B4-BE49-F238E27FC236}">
              <a16:creationId xmlns:a16="http://schemas.microsoft.com/office/drawing/2014/main" id="{BCBAB6B4-9C65-4824-879D-51EDFC7C1C8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36" name="Text Box 143">
          <a:extLst>
            <a:ext uri="{FF2B5EF4-FFF2-40B4-BE49-F238E27FC236}">
              <a16:creationId xmlns:a16="http://schemas.microsoft.com/office/drawing/2014/main" id="{A3E8A9C5-15C9-4C0C-9116-DA894B55022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37" name="Text Box 144">
          <a:extLst>
            <a:ext uri="{FF2B5EF4-FFF2-40B4-BE49-F238E27FC236}">
              <a16:creationId xmlns:a16="http://schemas.microsoft.com/office/drawing/2014/main" id="{7C5D8A20-3E28-4F52-B7E0-D4CDF19832B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38" name="Text Box 145">
          <a:extLst>
            <a:ext uri="{FF2B5EF4-FFF2-40B4-BE49-F238E27FC236}">
              <a16:creationId xmlns:a16="http://schemas.microsoft.com/office/drawing/2014/main" id="{78CFD04E-5F86-4B84-A441-5BE8FBD9917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39" name="Text Box 146">
          <a:extLst>
            <a:ext uri="{FF2B5EF4-FFF2-40B4-BE49-F238E27FC236}">
              <a16:creationId xmlns:a16="http://schemas.microsoft.com/office/drawing/2014/main" id="{22BABC25-9D4E-43A4-9E8E-32F7683D3BB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40" name="Text Box 147">
          <a:extLst>
            <a:ext uri="{FF2B5EF4-FFF2-40B4-BE49-F238E27FC236}">
              <a16:creationId xmlns:a16="http://schemas.microsoft.com/office/drawing/2014/main" id="{B06D5B97-8E81-4926-9D54-10D1A1A5958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41" name="Text Box 148">
          <a:extLst>
            <a:ext uri="{FF2B5EF4-FFF2-40B4-BE49-F238E27FC236}">
              <a16:creationId xmlns:a16="http://schemas.microsoft.com/office/drawing/2014/main" id="{869787CD-79F5-40F1-83E1-3C487680164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42" name="Text Box 149">
          <a:extLst>
            <a:ext uri="{FF2B5EF4-FFF2-40B4-BE49-F238E27FC236}">
              <a16:creationId xmlns:a16="http://schemas.microsoft.com/office/drawing/2014/main" id="{85C56532-F081-4264-BE5B-7A23016B782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43" name="Text Box 150">
          <a:extLst>
            <a:ext uri="{FF2B5EF4-FFF2-40B4-BE49-F238E27FC236}">
              <a16:creationId xmlns:a16="http://schemas.microsoft.com/office/drawing/2014/main" id="{C1D63E93-A039-4F06-9383-4CA905A482E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44" name="Text Box 151">
          <a:extLst>
            <a:ext uri="{FF2B5EF4-FFF2-40B4-BE49-F238E27FC236}">
              <a16:creationId xmlns:a16="http://schemas.microsoft.com/office/drawing/2014/main" id="{2AD36375-04C7-44CB-B746-32582F5943A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145" name="Text Box 152">
          <a:extLst>
            <a:ext uri="{FF2B5EF4-FFF2-40B4-BE49-F238E27FC236}">
              <a16:creationId xmlns:a16="http://schemas.microsoft.com/office/drawing/2014/main" id="{F8782969-3E5F-499E-8533-04A2B36C045C}"/>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46" name="Text Box 153">
          <a:extLst>
            <a:ext uri="{FF2B5EF4-FFF2-40B4-BE49-F238E27FC236}">
              <a16:creationId xmlns:a16="http://schemas.microsoft.com/office/drawing/2014/main" id="{63958BCB-0991-43DE-8130-68533B9A2FCE}"/>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47" name="Text Box 154">
          <a:extLst>
            <a:ext uri="{FF2B5EF4-FFF2-40B4-BE49-F238E27FC236}">
              <a16:creationId xmlns:a16="http://schemas.microsoft.com/office/drawing/2014/main" id="{07C97921-60E8-421D-B3F8-BAC217F19E4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48" name="Text Box 155">
          <a:extLst>
            <a:ext uri="{FF2B5EF4-FFF2-40B4-BE49-F238E27FC236}">
              <a16:creationId xmlns:a16="http://schemas.microsoft.com/office/drawing/2014/main" id="{7C9E736C-9F88-43D9-8F0E-FF6CBABCE3A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49" name="Text Box 156">
          <a:extLst>
            <a:ext uri="{FF2B5EF4-FFF2-40B4-BE49-F238E27FC236}">
              <a16:creationId xmlns:a16="http://schemas.microsoft.com/office/drawing/2014/main" id="{12922123-CCE0-4846-9102-72FCEE166B1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50" name="Text Box 157">
          <a:extLst>
            <a:ext uri="{FF2B5EF4-FFF2-40B4-BE49-F238E27FC236}">
              <a16:creationId xmlns:a16="http://schemas.microsoft.com/office/drawing/2014/main" id="{1629D637-1277-4CAA-9E2F-0E41C868DEE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51" name="Text Box 158">
          <a:extLst>
            <a:ext uri="{FF2B5EF4-FFF2-40B4-BE49-F238E27FC236}">
              <a16:creationId xmlns:a16="http://schemas.microsoft.com/office/drawing/2014/main" id="{DE5163B6-28BA-4832-AF7E-4266A46D558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52" name="Text Box 159">
          <a:extLst>
            <a:ext uri="{FF2B5EF4-FFF2-40B4-BE49-F238E27FC236}">
              <a16:creationId xmlns:a16="http://schemas.microsoft.com/office/drawing/2014/main" id="{9A0C9583-4E37-4C1D-B5C6-D83BA6DA8C2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53" name="Text Box 160">
          <a:extLst>
            <a:ext uri="{FF2B5EF4-FFF2-40B4-BE49-F238E27FC236}">
              <a16:creationId xmlns:a16="http://schemas.microsoft.com/office/drawing/2014/main" id="{F8867A30-8D99-4399-872D-0B211C20EAB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154" name="Text Box 161">
          <a:extLst>
            <a:ext uri="{FF2B5EF4-FFF2-40B4-BE49-F238E27FC236}">
              <a16:creationId xmlns:a16="http://schemas.microsoft.com/office/drawing/2014/main" id="{5100A98D-7550-4DF1-A393-2FE6BCAAC381}"/>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55" name="Text Box 162">
          <a:extLst>
            <a:ext uri="{FF2B5EF4-FFF2-40B4-BE49-F238E27FC236}">
              <a16:creationId xmlns:a16="http://schemas.microsoft.com/office/drawing/2014/main" id="{EAEF9CFF-96F7-4AE5-9625-A3BFF7650FB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56" name="Text Box 163">
          <a:extLst>
            <a:ext uri="{FF2B5EF4-FFF2-40B4-BE49-F238E27FC236}">
              <a16:creationId xmlns:a16="http://schemas.microsoft.com/office/drawing/2014/main" id="{142C408F-336D-44A8-8C93-DEF3616DDDC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57" name="Text Box 164">
          <a:extLst>
            <a:ext uri="{FF2B5EF4-FFF2-40B4-BE49-F238E27FC236}">
              <a16:creationId xmlns:a16="http://schemas.microsoft.com/office/drawing/2014/main" id="{1E4579AF-7D2C-4741-8810-5D5A070B959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58" name="Text Box 165">
          <a:extLst>
            <a:ext uri="{FF2B5EF4-FFF2-40B4-BE49-F238E27FC236}">
              <a16:creationId xmlns:a16="http://schemas.microsoft.com/office/drawing/2014/main" id="{57BEF0DD-71CD-426F-B351-39B3C60CE05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59" name="Text Box 166">
          <a:extLst>
            <a:ext uri="{FF2B5EF4-FFF2-40B4-BE49-F238E27FC236}">
              <a16:creationId xmlns:a16="http://schemas.microsoft.com/office/drawing/2014/main" id="{BDE825E1-9B59-4635-8882-9ADAF71ED3F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0" name="Text Box 167">
          <a:extLst>
            <a:ext uri="{FF2B5EF4-FFF2-40B4-BE49-F238E27FC236}">
              <a16:creationId xmlns:a16="http://schemas.microsoft.com/office/drawing/2014/main" id="{ABCFC54F-1308-465A-9B5E-00D3D23AADD6}"/>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1" name="Text Box 168">
          <a:extLst>
            <a:ext uri="{FF2B5EF4-FFF2-40B4-BE49-F238E27FC236}">
              <a16:creationId xmlns:a16="http://schemas.microsoft.com/office/drawing/2014/main" id="{010DBBF8-1751-4336-A70B-5A70D9FBDA5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2" name="Text Box 169">
          <a:extLst>
            <a:ext uri="{FF2B5EF4-FFF2-40B4-BE49-F238E27FC236}">
              <a16:creationId xmlns:a16="http://schemas.microsoft.com/office/drawing/2014/main" id="{BE4FD17E-F5D7-4CC4-920F-E03C2AB755C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3" name="Text Box 170">
          <a:extLst>
            <a:ext uri="{FF2B5EF4-FFF2-40B4-BE49-F238E27FC236}">
              <a16:creationId xmlns:a16="http://schemas.microsoft.com/office/drawing/2014/main" id="{E8E6A13E-73E1-44B7-A686-4AF8BEA3801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4" name="Text Box 171">
          <a:extLst>
            <a:ext uri="{FF2B5EF4-FFF2-40B4-BE49-F238E27FC236}">
              <a16:creationId xmlns:a16="http://schemas.microsoft.com/office/drawing/2014/main" id="{DD08FB31-0E13-4FDF-AFFF-52BB9BFD0F0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5" name="Text Box 172">
          <a:extLst>
            <a:ext uri="{FF2B5EF4-FFF2-40B4-BE49-F238E27FC236}">
              <a16:creationId xmlns:a16="http://schemas.microsoft.com/office/drawing/2014/main" id="{908A18A8-FECF-49A2-B4D9-A3D2870EFCA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6" name="Text Box 173">
          <a:extLst>
            <a:ext uri="{FF2B5EF4-FFF2-40B4-BE49-F238E27FC236}">
              <a16:creationId xmlns:a16="http://schemas.microsoft.com/office/drawing/2014/main" id="{0B2D3C02-29A1-469E-AFD7-BD537A5AB01E}"/>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7" name="Text Box 174">
          <a:extLst>
            <a:ext uri="{FF2B5EF4-FFF2-40B4-BE49-F238E27FC236}">
              <a16:creationId xmlns:a16="http://schemas.microsoft.com/office/drawing/2014/main" id="{15D910D1-6C97-495B-B7A3-D965147C794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8" name="Text Box 175">
          <a:extLst>
            <a:ext uri="{FF2B5EF4-FFF2-40B4-BE49-F238E27FC236}">
              <a16:creationId xmlns:a16="http://schemas.microsoft.com/office/drawing/2014/main" id="{EBD49F14-9192-477B-A398-38FF1E04F1A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69" name="Text Box 176">
          <a:extLst>
            <a:ext uri="{FF2B5EF4-FFF2-40B4-BE49-F238E27FC236}">
              <a16:creationId xmlns:a16="http://schemas.microsoft.com/office/drawing/2014/main" id="{0AEA7FCE-1F35-4D7D-AC0D-7158A091D26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70" name="Text Box 177">
          <a:extLst>
            <a:ext uri="{FF2B5EF4-FFF2-40B4-BE49-F238E27FC236}">
              <a16:creationId xmlns:a16="http://schemas.microsoft.com/office/drawing/2014/main" id="{7973C33A-5644-4CEC-9E7E-1A5AC2654EA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71" name="Text Box 178">
          <a:extLst>
            <a:ext uri="{FF2B5EF4-FFF2-40B4-BE49-F238E27FC236}">
              <a16:creationId xmlns:a16="http://schemas.microsoft.com/office/drawing/2014/main" id="{9CBC09E0-5CCD-4121-9477-741720582CB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72" name="Text Box 179">
          <a:extLst>
            <a:ext uri="{FF2B5EF4-FFF2-40B4-BE49-F238E27FC236}">
              <a16:creationId xmlns:a16="http://schemas.microsoft.com/office/drawing/2014/main" id="{D3EE6741-5467-43C9-AABB-E0A971E63B0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73" name="Text Box 180">
          <a:extLst>
            <a:ext uri="{FF2B5EF4-FFF2-40B4-BE49-F238E27FC236}">
              <a16:creationId xmlns:a16="http://schemas.microsoft.com/office/drawing/2014/main" id="{9C2CFD3E-6DD1-47CD-B43D-D312555A7D1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74" name="Text Box 181">
          <a:extLst>
            <a:ext uri="{FF2B5EF4-FFF2-40B4-BE49-F238E27FC236}">
              <a16:creationId xmlns:a16="http://schemas.microsoft.com/office/drawing/2014/main" id="{32522518-290F-4C66-BDBF-96B6041BA96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75" name="Text Box 182">
          <a:extLst>
            <a:ext uri="{FF2B5EF4-FFF2-40B4-BE49-F238E27FC236}">
              <a16:creationId xmlns:a16="http://schemas.microsoft.com/office/drawing/2014/main" id="{63E65CDA-3CC5-41B3-9538-D96BACCCF16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76" name="Text Box 183">
          <a:extLst>
            <a:ext uri="{FF2B5EF4-FFF2-40B4-BE49-F238E27FC236}">
              <a16:creationId xmlns:a16="http://schemas.microsoft.com/office/drawing/2014/main" id="{66E899A2-87D7-44AA-92BE-55D8270ABE9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77" name="Text Box 184">
          <a:extLst>
            <a:ext uri="{FF2B5EF4-FFF2-40B4-BE49-F238E27FC236}">
              <a16:creationId xmlns:a16="http://schemas.microsoft.com/office/drawing/2014/main" id="{311C8EB0-A586-4ECE-AF77-D90816946CA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78" name="Text Box 185">
          <a:extLst>
            <a:ext uri="{FF2B5EF4-FFF2-40B4-BE49-F238E27FC236}">
              <a16:creationId xmlns:a16="http://schemas.microsoft.com/office/drawing/2014/main" id="{475ED77F-3885-4956-96B6-E728ACD0D8B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79" name="Text Box 186">
          <a:extLst>
            <a:ext uri="{FF2B5EF4-FFF2-40B4-BE49-F238E27FC236}">
              <a16:creationId xmlns:a16="http://schemas.microsoft.com/office/drawing/2014/main" id="{4F9BC993-22AE-4B29-B984-A0DA1FCB3E3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80" name="Text Box 187">
          <a:extLst>
            <a:ext uri="{FF2B5EF4-FFF2-40B4-BE49-F238E27FC236}">
              <a16:creationId xmlns:a16="http://schemas.microsoft.com/office/drawing/2014/main" id="{2474CA72-D881-4DB1-8358-8353AC170DE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81" name="Text Box 188">
          <a:extLst>
            <a:ext uri="{FF2B5EF4-FFF2-40B4-BE49-F238E27FC236}">
              <a16:creationId xmlns:a16="http://schemas.microsoft.com/office/drawing/2014/main" id="{FF9296F6-69A1-4852-9654-680694C731C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82" name="Text Box 189">
          <a:extLst>
            <a:ext uri="{FF2B5EF4-FFF2-40B4-BE49-F238E27FC236}">
              <a16:creationId xmlns:a16="http://schemas.microsoft.com/office/drawing/2014/main" id="{4A9E1A93-90B0-402F-A22A-9EEDB791CE9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83" name="Text Box 190">
          <a:extLst>
            <a:ext uri="{FF2B5EF4-FFF2-40B4-BE49-F238E27FC236}">
              <a16:creationId xmlns:a16="http://schemas.microsoft.com/office/drawing/2014/main" id="{FAB4E25F-E545-40BD-A447-41D0DBFA27D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84" name="Text Box 191">
          <a:extLst>
            <a:ext uri="{FF2B5EF4-FFF2-40B4-BE49-F238E27FC236}">
              <a16:creationId xmlns:a16="http://schemas.microsoft.com/office/drawing/2014/main" id="{2D52942E-21EE-4C67-807A-C0F35BF04F7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85" name="Text Box 192">
          <a:extLst>
            <a:ext uri="{FF2B5EF4-FFF2-40B4-BE49-F238E27FC236}">
              <a16:creationId xmlns:a16="http://schemas.microsoft.com/office/drawing/2014/main" id="{FABBDF03-D9CC-4935-9466-5FA70EB48BE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86" name="Text Box 193">
          <a:extLst>
            <a:ext uri="{FF2B5EF4-FFF2-40B4-BE49-F238E27FC236}">
              <a16:creationId xmlns:a16="http://schemas.microsoft.com/office/drawing/2014/main" id="{924608E0-35CF-4557-A7D5-2EED4D763B6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87" name="Text Box 194">
          <a:extLst>
            <a:ext uri="{FF2B5EF4-FFF2-40B4-BE49-F238E27FC236}">
              <a16:creationId xmlns:a16="http://schemas.microsoft.com/office/drawing/2014/main" id="{72C7ED7A-6399-4EDE-9E91-2404F81DD17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88" name="Text Box 195">
          <a:extLst>
            <a:ext uri="{FF2B5EF4-FFF2-40B4-BE49-F238E27FC236}">
              <a16:creationId xmlns:a16="http://schemas.microsoft.com/office/drawing/2014/main" id="{DDF07F39-3D2C-4A0B-9C74-4E3665FC36FE}"/>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89" name="Text Box 196">
          <a:extLst>
            <a:ext uri="{FF2B5EF4-FFF2-40B4-BE49-F238E27FC236}">
              <a16:creationId xmlns:a16="http://schemas.microsoft.com/office/drawing/2014/main" id="{CDBD0CF0-C179-44AE-B461-06D4FB9AE7A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190" name="Text Box 197">
          <a:extLst>
            <a:ext uri="{FF2B5EF4-FFF2-40B4-BE49-F238E27FC236}">
              <a16:creationId xmlns:a16="http://schemas.microsoft.com/office/drawing/2014/main" id="{49387193-C3F1-4610-8BE5-F6CE93A81929}"/>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91" name="Text Box 198">
          <a:extLst>
            <a:ext uri="{FF2B5EF4-FFF2-40B4-BE49-F238E27FC236}">
              <a16:creationId xmlns:a16="http://schemas.microsoft.com/office/drawing/2014/main" id="{7DC56E7B-9522-47FD-882F-866D5D87461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92" name="Text Box 199">
          <a:extLst>
            <a:ext uri="{FF2B5EF4-FFF2-40B4-BE49-F238E27FC236}">
              <a16:creationId xmlns:a16="http://schemas.microsoft.com/office/drawing/2014/main" id="{E33BC60A-A774-4FEC-A189-907CFFFE13F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93" name="Text Box 200">
          <a:extLst>
            <a:ext uri="{FF2B5EF4-FFF2-40B4-BE49-F238E27FC236}">
              <a16:creationId xmlns:a16="http://schemas.microsoft.com/office/drawing/2014/main" id="{6FDA1520-7F9C-4F47-ABD6-E815593F8EE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94" name="Text Box 201">
          <a:extLst>
            <a:ext uri="{FF2B5EF4-FFF2-40B4-BE49-F238E27FC236}">
              <a16:creationId xmlns:a16="http://schemas.microsoft.com/office/drawing/2014/main" id="{5BB7EF00-5D49-4B56-A347-6EC69475C92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195" name="Text Box 202">
          <a:extLst>
            <a:ext uri="{FF2B5EF4-FFF2-40B4-BE49-F238E27FC236}">
              <a16:creationId xmlns:a16="http://schemas.microsoft.com/office/drawing/2014/main" id="{A44636AB-E2D1-480E-B187-8EF9405328EA}"/>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96" name="Text Box 203">
          <a:extLst>
            <a:ext uri="{FF2B5EF4-FFF2-40B4-BE49-F238E27FC236}">
              <a16:creationId xmlns:a16="http://schemas.microsoft.com/office/drawing/2014/main" id="{A4B28CFF-486F-44CE-9F2E-2878ED8FD54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197" name="Text Box 204">
          <a:extLst>
            <a:ext uri="{FF2B5EF4-FFF2-40B4-BE49-F238E27FC236}">
              <a16:creationId xmlns:a16="http://schemas.microsoft.com/office/drawing/2014/main" id="{93E644B2-C0CA-4C56-9B6F-7D2B5F9421F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98" name="Text Box 205">
          <a:extLst>
            <a:ext uri="{FF2B5EF4-FFF2-40B4-BE49-F238E27FC236}">
              <a16:creationId xmlns:a16="http://schemas.microsoft.com/office/drawing/2014/main" id="{F927AF57-B114-4262-A4C5-930820E9A89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199" name="Text Box 206">
          <a:extLst>
            <a:ext uri="{FF2B5EF4-FFF2-40B4-BE49-F238E27FC236}">
              <a16:creationId xmlns:a16="http://schemas.microsoft.com/office/drawing/2014/main" id="{F04E1F8B-E11C-4E86-B1A8-20802DCC2FE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00" name="Text Box 207">
          <a:extLst>
            <a:ext uri="{FF2B5EF4-FFF2-40B4-BE49-F238E27FC236}">
              <a16:creationId xmlns:a16="http://schemas.microsoft.com/office/drawing/2014/main" id="{D68AC8FE-0C78-4444-92D2-0F9B87BED73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01" name="Text Box 208">
          <a:extLst>
            <a:ext uri="{FF2B5EF4-FFF2-40B4-BE49-F238E27FC236}">
              <a16:creationId xmlns:a16="http://schemas.microsoft.com/office/drawing/2014/main" id="{1902806E-8380-4387-96AC-E33C5F8FE86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202" name="Text Box 209">
          <a:extLst>
            <a:ext uri="{FF2B5EF4-FFF2-40B4-BE49-F238E27FC236}">
              <a16:creationId xmlns:a16="http://schemas.microsoft.com/office/drawing/2014/main" id="{3F969356-B8DB-47F8-80D0-E889DFFDDD57}"/>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203" name="Text Box 210">
          <a:extLst>
            <a:ext uri="{FF2B5EF4-FFF2-40B4-BE49-F238E27FC236}">
              <a16:creationId xmlns:a16="http://schemas.microsoft.com/office/drawing/2014/main" id="{0E9106E5-DF0E-451F-8DE0-3E3BF669114D}"/>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04" name="Text Box 211">
          <a:extLst>
            <a:ext uri="{FF2B5EF4-FFF2-40B4-BE49-F238E27FC236}">
              <a16:creationId xmlns:a16="http://schemas.microsoft.com/office/drawing/2014/main" id="{7CAE5E21-907E-41FD-94AA-303A3F574D5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05" name="Text Box 212">
          <a:extLst>
            <a:ext uri="{FF2B5EF4-FFF2-40B4-BE49-F238E27FC236}">
              <a16:creationId xmlns:a16="http://schemas.microsoft.com/office/drawing/2014/main" id="{3A0C9EF3-736A-49FC-9181-3A5209A40C3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06" name="Text Box 213">
          <a:extLst>
            <a:ext uri="{FF2B5EF4-FFF2-40B4-BE49-F238E27FC236}">
              <a16:creationId xmlns:a16="http://schemas.microsoft.com/office/drawing/2014/main" id="{4631D30D-2F05-44D0-B940-825C74DCCE8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07" name="Text Box 214">
          <a:extLst>
            <a:ext uri="{FF2B5EF4-FFF2-40B4-BE49-F238E27FC236}">
              <a16:creationId xmlns:a16="http://schemas.microsoft.com/office/drawing/2014/main" id="{5EA38909-B1A9-47D0-89B0-6B95C322302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08" name="Text Box 215">
          <a:extLst>
            <a:ext uri="{FF2B5EF4-FFF2-40B4-BE49-F238E27FC236}">
              <a16:creationId xmlns:a16="http://schemas.microsoft.com/office/drawing/2014/main" id="{1428D1C7-F7E4-448E-A490-E64C7C51556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09" name="Text Box 216">
          <a:extLst>
            <a:ext uri="{FF2B5EF4-FFF2-40B4-BE49-F238E27FC236}">
              <a16:creationId xmlns:a16="http://schemas.microsoft.com/office/drawing/2014/main" id="{15FACF86-ECA0-49C2-A730-A8E21598357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210" name="Text Box 217">
          <a:extLst>
            <a:ext uri="{FF2B5EF4-FFF2-40B4-BE49-F238E27FC236}">
              <a16:creationId xmlns:a16="http://schemas.microsoft.com/office/drawing/2014/main" id="{CFA2B33E-A974-4A18-BF0D-AFF7FD62C641}"/>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11" name="Text Box 218">
          <a:extLst>
            <a:ext uri="{FF2B5EF4-FFF2-40B4-BE49-F238E27FC236}">
              <a16:creationId xmlns:a16="http://schemas.microsoft.com/office/drawing/2014/main" id="{968B606A-EEA4-455C-B4EA-15158894CA36}"/>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12" name="Text Box 219">
          <a:extLst>
            <a:ext uri="{FF2B5EF4-FFF2-40B4-BE49-F238E27FC236}">
              <a16:creationId xmlns:a16="http://schemas.microsoft.com/office/drawing/2014/main" id="{B4571CB4-325B-4819-A6E5-0F1DE1192A56}"/>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213" name="Text Box 220">
          <a:extLst>
            <a:ext uri="{FF2B5EF4-FFF2-40B4-BE49-F238E27FC236}">
              <a16:creationId xmlns:a16="http://schemas.microsoft.com/office/drawing/2014/main" id="{4131EEB1-5ADE-4103-981A-7645D422C9B0}"/>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214" name="Text Box 221">
          <a:extLst>
            <a:ext uri="{FF2B5EF4-FFF2-40B4-BE49-F238E27FC236}">
              <a16:creationId xmlns:a16="http://schemas.microsoft.com/office/drawing/2014/main" id="{65E0F2D0-AE11-454D-9B00-2E0980B7088B}"/>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15" name="Text Box 222">
          <a:extLst>
            <a:ext uri="{FF2B5EF4-FFF2-40B4-BE49-F238E27FC236}">
              <a16:creationId xmlns:a16="http://schemas.microsoft.com/office/drawing/2014/main" id="{6286F793-1C42-4C7D-B618-47513F903B2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16" name="Text Box 223">
          <a:extLst>
            <a:ext uri="{FF2B5EF4-FFF2-40B4-BE49-F238E27FC236}">
              <a16:creationId xmlns:a16="http://schemas.microsoft.com/office/drawing/2014/main" id="{3384BFB6-A93B-4004-831D-D28E8F81D8D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17" name="Text Box 224">
          <a:extLst>
            <a:ext uri="{FF2B5EF4-FFF2-40B4-BE49-F238E27FC236}">
              <a16:creationId xmlns:a16="http://schemas.microsoft.com/office/drawing/2014/main" id="{6E6EDE31-FAE9-4B23-9ECF-2C2795DCD40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18" name="Text Box 273">
          <a:extLst>
            <a:ext uri="{FF2B5EF4-FFF2-40B4-BE49-F238E27FC236}">
              <a16:creationId xmlns:a16="http://schemas.microsoft.com/office/drawing/2014/main" id="{B7EC41DA-E019-4027-A711-5BCE11573F6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19" name="Text Box 274">
          <a:extLst>
            <a:ext uri="{FF2B5EF4-FFF2-40B4-BE49-F238E27FC236}">
              <a16:creationId xmlns:a16="http://schemas.microsoft.com/office/drawing/2014/main" id="{B421E7E3-B97D-4A86-B332-BF23BC3E9BC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220" name="Text Box 275">
          <a:extLst>
            <a:ext uri="{FF2B5EF4-FFF2-40B4-BE49-F238E27FC236}">
              <a16:creationId xmlns:a16="http://schemas.microsoft.com/office/drawing/2014/main" id="{ECB51667-22BA-4117-86D3-A94C8118DC6C}"/>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21" name="Text Box 276">
          <a:extLst>
            <a:ext uri="{FF2B5EF4-FFF2-40B4-BE49-F238E27FC236}">
              <a16:creationId xmlns:a16="http://schemas.microsoft.com/office/drawing/2014/main" id="{7C0E7B5B-6C9A-49F1-AF18-7725986CB02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22" name="Text Box 277">
          <a:extLst>
            <a:ext uri="{FF2B5EF4-FFF2-40B4-BE49-F238E27FC236}">
              <a16:creationId xmlns:a16="http://schemas.microsoft.com/office/drawing/2014/main" id="{99F3ED63-80A9-421D-B2FC-1A57662FBDE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223" name="Text Box 278">
          <a:extLst>
            <a:ext uri="{FF2B5EF4-FFF2-40B4-BE49-F238E27FC236}">
              <a16:creationId xmlns:a16="http://schemas.microsoft.com/office/drawing/2014/main" id="{0811B347-4E93-45C8-AB46-104078701C9D}"/>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24" name="Text Box 279">
          <a:extLst>
            <a:ext uri="{FF2B5EF4-FFF2-40B4-BE49-F238E27FC236}">
              <a16:creationId xmlns:a16="http://schemas.microsoft.com/office/drawing/2014/main" id="{5B9C3E2B-72A8-4A1A-9C32-3DB379B8DAE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25" name="Text Box 280">
          <a:extLst>
            <a:ext uri="{FF2B5EF4-FFF2-40B4-BE49-F238E27FC236}">
              <a16:creationId xmlns:a16="http://schemas.microsoft.com/office/drawing/2014/main" id="{EDFA36B2-585E-4A8D-8DF6-79EF90D1E9C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226" name="Text Box 281">
          <a:extLst>
            <a:ext uri="{FF2B5EF4-FFF2-40B4-BE49-F238E27FC236}">
              <a16:creationId xmlns:a16="http://schemas.microsoft.com/office/drawing/2014/main" id="{6BED2775-394A-47EC-873E-32A807C0D7C1}"/>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27" name="Text Box 282">
          <a:extLst>
            <a:ext uri="{FF2B5EF4-FFF2-40B4-BE49-F238E27FC236}">
              <a16:creationId xmlns:a16="http://schemas.microsoft.com/office/drawing/2014/main" id="{9ACAF88E-4607-4E94-B439-17147FF8FF9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28" name="Text Box 283">
          <a:extLst>
            <a:ext uri="{FF2B5EF4-FFF2-40B4-BE49-F238E27FC236}">
              <a16:creationId xmlns:a16="http://schemas.microsoft.com/office/drawing/2014/main" id="{7F1EB918-A109-47FD-96F0-6F192A35021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229" name="Text Box 284">
          <a:extLst>
            <a:ext uri="{FF2B5EF4-FFF2-40B4-BE49-F238E27FC236}">
              <a16:creationId xmlns:a16="http://schemas.microsoft.com/office/drawing/2014/main" id="{DF49A997-976B-4F53-BCC2-07DF42F6E96B}"/>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0" name="Text Box 285">
          <a:extLst>
            <a:ext uri="{FF2B5EF4-FFF2-40B4-BE49-F238E27FC236}">
              <a16:creationId xmlns:a16="http://schemas.microsoft.com/office/drawing/2014/main" id="{7FEC2277-61BA-4FC4-A058-66FF03C8FAD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1" name="Text Box 286">
          <a:extLst>
            <a:ext uri="{FF2B5EF4-FFF2-40B4-BE49-F238E27FC236}">
              <a16:creationId xmlns:a16="http://schemas.microsoft.com/office/drawing/2014/main" id="{C7B53E78-F320-4148-B093-DB1BAF07399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2" name="Text Box 287">
          <a:extLst>
            <a:ext uri="{FF2B5EF4-FFF2-40B4-BE49-F238E27FC236}">
              <a16:creationId xmlns:a16="http://schemas.microsoft.com/office/drawing/2014/main" id="{0B6D3EBC-71BF-45BE-9D0B-7461A8660E0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3" name="Text Box 288">
          <a:extLst>
            <a:ext uri="{FF2B5EF4-FFF2-40B4-BE49-F238E27FC236}">
              <a16:creationId xmlns:a16="http://schemas.microsoft.com/office/drawing/2014/main" id="{DDD11BCB-0952-4967-811D-3E01521465C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4" name="Text Box 293">
          <a:extLst>
            <a:ext uri="{FF2B5EF4-FFF2-40B4-BE49-F238E27FC236}">
              <a16:creationId xmlns:a16="http://schemas.microsoft.com/office/drawing/2014/main" id="{31CF409F-CD4B-449F-9A85-77C367AC6A8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5" name="Text Box 294">
          <a:extLst>
            <a:ext uri="{FF2B5EF4-FFF2-40B4-BE49-F238E27FC236}">
              <a16:creationId xmlns:a16="http://schemas.microsoft.com/office/drawing/2014/main" id="{17D45F19-5DE4-4C35-97DF-FE0B44B0A7E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6" name="Text Box 295">
          <a:extLst>
            <a:ext uri="{FF2B5EF4-FFF2-40B4-BE49-F238E27FC236}">
              <a16:creationId xmlns:a16="http://schemas.microsoft.com/office/drawing/2014/main" id="{4B0508C0-4E8A-4148-9778-0059BBA01CD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7" name="Text Box 296">
          <a:extLst>
            <a:ext uri="{FF2B5EF4-FFF2-40B4-BE49-F238E27FC236}">
              <a16:creationId xmlns:a16="http://schemas.microsoft.com/office/drawing/2014/main" id="{5D1BBB6E-C260-4D4F-9A59-FF6C36FFA61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8" name="Text Box 297">
          <a:extLst>
            <a:ext uri="{FF2B5EF4-FFF2-40B4-BE49-F238E27FC236}">
              <a16:creationId xmlns:a16="http://schemas.microsoft.com/office/drawing/2014/main" id="{D2E7E6E3-73A9-4CB2-8A04-DCDCB545E95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39" name="Text Box 298">
          <a:extLst>
            <a:ext uri="{FF2B5EF4-FFF2-40B4-BE49-F238E27FC236}">
              <a16:creationId xmlns:a16="http://schemas.microsoft.com/office/drawing/2014/main" id="{0D0446F6-95B3-427C-9A60-59D100A5828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0" name="Text Box 299">
          <a:extLst>
            <a:ext uri="{FF2B5EF4-FFF2-40B4-BE49-F238E27FC236}">
              <a16:creationId xmlns:a16="http://schemas.microsoft.com/office/drawing/2014/main" id="{1AEFDF42-3B9D-431F-9F85-3C6BCC007AE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1" name="Text Box 300">
          <a:extLst>
            <a:ext uri="{FF2B5EF4-FFF2-40B4-BE49-F238E27FC236}">
              <a16:creationId xmlns:a16="http://schemas.microsoft.com/office/drawing/2014/main" id="{BBE89A20-F50E-4309-99BB-2F20E1DA031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2" name="Text Box 301">
          <a:extLst>
            <a:ext uri="{FF2B5EF4-FFF2-40B4-BE49-F238E27FC236}">
              <a16:creationId xmlns:a16="http://schemas.microsoft.com/office/drawing/2014/main" id="{65B2D746-BEDA-4517-85DB-97DEEDB6309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3" name="Text Box 302">
          <a:extLst>
            <a:ext uri="{FF2B5EF4-FFF2-40B4-BE49-F238E27FC236}">
              <a16:creationId xmlns:a16="http://schemas.microsoft.com/office/drawing/2014/main" id="{FAC81E08-0DF8-4DEA-8DFE-70BE4C07B11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4" name="Text Box 303">
          <a:extLst>
            <a:ext uri="{FF2B5EF4-FFF2-40B4-BE49-F238E27FC236}">
              <a16:creationId xmlns:a16="http://schemas.microsoft.com/office/drawing/2014/main" id="{A92F4A39-ED4A-47A8-A57F-5CEF194DE95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5" name="Text Box 304">
          <a:extLst>
            <a:ext uri="{FF2B5EF4-FFF2-40B4-BE49-F238E27FC236}">
              <a16:creationId xmlns:a16="http://schemas.microsoft.com/office/drawing/2014/main" id="{266EAA98-BC94-4526-BF14-D8C0FAC62BD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6" name="Text Box 305">
          <a:extLst>
            <a:ext uri="{FF2B5EF4-FFF2-40B4-BE49-F238E27FC236}">
              <a16:creationId xmlns:a16="http://schemas.microsoft.com/office/drawing/2014/main" id="{55743FB1-84FB-488C-8178-0255A74321C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7" name="Text Box 306">
          <a:extLst>
            <a:ext uri="{FF2B5EF4-FFF2-40B4-BE49-F238E27FC236}">
              <a16:creationId xmlns:a16="http://schemas.microsoft.com/office/drawing/2014/main" id="{00FD1981-8314-4BB8-9686-9371C915CCE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8" name="Text Box 307">
          <a:extLst>
            <a:ext uri="{FF2B5EF4-FFF2-40B4-BE49-F238E27FC236}">
              <a16:creationId xmlns:a16="http://schemas.microsoft.com/office/drawing/2014/main" id="{8961EE48-0AE5-4DC6-AFA4-93D185C7C89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49" name="Text Box 308">
          <a:extLst>
            <a:ext uri="{FF2B5EF4-FFF2-40B4-BE49-F238E27FC236}">
              <a16:creationId xmlns:a16="http://schemas.microsoft.com/office/drawing/2014/main" id="{F19F4C86-6105-4738-BA2A-BCF85C2EBE8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0" name="Text Box 309">
          <a:extLst>
            <a:ext uri="{FF2B5EF4-FFF2-40B4-BE49-F238E27FC236}">
              <a16:creationId xmlns:a16="http://schemas.microsoft.com/office/drawing/2014/main" id="{A0E7012B-70A7-44FE-A83B-313AF4B8A2A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1" name="Text Box 310">
          <a:extLst>
            <a:ext uri="{FF2B5EF4-FFF2-40B4-BE49-F238E27FC236}">
              <a16:creationId xmlns:a16="http://schemas.microsoft.com/office/drawing/2014/main" id="{96931B86-6326-4E6B-9544-4B82983EFFE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2" name="Text Box 311">
          <a:extLst>
            <a:ext uri="{FF2B5EF4-FFF2-40B4-BE49-F238E27FC236}">
              <a16:creationId xmlns:a16="http://schemas.microsoft.com/office/drawing/2014/main" id="{F0D2DC64-81BF-4B6E-80AA-DAA09883C0D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3" name="Text Box 312">
          <a:extLst>
            <a:ext uri="{FF2B5EF4-FFF2-40B4-BE49-F238E27FC236}">
              <a16:creationId xmlns:a16="http://schemas.microsoft.com/office/drawing/2014/main" id="{B98D028E-662A-46F4-BBD3-E7608BC8AD4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4" name="Text Box 313">
          <a:extLst>
            <a:ext uri="{FF2B5EF4-FFF2-40B4-BE49-F238E27FC236}">
              <a16:creationId xmlns:a16="http://schemas.microsoft.com/office/drawing/2014/main" id="{31A6A342-7A9E-4F31-92FE-BC1F4D8C1DC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5" name="Text Box 314">
          <a:extLst>
            <a:ext uri="{FF2B5EF4-FFF2-40B4-BE49-F238E27FC236}">
              <a16:creationId xmlns:a16="http://schemas.microsoft.com/office/drawing/2014/main" id="{E1A71AA4-68FF-4BAC-A014-DF72D527161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6" name="Text Box 315">
          <a:extLst>
            <a:ext uri="{FF2B5EF4-FFF2-40B4-BE49-F238E27FC236}">
              <a16:creationId xmlns:a16="http://schemas.microsoft.com/office/drawing/2014/main" id="{BE1F0658-3E45-457C-91DF-DCB2DE567B3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7" name="Text Box 316">
          <a:extLst>
            <a:ext uri="{FF2B5EF4-FFF2-40B4-BE49-F238E27FC236}">
              <a16:creationId xmlns:a16="http://schemas.microsoft.com/office/drawing/2014/main" id="{FFC3D9B8-E51A-4C11-A100-5B712E20C68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8" name="Text Box 317">
          <a:extLst>
            <a:ext uri="{FF2B5EF4-FFF2-40B4-BE49-F238E27FC236}">
              <a16:creationId xmlns:a16="http://schemas.microsoft.com/office/drawing/2014/main" id="{B03FD2FB-F114-450E-8970-8426BFBD84E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59" name="Text Box 318">
          <a:extLst>
            <a:ext uri="{FF2B5EF4-FFF2-40B4-BE49-F238E27FC236}">
              <a16:creationId xmlns:a16="http://schemas.microsoft.com/office/drawing/2014/main" id="{FC07BCF6-F851-4760-B460-5903472263E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0" name="Text Box 319">
          <a:extLst>
            <a:ext uri="{FF2B5EF4-FFF2-40B4-BE49-F238E27FC236}">
              <a16:creationId xmlns:a16="http://schemas.microsoft.com/office/drawing/2014/main" id="{B7229824-DE3C-448E-8111-5C711AC7084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1" name="Text Box 320">
          <a:extLst>
            <a:ext uri="{FF2B5EF4-FFF2-40B4-BE49-F238E27FC236}">
              <a16:creationId xmlns:a16="http://schemas.microsoft.com/office/drawing/2014/main" id="{C9D2D5A1-A31C-44DA-9B0F-9DE3143612B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2" name="Text Box 5">
          <a:extLst>
            <a:ext uri="{FF2B5EF4-FFF2-40B4-BE49-F238E27FC236}">
              <a16:creationId xmlns:a16="http://schemas.microsoft.com/office/drawing/2014/main" id="{380D87C5-A4E7-49A3-8CF4-2958B4A1088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3" name="Text Box 6">
          <a:extLst>
            <a:ext uri="{FF2B5EF4-FFF2-40B4-BE49-F238E27FC236}">
              <a16:creationId xmlns:a16="http://schemas.microsoft.com/office/drawing/2014/main" id="{2C9C1678-9CC3-4D6E-B1A3-86E889944E4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4" name="Text Box 7">
          <a:extLst>
            <a:ext uri="{FF2B5EF4-FFF2-40B4-BE49-F238E27FC236}">
              <a16:creationId xmlns:a16="http://schemas.microsoft.com/office/drawing/2014/main" id="{491AACD3-6AD2-47AA-A5C0-4FD391B3626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5" name="Text Box 8">
          <a:extLst>
            <a:ext uri="{FF2B5EF4-FFF2-40B4-BE49-F238E27FC236}">
              <a16:creationId xmlns:a16="http://schemas.microsoft.com/office/drawing/2014/main" id="{21F81100-D950-44B2-ADFB-773B180714A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6" name="Text Box 9">
          <a:extLst>
            <a:ext uri="{FF2B5EF4-FFF2-40B4-BE49-F238E27FC236}">
              <a16:creationId xmlns:a16="http://schemas.microsoft.com/office/drawing/2014/main" id="{DBAE4B3E-165D-4039-8D3D-86DB0B1F3D2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7" name="Text Box 10">
          <a:extLst>
            <a:ext uri="{FF2B5EF4-FFF2-40B4-BE49-F238E27FC236}">
              <a16:creationId xmlns:a16="http://schemas.microsoft.com/office/drawing/2014/main" id="{1C7D3C33-184C-490C-B04C-CE59B161D11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8" name="Text Box 11">
          <a:extLst>
            <a:ext uri="{FF2B5EF4-FFF2-40B4-BE49-F238E27FC236}">
              <a16:creationId xmlns:a16="http://schemas.microsoft.com/office/drawing/2014/main" id="{629800DC-2975-4B0D-BC88-7122D3731E6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69" name="Text Box 12">
          <a:extLst>
            <a:ext uri="{FF2B5EF4-FFF2-40B4-BE49-F238E27FC236}">
              <a16:creationId xmlns:a16="http://schemas.microsoft.com/office/drawing/2014/main" id="{044B4D92-8887-4383-9B5D-50061024679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0" name="Text Box 13">
          <a:extLst>
            <a:ext uri="{FF2B5EF4-FFF2-40B4-BE49-F238E27FC236}">
              <a16:creationId xmlns:a16="http://schemas.microsoft.com/office/drawing/2014/main" id="{D73869AB-FA82-45E7-BC6F-A2344373716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1" name="Text Box 14">
          <a:extLst>
            <a:ext uri="{FF2B5EF4-FFF2-40B4-BE49-F238E27FC236}">
              <a16:creationId xmlns:a16="http://schemas.microsoft.com/office/drawing/2014/main" id="{7F973ABA-DADC-413F-8563-5138CF91C82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2" name="Text Box 15">
          <a:extLst>
            <a:ext uri="{FF2B5EF4-FFF2-40B4-BE49-F238E27FC236}">
              <a16:creationId xmlns:a16="http://schemas.microsoft.com/office/drawing/2014/main" id="{71F142D4-5283-4A4B-AF16-C05D77E0F15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3" name="Text Box 16">
          <a:extLst>
            <a:ext uri="{FF2B5EF4-FFF2-40B4-BE49-F238E27FC236}">
              <a16:creationId xmlns:a16="http://schemas.microsoft.com/office/drawing/2014/main" id="{01FCCB96-BD74-4055-9DE2-79D1922CE72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4" name="Text Box 21">
          <a:extLst>
            <a:ext uri="{FF2B5EF4-FFF2-40B4-BE49-F238E27FC236}">
              <a16:creationId xmlns:a16="http://schemas.microsoft.com/office/drawing/2014/main" id="{696B9E54-B224-4398-9B7B-0F6BC7019CC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5" name="Text Box 22">
          <a:extLst>
            <a:ext uri="{FF2B5EF4-FFF2-40B4-BE49-F238E27FC236}">
              <a16:creationId xmlns:a16="http://schemas.microsoft.com/office/drawing/2014/main" id="{A6BE6ABB-83D6-4ABD-90F7-F019D7F4CD2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6" name="Text Box 23">
          <a:extLst>
            <a:ext uri="{FF2B5EF4-FFF2-40B4-BE49-F238E27FC236}">
              <a16:creationId xmlns:a16="http://schemas.microsoft.com/office/drawing/2014/main" id="{31344E24-AFEC-4CFE-8D3F-7A05467BEC1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7" name="Text Box 24">
          <a:extLst>
            <a:ext uri="{FF2B5EF4-FFF2-40B4-BE49-F238E27FC236}">
              <a16:creationId xmlns:a16="http://schemas.microsoft.com/office/drawing/2014/main" id="{6CCDDB94-6C51-4C97-B0B5-6598F1B9BF4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8" name="Text Box 25">
          <a:extLst>
            <a:ext uri="{FF2B5EF4-FFF2-40B4-BE49-F238E27FC236}">
              <a16:creationId xmlns:a16="http://schemas.microsoft.com/office/drawing/2014/main" id="{A5291B4A-EC9E-4EB4-80F9-7F13CD56479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79" name="Text Box 26">
          <a:extLst>
            <a:ext uri="{FF2B5EF4-FFF2-40B4-BE49-F238E27FC236}">
              <a16:creationId xmlns:a16="http://schemas.microsoft.com/office/drawing/2014/main" id="{94D27947-E529-4BC4-925C-BBFB4AE170A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80" name="Text Box 27">
          <a:extLst>
            <a:ext uri="{FF2B5EF4-FFF2-40B4-BE49-F238E27FC236}">
              <a16:creationId xmlns:a16="http://schemas.microsoft.com/office/drawing/2014/main" id="{D7D4532A-5E6E-45A2-98D6-523B5399021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81" name="Text Box 28">
          <a:extLst>
            <a:ext uri="{FF2B5EF4-FFF2-40B4-BE49-F238E27FC236}">
              <a16:creationId xmlns:a16="http://schemas.microsoft.com/office/drawing/2014/main" id="{B8AE04BE-56D1-4246-BDFD-CE937C534B3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82" name="Text Box 29">
          <a:extLst>
            <a:ext uri="{FF2B5EF4-FFF2-40B4-BE49-F238E27FC236}">
              <a16:creationId xmlns:a16="http://schemas.microsoft.com/office/drawing/2014/main" id="{D856C3B2-1F98-4FAB-B962-04957268CAD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283" name="Text Box 30">
          <a:extLst>
            <a:ext uri="{FF2B5EF4-FFF2-40B4-BE49-F238E27FC236}">
              <a16:creationId xmlns:a16="http://schemas.microsoft.com/office/drawing/2014/main" id="{14A696C3-CB08-480D-9F6C-D110B478995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84" name="Text Box 31">
          <a:extLst>
            <a:ext uri="{FF2B5EF4-FFF2-40B4-BE49-F238E27FC236}">
              <a16:creationId xmlns:a16="http://schemas.microsoft.com/office/drawing/2014/main" id="{F1109D80-BF8B-4EDD-A150-77F8ACB14CF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85" name="Text Box 32">
          <a:extLst>
            <a:ext uri="{FF2B5EF4-FFF2-40B4-BE49-F238E27FC236}">
              <a16:creationId xmlns:a16="http://schemas.microsoft.com/office/drawing/2014/main" id="{99E55C2E-0055-4250-904C-B7FEC9755A8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86" name="Text Box 33">
          <a:extLst>
            <a:ext uri="{FF2B5EF4-FFF2-40B4-BE49-F238E27FC236}">
              <a16:creationId xmlns:a16="http://schemas.microsoft.com/office/drawing/2014/main" id="{3FD2901B-5BD7-464B-8EC1-6CBBA8B0C35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87" name="Text Box 34">
          <a:extLst>
            <a:ext uri="{FF2B5EF4-FFF2-40B4-BE49-F238E27FC236}">
              <a16:creationId xmlns:a16="http://schemas.microsoft.com/office/drawing/2014/main" id="{862ED906-5586-436E-B878-9FC19317062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88" name="Text Box 35">
          <a:extLst>
            <a:ext uri="{FF2B5EF4-FFF2-40B4-BE49-F238E27FC236}">
              <a16:creationId xmlns:a16="http://schemas.microsoft.com/office/drawing/2014/main" id="{7880663B-1E4B-4E9E-8D28-2F38D367159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89" name="Text Box 36">
          <a:extLst>
            <a:ext uri="{FF2B5EF4-FFF2-40B4-BE49-F238E27FC236}">
              <a16:creationId xmlns:a16="http://schemas.microsoft.com/office/drawing/2014/main" id="{422DD4A5-3500-4228-896E-78334DB8129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0" name="Text Box 37">
          <a:extLst>
            <a:ext uri="{FF2B5EF4-FFF2-40B4-BE49-F238E27FC236}">
              <a16:creationId xmlns:a16="http://schemas.microsoft.com/office/drawing/2014/main" id="{40A7B79C-75E6-4D35-9BC0-0098B17B911E}"/>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1" name="Text Box 38">
          <a:extLst>
            <a:ext uri="{FF2B5EF4-FFF2-40B4-BE49-F238E27FC236}">
              <a16:creationId xmlns:a16="http://schemas.microsoft.com/office/drawing/2014/main" id="{5484FC97-FF49-456D-9724-DECCA1D2BA4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2" name="Text Box 39">
          <a:extLst>
            <a:ext uri="{FF2B5EF4-FFF2-40B4-BE49-F238E27FC236}">
              <a16:creationId xmlns:a16="http://schemas.microsoft.com/office/drawing/2014/main" id="{6D8A7328-CF39-4407-AEA3-F356AD562BA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3" name="Text Box 40">
          <a:extLst>
            <a:ext uri="{FF2B5EF4-FFF2-40B4-BE49-F238E27FC236}">
              <a16:creationId xmlns:a16="http://schemas.microsoft.com/office/drawing/2014/main" id="{4B0C8026-E122-41BB-BFFC-DDAB13022F3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4" name="Text Box 41">
          <a:extLst>
            <a:ext uri="{FF2B5EF4-FFF2-40B4-BE49-F238E27FC236}">
              <a16:creationId xmlns:a16="http://schemas.microsoft.com/office/drawing/2014/main" id="{11E46A25-2DE3-4013-AC0E-EDA1C1D35AE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5" name="Text Box 42">
          <a:extLst>
            <a:ext uri="{FF2B5EF4-FFF2-40B4-BE49-F238E27FC236}">
              <a16:creationId xmlns:a16="http://schemas.microsoft.com/office/drawing/2014/main" id="{2391C682-7B76-49C1-86D4-F09F2B870D4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6" name="Text Box 43">
          <a:extLst>
            <a:ext uri="{FF2B5EF4-FFF2-40B4-BE49-F238E27FC236}">
              <a16:creationId xmlns:a16="http://schemas.microsoft.com/office/drawing/2014/main" id="{DC48EC4E-FEAD-4B92-AADC-3955D6E93586}"/>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7" name="Text Box 44">
          <a:extLst>
            <a:ext uri="{FF2B5EF4-FFF2-40B4-BE49-F238E27FC236}">
              <a16:creationId xmlns:a16="http://schemas.microsoft.com/office/drawing/2014/main" id="{86022A60-E9A4-4EE6-B488-6C4DE07AF68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8" name="Text Box 45">
          <a:extLst>
            <a:ext uri="{FF2B5EF4-FFF2-40B4-BE49-F238E27FC236}">
              <a16:creationId xmlns:a16="http://schemas.microsoft.com/office/drawing/2014/main" id="{FEDAB7E4-1861-4C86-8460-8732B081AB2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299" name="Text Box 46">
          <a:extLst>
            <a:ext uri="{FF2B5EF4-FFF2-40B4-BE49-F238E27FC236}">
              <a16:creationId xmlns:a16="http://schemas.microsoft.com/office/drawing/2014/main" id="{2FA7882A-3A60-4269-A04B-61B0AB540C3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0" name="Text Box 47">
          <a:extLst>
            <a:ext uri="{FF2B5EF4-FFF2-40B4-BE49-F238E27FC236}">
              <a16:creationId xmlns:a16="http://schemas.microsoft.com/office/drawing/2014/main" id="{1DBA3FB5-8BDD-4534-B1B5-4E965B63FD16}"/>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1" name="Text Box 48">
          <a:extLst>
            <a:ext uri="{FF2B5EF4-FFF2-40B4-BE49-F238E27FC236}">
              <a16:creationId xmlns:a16="http://schemas.microsoft.com/office/drawing/2014/main" id="{BC8ED7FC-E556-4AA8-B2A7-E3EB52D8AE1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2" name="Text Box 49">
          <a:extLst>
            <a:ext uri="{FF2B5EF4-FFF2-40B4-BE49-F238E27FC236}">
              <a16:creationId xmlns:a16="http://schemas.microsoft.com/office/drawing/2014/main" id="{00593592-EC33-46D1-8F8E-8C3778D79D1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3" name="Text Box 50">
          <a:extLst>
            <a:ext uri="{FF2B5EF4-FFF2-40B4-BE49-F238E27FC236}">
              <a16:creationId xmlns:a16="http://schemas.microsoft.com/office/drawing/2014/main" id="{36CB81FF-7090-44F5-8AC3-6B950CBC83F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4" name="Text Box 51">
          <a:extLst>
            <a:ext uri="{FF2B5EF4-FFF2-40B4-BE49-F238E27FC236}">
              <a16:creationId xmlns:a16="http://schemas.microsoft.com/office/drawing/2014/main" id="{EA934CFB-9BA3-4520-A74C-92394357360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5" name="Text Box 52">
          <a:extLst>
            <a:ext uri="{FF2B5EF4-FFF2-40B4-BE49-F238E27FC236}">
              <a16:creationId xmlns:a16="http://schemas.microsoft.com/office/drawing/2014/main" id="{95D157C0-5EF3-44FD-A05B-31554A3EEA8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6" name="Text Box 53">
          <a:extLst>
            <a:ext uri="{FF2B5EF4-FFF2-40B4-BE49-F238E27FC236}">
              <a16:creationId xmlns:a16="http://schemas.microsoft.com/office/drawing/2014/main" id="{ADD366AA-8AF2-4685-B1F0-BE029B73EAA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7" name="Text Box 54">
          <a:extLst>
            <a:ext uri="{FF2B5EF4-FFF2-40B4-BE49-F238E27FC236}">
              <a16:creationId xmlns:a16="http://schemas.microsoft.com/office/drawing/2014/main" id="{DA2D9DB9-69EF-405D-8BD4-8C07E80BD79E}"/>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8" name="Text Box 55">
          <a:extLst>
            <a:ext uri="{FF2B5EF4-FFF2-40B4-BE49-F238E27FC236}">
              <a16:creationId xmlns:a16="http://schemas.microsoft.com/office/drawing/2014/main" id="{D3CA15BE-A8C1-4E3B-AB3F-A8478C5A856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09" name="Text Box 56">
          <a:extLst>
            <a:ext uri="{FF2B5EF4-FFF2-40B4-BE49-F238E27FC236}">
              <a16:creationId xmlns:a16="http://schemas.microsoft.com/office/drawing/2014/main" id="{06CACD0C-239B-46EF-ADC5-28E87E752CF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10" name="Text Box 57">
          <a:extLst>
            <a:ext uri="{FF2B5EF4-FFF2-40B4-BE49-F238E27FC236}">
              <a16:creationId xmlns:a16="http://schemas.microsoft.com/office/drawing/2014/main" id="{2328662B-3A5F-4800-A2A8-BAFFD3A0E99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11" name="Text Box 58">
          <a:extLst>
            <a:ext uri="{FF2B5EF4-FFF2-40B4-BE49-F238E27FC236}">
              <a16:creationId xmlns:a16="http://schemas.microsoft.com/office/drawing/2014/main" id="{EC9CBFA1-37A3-4A21-BC49-A7FD6AFBBC0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12" name="Text Box 59">
          <a:extLst>
            <a:ext uri="{FF2B5EF4-FFF2-40B4-BE49-F238E27FC236}">
              <a16:creationId xmlns:a16="http://schemas.microsoft.com/office/drawing/2014/main" id="{E3CCEEB6-7247-4B17-89D4-BC91A7D2ACE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13" name="Text Box 60">
          <a:extLst>
            <a:ext uri="{FF2B5EF4-FFF2-40B4-BE49-F238E27FC236}">
              <a16:creationId xmlns:a16="http://schemas.microsoft.com/office/drawing/2014/main" id="{563453CE-9A40-4715-B5E3-BDCBEC5D2F3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14" name="Text Box 61">
          <a:extLst>
            <a:ext uri="{FF2B5EF4-FFF2-40B4-BE49-F238E27FC236}">
              <a16:creationId xmlns:a16="http://schemas.microsoft.com/office/drawing/2014/main" id="{C1BFFA87-CD44-4E6D-B298-DC2E07384E3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15" name="Text Box 62">
          <a:extLst>
            <a:ext uri="{FF2B5EF4-FFF2-40B4-BE49-F238E27FC236}">
              <a16:creationId xmlns:a16="http://schemas.microsoft.com/office/drawing/2014/main" id="{AE272FB5-49B5-4CA4-A503-C96F872FFDE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16" name="Text Box 63">
          <a:extLst>
            <a:ext uri="{FF2B5EF4-FFF2-40B4-BE49-F238E27FC236}">
              <a16:creationId xmlns:a16="http://schemas.microsoft.com/office/drawing/2014/main" id="{B2615E75-1A22-4B7B-89EA-0BEA31D5C9E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17" name="Text Box 64">
          <a:extLst>
            <a:ext uri="{FF2B5EF4-FFF2-40B4-BE49-F238E27FC236}">
              <a16:creationId xmlns:a16="http://schemas.microsoft.com/office/drawing/2014/main" id="{59C4A19C-A4FB-4A3D-898A-9C256BA639C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18" name="Text Box 65">
          <a:extLst>
            <a:ext uri="{FF2B5EF4-FFF2-40B4-BE49-F238E27FC236}">
              <a16:creationId xmlns:a16="http://schemas.microsoft.com/office/drawing/2014/main" id="{03FA59E9-DE08-4951-B948-EBF0485A107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19" name="Text Box 66">
          <a:extLst>
            <a:ext uri="{FF2B5EF4-FFF2-40B4-BE49-F238E27FC236}">
              <a16:creationId xmlns:a16="http://schemas.microsoft.com/office/drawing/2014/main" id="{418E4902-1AA5-42E9-B058-37BD1DD4D8E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20" name="Text Box 67">
          <a:extLst>
            <a:ext uri="{FF2B5EF4-FFF2-40B4-BE49-F238E27FC236}">
              <a16:creationId xmlns:a16="http://schemas.microsoft.com/office/drawing/2014/main" id="{22B2DCE4-2103-4A97-919C-64F0DF66CD9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21" name="Text Box 68">
          <a:extLst>
            <a:ext uri="{FF2B5EF4-FFF2-40B4-BE49-F238E27FC236}">
              <a16:creationId xmlns:a16="http://schemas.microsoft.com/office/drawing/2014/main" id="{5F97685B-6BEB-4F31-8978-691AEC9BC2B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22" name="Text Box 69">
          <a:extLst>
            <a:ext uri="{FF2B5EF4-FFF2-40B4-BE49-F238E27FC236}">
              <a16:creationId xmlns:a16="http://schemas.microsoft.com/office/drawing/2014/main" id="{089E32BA-5514-4480-AFD5-E1CB32F07A4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23" name="Text Box 70">
          <a:extLst>
            <a:ext uri="{FF2B5EF4-FFF2-40B4-BE49-F238E27FC236}">
              <a16:creationId xmlns:a16="http://schemas.microsoft.com/office/drawing/2014/main" id="{DC54BD58-09BD-4483-82FE-2DA78F1643E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24" name="Text Box 71">
          <a:extLst>
            <a:ext uri="{FF2B5EF4-FFF2-40B4-BE49-F238E27FC236}">
              <a16:creationId xmlns:a16="http://schemas.microsoft.com/office/drawing/2014/main" id="{6D8B69C8-81C0-4E4C-8EFB-D9BF53CF6E4E}"/>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25" name="Text Box 72">
          <a:extLst>
            <a:ext uri="{FF2B5EF4-FFF2-40B4-BE49-F238E27FC236}">
              <a16:creationId xmlns:a16="http://schemas.microsoft.com/office/drawing/2014/main" id="{EC068F25-A8E9-40E6-BEBF-6E10B236F3D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26" name="Text Box 73">
          <a:extLst>
            <a:ext uri="{FF2B5EF4-FFF2-40B4-BE49-F238E27FC236}">
              <a16:creationId xmlns:a16="http://schemas.microsoft.com/office/drawing/2014/main" id="{20DBDC46-35B5-4798-94D9-641642A9B55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27" name="Text Box 74">
          <a:extLst>
            <a:ext uri="{FF2B5EF4-FFF2-40B4-BE49-F238E27FC236}">
              <a16:creationId xmlns:a16="http://schemas.microsoft.com/office/drawing/2014/main" id="{CC4F16A3-1860-40B8-A900-760E0906566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328" name="Text Box 75">
          <a:extLst>
            <a:ext uri="{FF2B5EF4-FFF2-40B4-BE49-F238E27FC236}">
              <a16:creationId xmlns:a16="http://schemas.microsoft.com/office/drawing/2014/main" id="{64337888-DECC-4ED9-A972-DDB585A2C45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29" name="Text Box 76">
          <a:extLst>
            <a:ext uri="{FF2B5EF4-FFF2-40B4-BE49-F238E27FC236}">
              <a16:creationId xmlns:a16="http://schemas.microsoft.com/office/drawing/2014/main" id="{980C9788-DF12-486E-B6F8-2E214971B0B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0" name="Text Box 77">
          <a:extLst>
            <a:ext uri="{FF2B5EF4-FFF2-40B4-BE49-F238E27FC236}">
              <a16:creationId xmlns:a16="http://schemas.microsoft.com/office/drawing/2014/main" id="{E7E48D66-C33F-49AA-9366-FAE6B42FA2C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1" name="Text Box 78">
          <a:extLst>
            <a:ext uri="{FF2B5EF4-FFF2-40B4-BE49-F238E27FC236}">
              <a16:creationId xmlns:a16="http://schemas.microsoft.com/office/drawing/2014/main" id="{70962B72-9274-44F9-A636-130C24164DB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2" name="Text Box 79">
          <a:extLst>
            <a:ext uri="{FF2B5EF4-FFF2-40B4-BE49-F238E27FC236}">
              <a16:creationId xmlns:a16="http://schemas.microsoft.com/office/drawing/2014/main" id="{97EE35AE-8FF7-4610-8BF8-CC7442DA34D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3" name="Text Box 80">
          <a:extLst>
            <a:ext uri="{FF2B5EF4-FFF2-40B4-BE49-F238E27FC236}">
              <a16:creationId xmlns:a16="http://schemas.microsoft.com/office/drawing/2014/main" id="{3DFAEA05-C4C5-47CD-90F3-00A401E8938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4" name="Text Box 81">
          <a:extLst>
            <a:ext uri="{FF2B5EF4-FFF2-40B4-BE49-F238E27FC236}">
              <a16:creationId xmlns:a16="http://schemas.microsoft.com/office/drawing/2014/main" id="{67386CCF-88D8-4E23-9DEF-B26B5B4909F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5" name="Text Box 82">
          <a:extLst>
            <a:ext uri="{FF2B5EF4-FFF2-40B4-BE49-F238E27FC236}">
              <a16:creationId xmlns:a16="http://schemas.microsoft.com/office/drawing/2014/main" id="{BA2AF49A-C948-44F9-B05A-1BC04C3F1F0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6" name="Text Box 83">
          <a:extLst>
            <a:ext uri="{FF2B5EF4-FFF2-40B4-BE49-F238E27FC236}">
              <a16:creationId xmlns:a16="http://schemas.microsoft.com/office/drawing/2014/main" id="{0C88393C-751F-4A34-9E35-D52807BC618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7" name="Text Box 84">
          <a:extLst>
            <a:ext uri="{FF2B5EF4-FFF2-40B4-BE49-F238E27FC236}">
              <a16:creationId xmlns:a16="http://schemas.microsoft.com/office/drawing/2014/main" id="{9C14CDE5-AAD3-41DB-8A5C-8CA5077C093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8" name="Text Box 85">
          <a:extLst>
            <a:ext uri="{FF2B5EF4-FFF2-40B4-BE49-F238E27FC236}">
              <a16:creationId xmlns:a16="http://schemas.microsoft.com/office/drawing/2014/main" id="{D49B738C-A422-48D4-A7F2-D15492A1D09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39" name="Text Box 86">
          <a:extLst>
            <a:ext uri="{FF2B5EF4-FFF2-40B4-BE49-F238E27FC236}">
              <a16:creationId xmlns:a16="http://schemas.microsoft.com/office/drawing/2014/main" id="{31BF5769-FF74-4571-A4C1-03FE30C11E3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0" name="Text Box 87">
          <a:extLst>
            <a:ext uri="{FF2B5EF4-FFF2-40B4-BE49-F238E27FC236}">
              <a16:creationId xmlns:a16="http://schemas.microsoft.com/office/drawing/2014/main" id="{FB4AADEE-B628-4879-9D49-4A125E8D394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1" name="Text Box 88">
          <a:extLst>
            <a:ext uri="{FF2B5EF4-FFF2-40B4-BE49-F238E27FC236}">
              <a16:creationId xmlns:a16="http://schemas.microsoft.com/office/drawing/2014/main" id="{18B66EB1-84D5-41DC-B7C8-2B4E0FD2AF9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2" name="Text Box 89">
          <a:extLst>
            <a:ext uri="{FF2B5EF4-FFF2-40B4-BE49-F238E27FC236}">
              <a16:creationId xmlns:a16="http://schemas.microsoft.com/office/drawing/2014/main" id="{10B119C8-E2FE-4AAD-B206-24F6242203F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3" name="Text Box 90">
          <a:extLst>
            <a:ext uri="{FF2B5EF4-FFF2-40B4-BE49-F238E27FC236}">
              <a16:creationId xmlns:a16="http://schemas.microsoft.com/office/drawing/2014/main" id="{88FE39E1-19F7-4FBE-A98C-5786307D46E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4" name="Text Box 91">
          <a:extLst>
            <a:ext uri="{FF2B5EF4-FFF2-40B4-BE49-F238E27FC236}">
              <a16:creationId xmlns:a16="http://schemas.microsoft.com/office/drawing/2014/main" id="{AE98B53E-5FB0-4DFB-9324-0334377AB9E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5" name="Text Box 92">
          <a:extLst>
            <a:ext uri="{FF2B5EF4-FFF2-40B4-BE49-F238E27FC236}">
              <a16:creationId xmlns:a16="http://schemas.microsoft.com/office/drawing/2014/main" id="{95D626C8-919A-4BDB-B351-479883D19AA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6" name="Text Box 97">
          <a:extLst>
            <a:ext uri="{FF2B5EF4-FFF2-40B4-BE49-F238E27FC236}">
              <a16:creationId xmlns:a16="http://schemas.microsoft.com/office/drawing/2014/main" id="{873A304D-F0A8-4E3F-8FCB-BC2897FF9B7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7" name="Text Box 98">
          <a:extLst>
            <a:ext uri="{FF2B5EF4-FFF2-40B4-BE49-F238E27FC236}">
              <a16:creationId xmlns:a16="http://schemas.microsoft.com/office/drawing/2014/main" id="{0C2AF891-7B1F-4D74-8A9C-EAECE801594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8" name="Text Box 99">
          <a:extLst>
            <a:ext uri="{FF2B5EF4-FFF2-40B4-BE49-F238E27FC236}">
              <a16:creationId xmlns:a16="http://schemas.microsoft.com/office/drawing/2014/main" id="{00C1BCAE-AA09-4AC7-AD86-83467172BC4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49" name="Text Box 100">
          <a:extLst>
            <a:ext uri="{FF2B5EF4-FFF2-40B4-BE49-F238E27FC236}">
              <a16:creationId xmlns:a16="http://schemas.microsoft.com/office/drawing/2014/main" id="{445B3370-EBB8-4600-BC51-8A7411C4B43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50" name="Text Box 101">
          <a:extLst>
            <a:ext uri="{FF2B5EF4-FFF2-40B4-BE49-F238E27FC236}">
              <a16:creationId xmlns:a16="http://schemas.microsoft.com/office/drawing/2014/main" id="{423FEF53-759A-4480-9537-26C990E312A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51" name="Text Box 102">
          <a:extLst>
            <a:ext uri="{FF2B5EF4-FFF2-40B4-BE49-F238E27FC236}">
              <a16:creationId xmlns:a16="http://schemas.microsoft.com/office/drawing/2014/main" id="{4980E053-7A6D-4920-8FE9-F210EA871C5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52" name="Text Box 103">
          <a:extLst>
            <a:ext uri="{FF2B5EF4-FFF2-40B4-BE49-F238E27FC236}">
              <a16:creationId xmlns:a16="http://schemas.microsoft.com/office/drawing/2014/main" id="{FC6AA757-FC30-446A-ACC5-98BC9165A8C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53" name="Text Box 104">
          <a:extLst>
            <a:ext uri="{FF2B5EF4-FFF2-40B4-BE49-F238E27FC236}">
              <a16:creationId xmlns:a16="http://schemas.microsoft.com/office/drawing/2014/main" id="{96FF5C97-9FC1-4825-8831-4CE3E3FB8B4D}"/>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54" name="Text Box 105">
          <a:extLst>
            <a:ext uri="{FF2B5EF4-FFF2-40B4-BE49-F238E27FC236}">
              <a16:creationId xmlns:a16="http://schemas.microsoft.com/office/drawing/2014/main" id="{7BF03ADE-8D42-4CA6-8FE1-91A4738E7A5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55" name="Text Box 106">
          <a:extLst>
            <a:ext uri="{FF2B5EF4-FFF2-40B4-BE49-F238E27FC236}">
              <a16:creationId xmlns:a16="http://schemas.microsoft.com/office/drawing/2014/main" id="{541B9F7C-F2D9-4EBE-A96D-2127B9C2320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56" name="Text Box 107">
          <a:extLst>
            <a:ext uri="{FF2B5EF4-FFF2-40B4-BE49-F238E27FC236}">
              <a16:creationId xmlns:a16="http://schemas.microsoft.com/office/drawing/2014/main" id="{729ECFD4-8545-4EB2-BC1D-3D859F3CF62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57" name="Text Box 108">
          <a:extLst>
            <a:ext uri="{FF2B5EF4-FFF2-40B4-BE49-F238E27FC236}">
              <a16:creationId xmlns:a16="http://schemas.microsoft.com/office/drawing/2014/main" id="{4683A52D-EA15-4A44-8245-6C40414C07B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58" name="Text Box 109">
          <a:extLst>
            <a:ext uri="{FF2B5EF4-FFF2-40B4-BE49-F238E27FC236}">
              <a16:creationId xmlns:a16="http://schemas.microsoft.com/office/drawing/2014/main" id="{FCBF7B98-7A1D-4DED-85EA-4A68B61648DE}"/>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59" name="Text Box 110">
          <a:extLst>
            <a:ext uri="{FF2B5EF4-FFF2-40B4-BE49-F238E27FC236}">
              <a16:creationId xmlns:a16="http://schemas.microsoft.com/office/drawing/2014/main" id="{FFEAB5E2-2425-4649-A5C0-CC88894E04D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60" name="Text Box 111">
          <a:extLst>
            <a:ext uri="{FF2B5EF4-FFF2-40B4-BE49-F238E27FC236}">
              <a16:creationId xmlns:a16="http://schemas.microsoft.com/office/drawing/2014/main" id="{4ED9D1AB-369E-4143-94DF-2284298BFC2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61" name="Text Box 112">
          <a:extLst>
            <a:ext uri="{FF2B5EF4-FFF2-40B4-BE49-F238E27FC236}">
              <a16:creationId xmlns:a16="http://schemas.microsoft.com/office/drawing/2014/main" id="{41316571-00E1-4C58-9FD8-25C5D65AEFC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62" name="Text Box 113">
          <a:extLst>
            <a:ext uri="{FF2B5EF4-FFF2-40B4-BE49-F238E27FC236}">
              <a16:creationId xmlns:a16="http://schemas.microsoft.com/office/drawing/2014/main" id="{704BEA1F-D43E-4E68-8F54-C1474CCA1B69}"/>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63" name="Text Box 114">
          <a:extLst>
            <a:ext uri="{FF2B5EF4-FFF2-40B4-BE49-F238E27FC236}">
              <a16:creationId xmlns:a16="http://schemas.microsoft.com/office/drawing/2014/main" id="{DEDF0D34-28B5-4CB1-9C92-95A128E62D0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64" name="Text Box 115">
          <a:extLst>
            <a:ext uri="{FF2B5EF4-FFF2-40B4-BE49-F238E27FC236}">
              <a16:creationId xmlns:a16="http://schemas.microsoft.com/office/drawing/2014/main" id="{B49B0187-B9CA-4FB1-B6E3-EA892599F29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65" name="Text Box 116">
          <a:extLst>
            <a:ext uri="{FF2B5EF4-FFF2-40B4-BE49-F238E27FC236}">
              <a16:creationId xmlns:a16="http://schemas.microsoft.com/office/drawing/2014/main" id="{ED76D6DC-0292-4703-90C5-6C5F4D5AA4A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66" name="Text Box 117">
          <a:extLst>
            <a:ext uri="{FF2B5EF4-FFF2-40B4-BE49-F238E27FC236}">
              <a16:creationId xmlns:a16="http://schemas.microsoft.com/office/drawing/2014/main" id="{E5666D4C-D27B-444C-B916-5BE99159E776}"/>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67" name="Text Box 118">
          <a:extLst>
            <a:ext uri="{FF2B5EF4-FFF2-40B4-BE49-F238E27FC236}">
              <a16:creationId xmlns:a16="http://schemas.microsoft.com/office/drawing/2014/main" id="{62487B94-1696-480A-A666-F7BA8CD7B4AD}"/>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68" name="Text Box 119">
          <a:extLst>
            <a:ext uri="{FF2B5EF4-FFF2-40B4-BE49-F238E27FC236}">
              <a16:creationId xmlns:a16="http://schemas.microsoft.com/office/drawing/2014/main" id="{111EB295-4ECC-443C-9EA0-292712A2689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69" name="Text Box 120">
          <a:extLst>
            <a:ext uri="{FF2B5EF4-FFF2-40B4-BE49-F238E27FC236}">
              <a16:creationId xmlns:a16="http://schemas.microsoft.com/office/drawing/2014/main" id="{AF72BBC0-F7CB-4D3B-B4B9-8F7120CB2F4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70" name="Text Box 121">
          <a:extLst>
            <a:ext uri="{FF2B5EF4-FFF2-40B4-BE49-F238E27FC236}">
              <a16:creationId xmlns:a16="http://schemas.microsoft.com/office/drawing/2014/main" id="{63296A1F-929C-41F8-8159-612D1B0F5D4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71" name="Text Box 122">
          <a:extLst>
            <a:ext uri="{FF2B5EF4-FFF2-40B4-BE49-F238E27FC236}">
              <a16:creationId xmlns:a16="http://schemas.microsoft.com/office/drawing/2014/main" id="{7275E367-3E2A-409F-A99F-D86E94DF90D9}"/>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72" name="Text Box 123">
          <a:extLst>
            <a:ext uri="{FF2B5EF4-FFF2-40B4-BE49-F238E27FC236}">
              <a16:creationId xmlns:a16="http://schemas.microsoft.com/office/drawing/2014/main" id="{201A5297-93EE-4E1D-B652-114D5F5147E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73" name="Text Box 124">
          <a:extLst>
            <a:ext uri="{FF2B5EF4-FFF2-40B4-BE49-F238E27FC236}">
              <a16:creationId xmlns:a16="http://schemas.microsoft.com/office/drawing/2014/main" id="{9F8B592F-F763-423F-B0EF-764433C643BE}"/>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74" name="Text Box 125">
          <a:extLst>
            <a:ext uri="{FF2B5EF4-FFF2-40B4-BE49-F238E27FC236}">
              <a16:creationId xmlns:a16="http://schemas.microsoft.com/office/drawing/2014/main" id="{C7E9F4D2-51D7-44F0-B6C1-1A270A3869B3}"/>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75" name="Text Box 126">
          <a:extLst>
            <a:ext uri="{FF2B5EF4-FFF2-40B4-BE49-F238E27FC236}">
              <a16:creationId xmlns:a16="http://schemas.microsoft.com/office/drawing/2014/main" id="{1A84E2CD-2526-484A-A701-5CCB01CE4025}"/>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76" name="Text Box 127">
          <a:extLst>
            <a:ext uri="{FF2B5EF4-FFF2-40B4-BE49-F238E27FC236}">
              <a16:creationId xmlns:a16="http://schemas.microsoft.com/office/drawing/2014/main" id="{79230438-13C4-4FEC-97EE-2BA22B6A6C4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77" name="Text Box 128">
          <a:extLst>
            <a:ext uri="{FF2B5EF4-FFF2-40B4-BE49-F238E27FC236}">
              <a16:creationId xmlns:a16="http://schemas.microsoft.com/office/drawing/2014/main" id="{F737F889-A9EF-466B-B107-8385DBE52D7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78" name="Text Box 129">
          <a:extLst>
            <a:ext uri="{FF2B5EF4-FFF2-40B4-BE49-F238E27FC236}">
              <a16:creationId xmlns:a16="http://schemas.microsoft.com/office/drawing/2014/main" id="{0DCFABE7-BF63-40EB-BA98-55420CA0944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79" name="Text Box 130">
          <a:extLst>
            <a:ext uri="{FF2B5EF4-FFF2-40B4-BE49-F238E27FC236}">
              <a16:creationId xmlns:a16="http://schemas.microsoft.com/office/drawing/2014/main" id="{5B923801-8DEB-46F9-9A79-F162CB8D4B19}"/>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80" name="Text Box 131">
          <a:extLst>
            <a:ext uri="{FF2B5EF4-FFF2-40B4-BE49-F238E27FC236}">
              <a16:creationId xmlns:a16="http://schemas.microsoft.com/office/drawing/2014/main" id="{173049D2-941C-480D-AAE3-EF21C7B9EC5E}"/>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81" name="Text Box 132">
          <a:extLst>
            <a:ext uri="{FF2B5EF4-FFF2-40B4-BE49-F238E27FC236}">
              <a16:creationId xmlns:a16="http://schemas.microsoft.com/office/drawing/2014/main" id="{8DA8E0A3-2A71-4C6E-BD98-C9692D08AC9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82" name="Text Box 133">
          <a:extLst>
            <a:ext uri="{FF2B5EF4-FFF2-40B4-BE49-F238E27FC236}">
              <a16:creationId xmlns:a16="http://schemas.microsoft.com/office/drawing/2014/main" id="{84BF6045-B54E-46DF-8880-1A133CA6CB6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83" name="Text Box 134">
          <a:extLst>
            <a:ext uri="{FF2B5EF4-FFF2-40B4-BE49-F238E27FC236}">
              <a16:creationId xmlns:a16="http://schemas.microsoft.com/office/drawing/2014/main" id="{308DC3A5-BAE5-4E9B-B680-A6430415F89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84" name="Text Box 135">
          <a:extLst>
            <a:ext uri="{FF2B5EF4-FFF2-40B4-BE49-F238E27FC236}">
              <a16:creationId xmlns:a16="http://schemas.microsoft.com/office/drawing/2014/main" id="{F7011FFB-ED09-4168-A8C1-0F0434F82A9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85" name="Text Box 136">
          <a:extLst>
            <a:ext uri="{FF2B5EF4-FFF2-40B4-BE49-F238E27FC236}">
              <a16:creationId xmlns:a16="http://schemas.microsoft.com/office/drawing/2014/main" id="{6444AC17-2B45-44E6-A032-A0E5F093CA60}"/>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86" name="Text Box 137">
          <a:extLst>
            <a:ext uri="{FF2B5EF4-FFF2-40B4-BE49-F238E27FC236}">
              <a16:creationId xmlns:a16="http://schemas.microsoft.com/office/drawing/2014/main" id="{84444CBE-6813-4F5D-BF45-80D100205F9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87" name="Text Box 138">
          <a:extLst>
            <a:ext uri="{FF2B5EF4-FFF2-40B4-BE49-F238E27FC236}">
              <a16:creationId xmlns:a16="http://schemas.microsoft.com/office/drawing/2014/main" id="{060153E2-925E-4D50-AA8D-0BC80E05733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388" name="Text Box 139">
          <a:extLst>
            <a:ext uri="{FF2B5EF4-FFF2-40B4-BE49-F238E27FC236}">
              <a16:creationId xmlns:a16="http://schemas.microsoft.com/office/drawing/2014/main" id="{F4BFF501-59F4-4139-9FA3-DF92857D38C2}"/>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89" name="Text Box 140">
          <a:extLst>
            <a:ext uri="{FF2B5EF4-FFF2-40B4-BE49-F238E27FC236}">
              <a16:creationId xmlns:a16="http://schemas.microsoft.com/office/drawing/2014/main" id="{4A6E2858-343B-4BF9-8003-A714405BF80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0" name="Text Box 141">
          <a:extLst>
            <a:ext uri="{FF2B5EF4-FFF2-40B4-BE49-F238E27FC236}">
              <a16:creationId xmlns:a16="http://schemas.microsoft.com/office/drawing/2014/main" id="{43A82110-1D91-437E-A0BA-116D4BE9792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1" name="Text Box 142">
          <a:extLst>
            <a:ext uri="{FF2B5EF4-FFF2-40B4-BE49-F238E27FC236}">
              <a16:creationId xmlns:a16="http://schemas.microsoft.com/office/drawing/2014/main" id="{B14DD549-92AE-4192-85A8-E97AE738148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2" name="Text Box 143">
          <a:extLst>
            <a:ext uri="{FF2B5EF4-FFF2-40B4-BE49-F238E27FC236}">
              <a16:creationId xmlns:a16="http://schemas.microsoft.com/office/drawing/2014/main" id="{546DA2B1-2190-44A7-AE88-BB5621D964BE}"/>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3" name="Text Box 144">
          <a:extLst>
            <a:ext uri="{FF2B5EF4-FFF2-40B4-BE49-F238E27FC236}">
              <a16:creationId xmlns:a16="http://schemas.microsoft.com/office/drawing/2014/main" id="{61434379-D2C4-4787-AA98-C64A33251C7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4" name="Text Box 145">
          <a:extLst>
            <a:ext uri="{FF2B5EF4-FFF2-40B4-BE49-F238E27FC236}">
              <a16:creationId xmlns:a16="http://schemas.microsoft.com/office/drawing/2014/main" id="{A9098783-4964-436B-A71B-3753AB60BB9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5" name="Text Box 146">
          <a:extLst>
            <a:ext uri="{FF2B5EF4-FFF2-40B4-BE49-F238E27FC236}">
              <a16:creationId xmlns:a16="http://schemas.microsoft.com/office/drawing/2014/main" id="{67604EC3-7C91-4240-A2F7-1E45B52331C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6" name="Text Box 147">
          <a:extLst>
            <a:ext uri="{FF2B5EF4-FFF2-40B4-BE49-F238E27FC236}">
              <a16:creationId xmlns:a16="http://schemas.microsoft.com/office/drawing/2014/main" id="{3034301A-35CE-4382-B0D9-3544AAF7B43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7" name="Text Box 148">
          <a:extLst>
            <a:ext uri="{FF2B5EF4-FFF2-40B4-BE49-F238E27FC236}">
              <a16:creationId xmlns:a16="http://schemas.microsoft.com/office/drawing/2014/main" id="{5C2A3D4E-B6CB-49B1-8BEB-132517450EC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8" name="Text Box 149">
          <a:extLst>
            <a:ext uri="{FF2B5EF4-FFF2-40B4-BE49-F238E27FC236}">
              <a16:creationId xmlns:a16="http://schemas.microsoft.com/office/drawing/2014/main" id="{5DEA2D8E-6255-42E7-B5A5-6228940F930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399" name="Text Box 150">
          <a:extLst>
            <a:ext uri="{FF2B5EF4-FFF2-40B4-BE49-F238E27FC236}">
              <a16:creationId xmlns:a16="http://schemas.microsoft.com/office/drawing/2014/main" id="{D9CDA29F-1463-4BD3-996E-4382595B4F4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00" name="Text Box 151">
          <a:extLst>
            <a:ext uri="{FF2B5EF4-FFF2-40B4-BE49-F238E27FC236}">
              <a16:creationId xmlns:a16="http://schemas.microsoft.com/office/drawing/2014/main" id="{32965176-1B3F-4296-B85A-88528684E83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01" name="Text Box 152">
          <a:extLst>
            <a:ext uri="{FF2B5EF4-FFF2-40B4-BE49-F238E27FC236}">
              <a16:creationId xmlns:a16="http://schemas.microsoft.com/office/drawing/2014/main" id="{D164FA59-AEF5-4DF3-AFF2-408D8D90E8D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02" name="Text Box 153">
          <a:extLst>
            <a:ext uri="{FF2B5EF4-FFF2-40B4-BE49-F238E27FC236}">
              <a16:creationId xmlns:a16="http://schemas.microsoft.com/office/drawing/2014/main" id="{F80D567F-4191-46C7-865B-3BD0C5C124AA}"/>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03" name="Text Box 154">
          <a:extLst>
            <a:ext uri="{FF2B5EF4-FFF2-40B4-BE49-F238E27FC236}">
              <a16:creationId xmlns:a16="http://schemas.microsoft.com/office/drawing/2014/main" id="{BEEE2649-BAC4-4629-87BB-4B060E916796}"/>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04" name="Text Box 155">
          <a:extLst>
            <a:ext uri="{FF2B5EF4-FFF2-40B4-BE49-F238E27FC236}">
              <a16:creationId xmlns:a16="http://schemas.microsoft.com/office/drawing/2014/main" id="{5A0B2E59-5131-44C5-8CCE-A30C651D47D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05" name="Text Box 156">
          <a:extLst>
            <a:ext uri="{FF2B5EF4-FFF2-40B4-BE49-F238E27FC236}">
              <a16:creationId xmlns:a16="http://schemas.microsoft.com/office/drawing/2014/main" id="{AE24647F-9A6C-4937-BFA5-A5BB4A80C09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06" name="Text Box 157">
          <a:extLst>
            <a:ext uri="{FF2B5EF4-FFF2-40B4-BE49-F238E27FC236}">
              <a16:creationId xmlns:a16="http://schemas.microsoft.com/office/drawing/2014/main" id="{A61C0171-0E79-40F1-BE93-E82FF3AC700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07" name="Text Box 158">
          <a:extLst>
            <a:ext uri="{FF2B5EF4-FFF2-40B4-BE49-F238E27FC236}">
              <a16:creationId xmlns:a16="http://schemas.microsoft.com/office/drawing/2014/main" id="{1AED1C0F-4E49-4066-A103-E463B0B90BF2}"/>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08" name="Text Box 159">
          <a:extLst>
            <a:ext uri="{FF2B5EF4-FFF2-40B4-BE49-F238E27FC236}">
              <a16:creationId xmlns:a16="http://schemas.microsoft.com/office/drawing/2014/main" id="{C3CA6D59-E26E-4CD8-893B-8F831DF91FA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09" name="Text Box 160">
          <a:extLst>
            <a:ext uri="{FF2B5EF4-FFF2-40B4-BE49-F238E27FC236}">
              <a16:creationId xmlns:a16="http://schemas.microsoft.com/office/drawing/2014/main" id="{B8AA6D01-EC61-4F11-A0CE-AAF47B1A029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10" name="Text Box 161">
          <a:extLst>
            <a:ext uri="{FF2B5EF4-FFF2-40B4-BE49-F238E27FC236}">
              <a16:creationId xmlns:a16="http://schemas.microsoft.com/office/drawing/2014/main" id="{8007B802-1714-4A18-9D62-E182DB500BD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11" name="Text Box 162">
          <a:extLst>
            <a:ext uri="{FF2B5EF4-FFF2-40B4-BE49-F238E27FC236}">
              <a16:creationId xmlns:a16="http://schemas.microsoft.com/office/drawing/2014/main" id="{11AE82F8-1EA7-4360-9453-85CD24FDD04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12" name="Text Box 163">
          <a:extLst>
            <a:ext uri="{FF2B5EF4-FFF2-40B4-BE49-F238E27FC236}">
              <a16:creationId xmlns:a16="http://schemas.microsoft.com/office/drawing/2014/main" id="{10A2B724-7346-40D9-A759-04CA219F029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13" name="Text Box 164">
          <a:extLst>
            <a:ext uri="{FF2B5EF4-FFF2-40B4-BE49-F238E27FC236}">
              <a16:creationId xmlns:a16="http://schemas.microsoft.com/office/drawing/2014/main" id="{F2855186-9355-46A8-B7AE-B9AC1120972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14" name="Text Box 165">
          <a:extLst>
            <a:ext uri="{FF2B5EF4-FFF2-40B4-BE49-F238E27FC236}">
              <a16:creationId xmlns:a16="http://schemas.microsoft.com/office/drawing/2014/main" id="{7565BD83-3001-41A5-AB1B-595D5230304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15" name="Text Box 166">
          <a:extLst>
            <a:ext uri="{FF2B5EF4-FFF2-40B4-BE49-F238E27FC236}">
              <a16:creationId xmlns:a16="http://schemas.microsoft.com/office/drawing/2014/main" id="{144555E2-F439-4BD2-BC85-1B68C26BE17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16" name="Text Box 167">
          <a:extLst>
            <a:ext uri="{FF2B5EF4-FFF2-40B4-BE49-F238E27FC236}">
              <a16:creationId xmlns:a16="http://schemas.microsoft.com/office/drawing/2014/main" id="{E4E564C5-942B-4283-BC77-74027C89B65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17" name="Text Box 168">
          <a:extLst>
            <a:ext uri="{FF2B5EF4-FFF2-40B4-BE49-F238E27FC236}">
              <a16:creationId xmlns:a16="http://schemas.microsoft.com/office/drawing/2014/main" id="{5DAFA30C-B112-4150-A8D5-8FF822FFEB8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18" name="Text Box 169">
          <a:extLst>
            <a:ext uri="{FF2B5EF4-FFF2-40B4-BE49-F238E27FC236}">
              <a16:creationId xmlns:a16="http://schemas.microsoft.com/office/drawing/2014/main" id="{C6E9C7D1-A457-45D1-9255-FA435DDC356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19" name="Text Box 170">
          <a:extLst>
            <a:ext uri="{FF2B5EF4-FFF2-40B4-BE49-F238E27FC236}">
              <a16:creationId xmlns:a16="http://schemas.microsoft.com/office/drawing/2014/main" id="{73035934-8EF5-4AC1-AF13-32545C2BCDA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20" name="Text Box 171">
          <a:extLst>
            <a:ext uri="{FF2B5EF4-FFF2-40B4-BE49-F238E27FC236}">
              <a16:creationId xmlns:a16="http://schemas.microsoft.com/office/drawing/2014/main" id="{AB02454B-7865-44E7-8B6D-AE8B3FB68CC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21" name="Text Box 172">
          <a:extLst>
            <a:ext uri="{FF2B5EF4-FFF2-40B4-BE49-F238E27FC236}">
              <a16:creationId xmlns:a16="http://schemas.microsoft.com/office/drawing/2014/main" id="{461E67CB-63E9-4DCE-9C53-548E91277B9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22" name="Text Box 173">
          <a:extLst>
            <a:ext uri="{FF2B5EF4-FFF2-40B4-BE49-F238E27FC236}">
              <a16:creationId xmlns:a16="http://schemas.microsoft.com/office/drawing/2014/main" id="{A6E19E40-0026-4638-8C90-2236DDAAC3F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23" name="Text Box 174">
          <a:extLst>
            <a:ext uri="{FF2B5EF4-FFF2-40B4-BE49-F238E27FC236}">
              <a16:creationId xmlns:a16="http://schemas.microsoft.com/office/drawing/2014/main" id="{FA90EE65-21B1-4F81-9F98-4DD03F64480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24" name="Text Box 175">
          <a:extLst>
            <a:ext uri="{FF2B5EF4-FFF2-40B4-BE49-F238E27FC236}">
              <a16:creationId xmlns:a16="http://schemas.microsoft.com/office/drawing/2014/main" id="{B4D455C1-574A-4984-83F7-607AC5C0002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25" name="Text Box 176">
          <a:extLst>
            <a:ext uri="{FF2B5EF4-FFF2-40B4-BE49-F238E27FC236}">
              <a16:creationId xmlns:a16="http://schemas.microsoft.com/office/drawing/2014/main" id="{41565BE0-6F67-4A15-979C-0D375B147400}"/>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26" name="Text Box 177">
          <a:extLst>
            <a:ext uri="{FF2B5EF4-FFF2-40B4-BE49-F238E27FC236}">
              <a16:creationId xmlns:a16="http://schemas.microsoft.com/office/drawing/2014/main" id="{146C42A5-9C81-4A31-8398-75B1D3B912A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27" name="Text Box 178">
          <a:extLst>
            <a:ext uri="{FF2B5EF4-FFF2-40B4-BE49-F238E27FC236}">
              <a16:creationId xmlns:a16="http://schemas.microsoft.com/office/drawing/2014/main" id="{DAF4E154-7193-4241-ADA7-DC86F6C3FB9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28" name="Text Box 179">
          <a:extLst>
            <a:ext uri="{FF2B5EF4-FFF2-40B4-BE49-F238E27FC236}">
              <a16:creationId xmlns:a16="http://schemas.microsoft.com/office/drawing/2014/main" id="{6EDB3385-4391-423B-9C0B-443644C4FA0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29" name="Text Box 180">
          <a:extLst>
            <a:ext uri="{FF2B5EF4-FFF2-40B4-BE49-F238E27FC236}">
              <a16:creationId xmlns:a16="http://schemas.microsoft.com/office/drawing/2014/main" id="{63106E9C-8A7C-4584-9017-F58D08D837E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0" name="Text Box 181">
          <a:extLst>
            <a:ext uri="{FF2B5EF4-FFF2-40B4-BE49-F238E27FC236}">
              <a16:creationId xmlns:a16="http://schemas.microsoft.com/office/drawing/2014/main" id="{C4CB6B53-3E8F-4FCA-8DB2-5EB3E0F4B91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1" name="Text Box 182">
          <a:extLst>
            <a:ext uri="{FF2B5EF4-FFF2-40B4-BE49-F238E27FC236}">
              <a16:creationId xmlns:a16="http://schemas.microsoft.com/office/drawing/2014/main" id="{BBA6002B-7F1D-42FC-BFFC-6BA89E8B73E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2" name="Text Box 183">
          <a:extLst>
            <a:ext uri="{FF2B5EF4-FFF2-40B4-BE49-F238E27FC236}">
              <a16:creationId xmlns:a16="http://schemas.microsoft.com/office/drawing/2014/main" id="{5342ADAB-42B5-4BB8-8913-2BEF671FCB4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3" name="Text Box 184">
          <a:extLst>
            <a:ext uri="{FF2B5EF4-FFF2-40B4-BE49-F238E27FC236}">
              <a16:creationId xmlns:a16="http://schemas.microsoft.com/office/drawing/2014/main" id="{D50883AF-5B58-49CB-9FC8-5C55BB791C4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4" name="Text Box 185">
          <a:extLst>
            <a:ext uri="{FF2B5EF4-FFF2-40B4-BE49-F238E27FC236}">
              <a16:creationId xmlns:a16="http://schemas.microsoft.com/office/drawing/2014/main" id="{D5B030D3-7769-40E2-B47A-7A53041CA7A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5" name="Text Box 186">
          <a:extLst>
            <a:ext uri="{FF2B5EF4-FFF2-40B4-BE49-F238E27FC236}">
              <a16:creationId xmlns:a16="http://schemas.microsoft.com/office/drawing/2014/main" id="{24AF4680-D69F-484E-AF7F-8A17618F658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6" name="Text Box 187">
          <a:extLst>
            <a:ext uri="{FF2B5EF4-FFF2-40B4-BE49-F238E27FC236}">
              <a16:creationId xmlns:a16="http://schemas.microsoft.com/office/drawing/2014/main" id="{A163BD99-21C2-4F91-A73C-58B5AC2D463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7" name="Text Box 188">
          <a:extLst>
            <a:ext uri="{FF2B5EF4-FFF2-40B4-BE49-F238E27FC236}">
              <a16:creationId xmlns:a16="http://schemas.microsoft.com/office/drawing/2014/main" id="{0E2BD019-8556-4A91-8C2B-F38DF7BEC67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8" name="Text Box 189">
          <a:extLst>
            <a:ext uri="{FF2B5EF4-FFF2-40B4-BE49-F238E27FC236}">
              <a16:creationId xmlns:a16="http://schemas.microsoft.com/office/drawing/2014/main" id="{E99DD0F8-19B7-4EA7-A4D7-0117A325281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39" name="Text Box 190">
          <a:extLst>
            <a:ext uri="{FF2B5EF4-FFF2-40B4-BE49-F238E27FC236}">
              <a16:creationId xmlns:a16="http://schemas.microsoft.com/office/drawing/2014/main" id="{EF778E50-5B10-4E05-A83F-93F7F6B1211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40" name="Text Box 191">
          <a:extLst>
            <a:ext uri="{FF2B5EF4-FFF2-40B4-BE49-F238E27FC236}">
              <a16:creationId xmlns:a16="http://schemas.microsoft.com/office/drawing/2014/main" id="{4E9145EA-29CB-4D18-AB30-582AFC9EA43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41" name="Text Box 192">
          <a:extLst>
            <a:ext uri="{FF2B5EF4-FFF2-40B4-BE49-F238E27FC236}">
              <a16:creationId xmlns:a16="http://schemas.microsoft.com/office/drawing/2014/main" id="{745DAF7C-3735-4B27-8CAA-C756F9013D2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42" name="Text Box 193">
          <a:extLst>
            <a:ext uri="{FF2B5EF4-FFF2-40B4-BE49-F238E27FC236}">
              <a16:creationId xmlns:a16="http://schemas.microsoft.com/office/drawing/2014/main" id="{8CDAECE1-CED9-4EEE-9F45-D8AE33B407C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43" name="Text Box 194">
          <a:extLst>
            <a:ext uri="{FF2B5EF4-FFF2-40B4-BE49-F238E27FC236}">
              <a16:creationId xmlns:a16="http://schemas.microsoft.com/office/drawing/2014/main" id="{06C6A790-BDED-4038-9720-B4372192547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44" name="Text Box 195">
          <a:extLst>
            <a:ext uri="{FF2B5EF4-FFF2-40B4-BE49-F238E27FC236}">
              <a16:creationId xmlns:a16="http://schemas.microsoft.com/office/drawing/2014/main" id="{069221B9-1252-4A82-AFCE-29AEBF3467C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45" name="Text Box 196">
          <a:extLst>
            <a:ext uri="{FF2B5EF4-FFF2-40B4-BE49-F238E27FC236}">
              <a16:creationId xmlns:a16="http://schemas.microsoft.com/office/drawing/2014/main" id="{7294C0A9-907F-4894-9B97-E2D10090D2D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46" name="Text Box 197">
          <a:extLst>
            <a:ext uri="{FF2B5EF4-FFF2-40B4-BE49-F238E27FC236}">
              <a16:creationId xmlns:a16="http://schemas.microsoft.com/office/drawing/2014/main" id="{941F2DB2-969B-43B6-B9EC-9AA706158ED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47" name="Text Box 198">
          <a:extLst>
            <a:ext uri="{FF2B5EF4-FFF2-40B4-BE49-F238E27FC236}">
              <a16:creationId xmlns:a16="http://schemas.microsoft.com/office/drawing/2014/main" id="{C8A94A65-9CE6-409D-B740-C816B111583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48" name="Text Box 199">
          <a:extLst>
            <a:ext uri="{FF2B5EF4-FFF2-40B4-BE49-F238E27FC236}">
              <a16:creationId xmlns:a16="http://schemas.microsoft.com/office/drawing/2014/main" id="{A8B31554-DBF2-4D65-BBA2-910D4E63B793}"/>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49" name="Text Box 200">
          <a:extLst>
            <a:ext uri="{FF2B5EF4-FFF2-40B4-BE49-F238E27FC236}">
              <a16:creationId xmlns:a16="http://schemas.microsoft.com/office/drawing/2014/main" id="{663E9F15-4343-48C7-B0F0-D97EF737C62C}"/>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50" name="Text Box 201">
          <a:extLst>
            <a:ext uri="{FF2B5EF4-FFF2-40B4-BE49-F238E27FC236}">
              <a16:creationId xmlns:a16="http://schemas.microsoft.com/office/drawing/2014/main" id="{877C91DF-30A3-406B-B794-8255C3579DD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51" name="Text Box 202">
          <a:extLst>
            <a:ext uri="{FF2B5EF4-FFF2-40B4-BE49-F238E27FC236}">
              <a16:creationId xmlns:a16="http://schemas.microsoft.com/office/drawing/2014/main" id="{9387A096-2385-4DE3-B6DE-585168C6A6E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52" name="Text Box 203">
          <a:extLst>
            <a:ext uri="{FF2B5EF4-FFF2-40B4-BE49-F238E27FC236}">
              <a16:creationId xmlns:a16="http://schemas.microsoft.com/office/drawing/2014/main" id="{85087E9E-AE2F-45A0-92B8-7A355F81CA7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53" name="Text Box 204">
          <a:extLst>
            <a:ext uri="{FF2B5EF4-FFF2-40B4-BE49-F238E27FC236}">
              <a16:creationId xmlns:a16="http://schemas.microsoft.com/office/drawing/2014/main" id="{956CAA1C-E9D5-451A-ADE7-89689AD9FF6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54" name="Text Box 205">
          <a:extLst>
            <a:ext uri="{FF2B5EF4-FFF2-40B4-BE49-F238E27FC236}">
              <a16:creationId xmlns:a16="http://schemas.microsoft.com/office/drawing/2014/main" id="{B8D83EDE-8737-4905-A1DE-FF43EF1F36B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55" name="Text Box 206">
          <a:extLst>
            <a:ext uri="{FF2B5EF4-FFF2-40B4-BE49-F238E27FC236}">
              <a16:creationId xmlns:a16="http://schemas.microsoft.com/office/drawing/2014/main" id="{93A9E553-05BD-4D0A-BF6B-CBE322710BCF}"/>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56" name="Text Box 207">
          <a:extLst>
            <a:ext uri="{FF2B5EF4-FFF2-40B4-BE49-F238E27FC236}">
              <a16:creationId xmlns:a16="http://schemas.microsoft.com/office/drawing/2014/main" id="{DB83ACB5-8B17-4350-AB87-6FB50CEE856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57" name="Text Box 208">
          <a:extLst>
            <a:ext uri="{FF2B5EF4-FFF2-40B4-BE49-F238E27FC236}">
              <a16:creationId xmlns:a16="http://schemas.microsoft.com/office/drawing/2014/main" id="{61247E50-7CA8-4976-B240-83458B233CC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58" name="Text Box 209">
          <a:extLst>
            <a:ext uri="{FF2B5EF4-FFF2-40B4-BE49-F238E27FC236}">
              <a16:creationId xmlns:a16="http://schemas.microsoft.com/office/drawing/2014/main" id="{E60B08B1-844F-4466-9816-EEA31BDD51A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59" name="Text Box 210">
          <a:extLst>
            <a:ext uri="{FF2B5EF4-FFF2-40B4-BE49-F238E27FC236}">
              <a16:creationId xmlns:a16="http://schemas.microsoft.com/office/drawing/2014/main" id="{B2D58049-71DB-4DF1-9C79-61EA56370AD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60" name="Text Box 211">
          <a:extLst>
            <a:ext uri="{FF2B5EF4-FFF2-40B4-BE49-F238E27FC236}">
              <a16:creationId xmlns:a16="http://schemas.microsoft.com/office/drawing/2014/main" id="{F73FDE36-BE71-4D20-8C65-4F68B30D53F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61" name="Text Box 212">
          <a:extLst>
            <a:ext uri="{FF2B5EF4-FFF2-40B4-BE49-F238E27FC236}">
              <a16:creationId xmlns:a16="http://schemas.microsoft.com/office/drawing/2014/main" id="{0F486789-1ECF-46EB-AB35-D724A84B4B92}"/>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62" name="Text Box 213">
          <a:extLst>
            <a:ext uri="{FF2B5EF4-FFF2-40B4-BE49-F238E27FC236}">
              <a16:creationId xmlns:a16="http://schemas.microsoft.com/office/drawing/2014/main" id="{FA8B9F57-546F-4445-B755-43000FAFA31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63" name="Text Box 214">
          <a:extLst>
            <a:ext uri="{FF2B5EF4-FFF2-40B4-BE49-F238E27FC236}">
              <a16:creationId xmlns:a16="http://schemas.microsoft.com/office/drawing/2014/main" id="{0CA492BD-0BCF-4149-BF9C-64E3CE40935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64" name="Text Box 215">
          <a:extLst>
            <a:ext uri="{FF2B5EF4-FFF2-40B4-BE49-F238E27FC236}">
              <a16:creationId xmlns:a16="http://schemas.microsoft.com/office/drawing/2014/main" id="{FDFD95E6-A106-4FE1-B3D5-104E710EC54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65" name="Text Box 216">
          <a:extLst>
            <a:ext uri="{FF2B5EF4-FFF2-40B4-BE49-F238E27FC236}">
              <a16:creationId xmlns:a16="http://schemas.microsoft.com/office/drawing/2014/main" id="{7901BA2E-F06A-4484-AA8E-9F098DB3B704}"/>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66" name="Text Box 217">
          <a:extLst>
            <a:ext uri="{FF2B5EF4-FFF2-40B4-BE49-F238E27FC236}">
              <a16:creationId xmlns:a16="http://schemas.microsoft.com/office/drawing/2014/main" id="{EEEBBA21-A9E0-4FBC-87D0-09669C395750}"/>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67" name="Text Box 218">
          <a:extLst>
            <a:ext uri="{FF2B5EF4-FFF2-40B4-BE49-F238E27FC236}">
              <a16:creationId xmlns:a16="http://schemas.microsoft.com/office/drawing/2014/main" id="{2D6367D3-26CA-4DEF-8E20-915D4EF63723}"/>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68" name="Text Box 219">
          <a:extLst>
            <a:ext uri="{FF2B5EF4-FFF2-40B4-BE49-F238E27FC236}">
              <a16:creationId xmlns:a16="http://schemas.microsoft.com/office/drawing/2014/main" id="{3FD8E648-358B-465B-B116-B82B7EA1D84B}"/>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69" name="Text Box 220">
          <a:extLst>
            <a:ext uri="{FF2B5EF4-FFF2-40B4-BE49-F238E27FC236}">
              <a16:creationId xmlns:a16="http://schemas.microsoft.com/office/drawing/2014/main" id="{2B62DBE6-5574-46AF-8DBF-1A4F07E1F64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70" name="Text Box 221">
          <a:extLst>
            <a:ext uri="{FF2B5EF4-FFF2-40B4-BE49-F238E27FC236}">
              <a16:creationId xmlns:a16="http://schemas.microsoft.com/office/drawing/2014/main" id="{D8AE0001-5194-452A-B608-76124B00257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71" name="Text Box 222">
          <a:extLst>
            <a:ext uri="{FF2B5EF4-FFF2-40B4-BE49-F238E27FC236}">
              <a16:creationId xmlns:a16="http://schemas.microsoft.com/office/drawing/2014/main" id="{6CE9098B-968A-4102-8034-D40976258292}"/>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72" name="Text Box 223">
          <a:extLst>
            <a:ext uri="{FF2B5EF4-FFF2-40B4-BE49-F238E27FC236}">
              <a16:creationId xmlns:a16="http://schemas.microsoft.com/office/drawing/2014/main" id="{D001FD2E-FC78-4681-9541-D43C44596685}"/>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73" name="Text Box 224">
          <a:extLst>
            <a:ext uri="{FF2B5EF4-FFF2-40B4-BE49-F238E27FC236}">
              <a16:creationId xmlns:a16="http://schemas.microsoft.com/office/drawing/2014/main" id="{78B03E23-FB7E-415D-A49F-922EA91F75A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74" name="Text Box 273">
          <a:extLst>
            <a:ext uri="{FF2B5EF4-FFF2-40B4-BE49-F238E27FC236}">
              <a16:creationId xmlns:a16="http://schemas.microsoft.com/office/drawing/2014/main" id="{DE2A7755-8621-4FE0-86A7-1D7B50620E98}"/>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75" name="Text Box 274">
          <a:extLst>
            <a:ext uri="{FF2B5EF4-FFF2-40B4-BE49-F238E27FC236}">
              <a16:creationId xmlns:a16="http://schemas.microsoft.com/office/drawing/2014/main" id="{64AD31DD-3F06-473D-8B89-73C6DD5319D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76" name="Text Box 275">
          <a:extLst>
            <a:ext uri="{FF2B5EF4-FFF2-40B4-BE49-F238E27FC236}">
              <a16:creationId xmlns:a16="http://schemas.microsoft.com/office/drawing/2014/main" id="{8999AACA-D808-4E22-A920-4F4DCAA349FD}"/>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77" name="Text Box 276">
          <a:extLst>
            <a:ext uri="{FF2B5EF4-FFF2-40B4-BE49-F238E27FC236}">
              <a16:creationId xmlns:a16="http://schemas.microsoft.com/office/drawing/2014/main" id="{92F970FD-F1EC-4C03-8A45-0F233EBDA7A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78" name="Text Box 277">
          <a:extLst>
            <a:ext uri="{FF2B5EF4-FFF2-40B4-BE49-F238E27FC236}">
              <a16:creationId xmlns:a16="http://schemas.microsoft.com/office/drawing/2014/main" id="{598277D1-25A3-409A-9404-1C110071133E}"/>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79" name="Text Box 278">
          <a:extLst>
            <a:ext uri="{FF2B5EF4-FFF2-40B4-BE49-F238E27FC236}">
              <a16:creationId xmlns:a16="http://schemas.microsoft.com/office/drawing/2014/main" id="{437E69AB-C4FE-4B28-8D1D-02FC372DA4D1}"/>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80" name="Text Box 279">
          <a:extLst>
            <a:ext uri="{FF2B5EF4-FFF2-40B4-BE49-F238E27FC236}">
              <a16:creationId xmlns:a16="http://schemas.microsoft.com/office/drawing/2014/main" id="{B1846AAA-5EDC-4E05-AD13-CD4FFFDF29DF}"/>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81" name="Text Box 280">
          <a:extLst>
            <a:ext uri="{FF2B5EF4-FFF2-40B4-BE49-F238E27FC236}">
              <a16:creationId xmlns:a16="http://schemas.microsoft.com/office/drawing/2014/main" id="{5C566701-1076-4A25-91B0-07DC33A7FBE9}"/>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82" name="Text Box 281">
          <a:extLst>
            <a:ext uri="{FF2B5EF4-FFF2-40B4-BE49-F238E27FC236}">
              <a16:creationId xmlns:a16="http://schemas.microsoft.com/office/drawing/2014/main" id="{2E6542BC-C740-408C-80A9-734387C72606}"/>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83" name="Text Box 282">
          <a:extLst>
            <a:ext uri="{FF2B5EF4-FFF2-40B4-BE49-F238E27FC236}">
              <a16:creationId xmlns:a16="http://schemas.microsoft.com/office/drawing/2014/main" id="{5FF56D88-A34A-46B2-BB17-B822A8C5D6A7}"/>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84" name="Text Box 283">
          <a:extLst>
            <a:ext uri="{FF2B5EF4-FFF2-40B4-BE49-F238E27FC236}">
              <a16:creationId xmlns:a16="http://schemas.microsoft.com/office/drawing/2014/main" id="{ECDDA60F-5E27-4350-876C-768FD62CAB0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85" name="Text Box 284">
          <a:extLst>
            <a:ext uri="{FF2B5EF4-FFF2-40B4-BE49-F238E27FC236}">
              <a16:creationId xmlns:a16="http://schemas.microsoft.com/office/drawing/2014/main" id="{E172BFF7-8EBD-491C-BE00-328AB94B3AD5}"/>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86" name="Text Box 285">
          <a:extLst>
            <a:ext uri="{FF2B5EF4-FFF2-40B4-BE49-F238E27FC236}">
              <a16:creationId xmlns:a16="http://schemas.microsoft.com/office/drawing/2014/main" id="{48E56978-F4A2-4860-8E8E-1C5740007934}"/>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87" name="Text Box 286">
          <a:extLst>
            <a:ext uri="{FF2B5EF4-FFF2-40B4-BE49-F238E27FC236}">
              <a16:creationId xmlns:a16="http://schemas.microsoft.com/office/drawing/2014/main" id="{677B0604-183B-41B1-AB3B-22CA6CCBF2A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88" name="Text Box 287">
          <a:extLst>
            <a:ext uri="{FF2B5EF4-FFF2-40B4-BE49-F238E27FC236}">
              <a16:creationId xmlns:a16="http://schemas.microsoft.com/office/drawing/2014/main" id="{6F5897A0-02EC-4F54-B3B2-B4CF4D0CDFD6}"/>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89" name="Text Box 288">
          <a:extLst>
            <a:ext uri="{FF2B5EF4-FFF2-40B4-BE49-F238E27FC236}">
              <a16:creationId xmlns:a16="http://schemas.microsoft.com/office/drawing/2014/main" id="{F9AF4EF5-92AB-4F79-879C-EFEC836EEB83}"/>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90" name="Text Box 293">
          <a:extLst>
            <a:ext uri="{FF2B5EF4-FFF2-40B4-BE49-F238E27FC236}">
              <a16:creationId xmlns:a16="http://schemas.microsoft.com/office/drawing/2014/main" id="{6A6F5186-A1F8-40EA-BC31-835047D67D73}"/>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91" name="Text Box 294">
          <a:extLst>
            <a:ext uri="{FF2B5EF4-FFF2-40B4-BE49-F238E27FC236}">
              <a16:creationId xmlns:a16="http://schemas.microsoft.com/office/drawing/2014/main" id="{EA72E134-3A13-431C-BC78-D137998ACD35}"/>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92" name="Text Box 295">
          <a:extLst>
            <a:ext uri="{FF2B5EF4-FFF2-40B4-BE49-F238E27FC236}">
              <a16:creationId xmlns:a16="http://schemas.microsoft.com/office/drawing/2014/main" id="{9B202916-FA21-4F56-947E-B0ECEB9276D8}"/>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93" name="Text Box 296">
          <a:extLst>
            <a:ext uri="{FF2B5EF4-FFF2-40B4-BE49-F238E27FC236}">
              <a16:creationId xmlns:a16="http://schemas.microsoft.com/office/drawing/2014/main" id="{BC7BEFA5-972D-4DB2-AD6E-B0415F4FCEEB}"/>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94" name="Text Box 297">
          <a:extLst>
            <a:ext uri="{FF2B5EF4-FFF2-40B4-BE49-F238E27FC236}">
              <a16:creationId xmlns:a16="http://schemas.microsoft.com/office/drawing/2014/main" id="{9EBBDF30-7D16-409E-B2A3-967DF768F472}"/>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95" name="Text Box 298">
          <a:extLst>
            <a:ext uri="{FF2B5EF4-FFF2-40B4-BE49-F238E27FC236}">
              <a16:creationId xmlns:a16="http://schemas.microsoft.com/office/drawing/2014/main" id="{B05C204B-F3AB-4F53-B11B-4E55C6FD3548}"/>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96" name="Text Box 299">
          <a:extLst>
            <a:ext uri="{FF2B5EF4-FFF2-40B4-BE49-F238E27FC236}">
              <a16:creationId xmlns:a16="http://schemas.microsoft.com/office/drawing/2014/main" id="{5A08DBC0-ACC9-4B47-9149-1A5B9C2E83A1}"/>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497" name="Text Box 300">
          <a:extLst>
            <a:ext uri="{FF2B5EF4-FFF2-40B4-BE49-F238E27FC236}">
              <a16:creationId xmlns:a16="http://schemas.microsoft.com/office/drawing/2014/main" id="{DD9D8803-8E6A-4C9F-80CA-0094DB5EE561}"/>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498" name="Text Box 301">
          <a:extLst>
            <a:ext uri="{FF2B5EF4-FFF2-40B4-BE49-F238E27FC236}">
              <a16:creationId xmlns:a16="http://schemas.microsoft.com/office/drawing/2014/main" id="{7F3A6775-2E2B-49BB-BE98-2A2149F2EBDA}"/>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499" name="Text Box 302">
          <a:extLst>
            <a:ext uri="{FF2B5EF4-FFF2-40B4-BE49-F238E27FC236}">
              <a16:creationId xmlns:a16="http://schemas.microsoft.com/office/drawing/2014/main" id="{8B34B636-081C-4FA6-AC6B-BB879A05F58F}"/>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500" name="Text Box 303">
          <a:extLst>
            <a:ext uri="{FF2B5EF4-FFF2-40B4-BE49-F238E27FC236}">
              <a16:creationId xmlns:a16="http://schemas.microsoft.com/office/drawing/2014/main" id="{F6C23054-B86D-49E4-84C3-086278F8B03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501" name="Text Box 304">
          <a:extLst>
            <a:ext uri="{FF2B5EF4-FFF2-40B4-BE49-F238E27FC236}">
              <a16:creationId xmlns:a16="http://schemas.microsoft.com/office/drawing/2014/main" id="{1C7A48A9-BBE0-44C4-8177-03C53CDAB489}"/>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02" name="Text Box 305">
          <a:extLst>
            <a:ext uri="{FF2B5EF4-FFF2-40B4-BE49-F238E27FC236}">
              <a16:creationId xmlns:a16="http://schemas.microsoft.com/office/drawing/2014/main" id="{A15B3CF3-594E-4754-B5BB-E0BE15327D8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03" name="Text Box 306">
          <a:extLst>
            <a:ext uri="{FF2B5EF4-FFF2-40B4-BE49-F238E27FC236}">
              <a16:creationId xmlns:a16="http://schemas.microsoft.com/office/drawing/2014/main" id="{967716EC-3CEA-49F2-9A7E-7A25D412CA4D}"/>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04" name="Text Box 307">
          <a:extLst>
            <a:ext uri="{FF2B5EF4-FFF2-40B4-BE49-F238E27FC236}">
              <a16:creationId xmlns:a16="http://schemas.microsoft.com/office/drawing/2014/main" id="{8C93D7A6-49A2-48C5-B2AD-98ACB267D547}"/>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05" name="Text Box 308">
          <a:extLst>
            <a:ext uri="{FF2B5EF4-FFF2-40B4-BE49-F238E27FC236}">
              <a16:creationId xmlns:a16="http://schemas.microsoft.com/office/drawing/2014/main" id="{E9A5B86E-30A0-46AA-80B3-1C39344A3E59}"/>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06" name="Text Box 309">
          <a:extLst>
            <a:ext uri="{FF2B5EF4-FFF2-40B4-BE49-F238E27FC236}">
              <a16:creationId xmlns:a16="http://schemas.microsoft.com/office/drawing/2014/main" id="{C84E3501-296B-48AC-82F9-0B7E9183FABE}"/>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507" name="Text Box 310">
          <a:extLst>
            <a:ext uri="{FF2B5EF4-FFF2-40B4-BE49-F238E27FC236}">
              <a16:creationId xmlns:a16="http://schemas.microsoft.com/office/drawing/2014/main" id="{FD656EF2-58B5-4854-B758-B0EB74A1081F}"/>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142887</xdr:rowOff>
    </xdr:to>
    <xdr:sp macro="" textlink="">
      <xdr:nvSpPr>
        <xdr:cNvPr id="508" name="Text Box 311">
          <a:extLst>
            <a:ext uri="{FF2B5EF4-FFF2-40B4-BE49-F238E27FC236}">
              <a16:creationId xmlns:a16="http://schemas.microsoft.com/office/drawing/2014/main" id="{2F36D20D-3FFC-4391-8FC7-81944340951C}"/>
            </a:ext>
          </a:extLst>
        </xdr:cNvPr>
        <xdr:cNvSpPr txBox="1">
          <a:spLocks noChangeArrowheads="1"/>
        </xdr:cNvSpPr>
      </xdr:nvSpPr>
      <xdr:spPr bwMode="auto">
        <a:xfrm>
          <a:off x="1171575" y="152742900"/>
          <a:ext cx="104775" cy="640443"/>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79146</xdr:rowOff>
    </xdr:to>
    <xdr:sp macro="" textlink="">
      <xdr:nvSpPr>
        <xdr:cNvPr id="509" name="Text Box 312">
          <a:extLst>
            <a:ext uri="{FF2B5EF4-FFF2-40B4-BE49-F238E27FC236}">
              <a16:creationId xmlns:a16="http://schemas.microsoft.com/office/drawing/2014/main" id="{4AB24A97-B128-4FBA-B033-49EDB429EEFA}"/>
            </a:ext>
          </a:extLst>
        </xdr:cNvPr>
        <xdr:cNvSpPr txBox="1">
          <a:spLocks noChangeArrowheads="1"/>
        </xdr:cNvSpPr>
      </xdr:nvSpPr>
      <xdr:spPr bwMode="auto">
        <a:xfrm>
          <a:off x="1171575" y="152742900"/>
          <a:ext cx="104775" cy="576702"/>
        </a:xfrm>
        <a:prstGeom prst="rect">
          <a:avLst/>
        </a:prstGeom>
        <a:noFill/>
        <a:ln w="9525">
          <a:noFill/>
          <a:miter lim="800000"/>
          <a:headEnd/>
          <a:tailEnd/>
        </a:ln>
      </xdr:spPr>
    </xdr:sp>
    <xdr:clientData/>
  </xdr:twoCellAnchor>
  <xdr:twoCellAnchor editAs="oneCell">
    <xdr:from>
      <xdr:col>1</xdr:col>
      <xdr:colOff>0</xdr:colOff>
      <xdr:row>260</xdr:row>
      <xdr:rowOff>0</xdr:rowOff>
    </xdr:from>
    <xdr:to>
      <xdr:col>1</xdr:col>
      <xdr:colOff>104775</xdr:colOff>
      <xdr:row>261</xdr:row>
      <xdr:rowOff>79147</xdr:rowOff>
    </xdr:to>
    <xdr:sp macro="" textlink="">
      <xdr:nvSpPr>
        <xdr:cNvPr id="510" name="Text Box 313">
          <a:extLst>
            <a:ext uri="{FF2B5EF4-FFF2-40B4-BE49-F238E27FC236}">
              <a16:creationId xmlns:a16="http://schemas.microsoft.com/office/drawing/2014/main" id="{00BA66D7-F7D5-4424-8F69-0BF8C17FE45B}"/>
            </a:ext>
          </a:extLst>
        </xdr:cNvPr>
        <xdr:cNvSpPr txBox="1">
          <a:spLocks noChangeArrowheads="1"/>
        </xdr:cNvSpPr>
      </xdr:nvSpPr>
      <xdr:spPr bwMode="auto">
        <a:xfrm>
          <a:off x="1171575" y="152742900"/>
          <a:ext cx="104775" cy="576703"/>
        </a:xfrm>
        <a:prstGeom prst="rect">
          <a:avLst/>
        </a:prstGeom>
        <a:noFill/>
        <a:ln w="9525">
          <a:noFill/>
          <a:miter lim="800000"/>
          <a:headEnd/>
          <a:tailEnd/>
        </a:ln>
      </xdr:spPr>
    </xdr:sp>
    <xdr:clientData/>
  </xdr:twoCellAnchor>
  <xdr:twoCellAnchor>
    <xdr:from>
      <xdr:col>0</xdr:col>
      <xdr:colOff>50800</xdr:colOff>
      <xdr:row>0</xdr:row>
      <xdr:rowOff>40639</xdr:rowOff>
    </xdr:from>
    <xdr:to>
      <xdr:col>0</xdr:col>
      <xdr:colOff>863600</xdr:colOff>
      <xdr:row>4</xdr:row>
      <xdr:rowOff>1728</xdr:rowOff>
    </xdr:to>
    <xdr:pic>
      <xdr:nvPicPr>
        <xdr:cNvPr id="511" name="Imagen 10">
          <a:extLst>
            <a:ext uri="{FF2B5EF4-FFF2-40B4-BE49-F238E27FC236}">
              <a16:creationId xmlns:a16="http://schemas.microsoft.com/office/drawing/2014/main" id="{26C1DA86-7055-7B4F-910B-FF5B7682C6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800" y="40639"/>
          <a:ext cx="812800" cy="875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62"/>
  <sheetViews>
    <sheetView tabSelected="1" topLeftCell="A253" zoomScale="82" zoomScaleNormal="55" zoomScalePageLayoutView="30" workbookViewId="0">
      <selection activeCell="T7" sqref="N7:W8"/>
    </sheetView>
  </sheetViews>
  <sheetFormatPr baseColWidth="10" defaultColWidth="11.5" defaultRowHeight="18" x14ac:dyDescent="0.2"/>
  <cols>
    <col min="1" max="1" width="17.5" style="5" customWidth="1"/>
    <col min="2" max="2" width="68.5" style="6" customWidth="1"/>
    <col min="3" max="3" width="26.1640625" style="7" customWidth="1"/>
    <col min="4" max="4" width="21.6640625" style="1" customWidth="1"/>
    <col min="5" max="5" width="15" style="8" customWidth="1"/>
    <col min="6" max="6" width="16.5" style="8" customWidth="1"/>
    <col min="7" max="7" width="18.1640625" style="8" bestFit="1" customWidth="1"/>
    <col min="8" max="8" width="15.1640625" style="1" customWidth="1"/>
    <col min="9" max="9" width="14.1640625" style="1" customWidth="1"/>
    <col min="10" max="10" width="18.6640625" style="1" bestFit="1" customWidth="1"/>
    <col min="11" max="11" width="15.1640625" style="1" bestFit="1" customWidth="1"/>
    <col min="12" max="12" width="14.6640625" style="1" customWidth="1"/>
    <col min="13" max="13" width="18.6640625" style="1" bestFit="1" customWidth="1"/>
    <col min="14" max="21" width="11.5" style="1"/>
    <col min="22" max="22" width="18.6640625" style="1" bestFit="1" customWidth="1"/>
    <col min="23" max="16384" width="11.5" style="1"/>
  </cols>
  <sheetData>
    <row r="1" spans="1:23" x14ac:dyDescent="0.2">
      <c r="A1" s="19"/>
      <c r="B1" s="20" t="s">
        <v>441</v>
      </c>
      <c r="C1" s="21"/>
      <c r="D1" s="61" t="s">
        <v>446</v>
      </c>
      <c r="E1" s="61"/>
      <c r="F1" s="61"/>
      <c r="G1" s="61"/>
      <c r="H1" s="61"/>
      <c r="I1" s="61"/>
      <c r="J1" s="61"/>
      <c r="K1" s="61"/>
      <c r="L1" s="61"/>
      <c r="M1" s="61"/>
      <c r="N1" s="61"/>
      <c r="O1" s="61"/>
      <c r="P1" s="61"/>
      <c r="Q1" s="61"/>
      <c r="R1" s="61"/>
      <c r="S1" s="61"/>
      <c r="T1" s="61"/>
    </row>
    <row r="2" spans="1:23" x14ac:dyDescent="0.2">
      <c r="A2" s="19"/>
      <c r="B2" s="20" t="s">
        <v>442</v>
      </c>
      <c r="C2" s="21"/>
      <c r="D2" s="61"/>
      <c r="E2" s="61"/>
      <c r="F2" s="61"/>
      <c r="G2" s="61"/>
      <c r="H2" s="61"/>
      <c r="I2" s="61"/>
      <c r="J2" s="61"/>
      <c r="K2" s="61"/>
      <c r="L2" s="61"/>
      <c r="M2" s="61"/>
      <c r="N2" s="61"/>
      <c r="O2" s="61"/>
      <c r="P2" s="61"/>
      <c r="Q2" s="61"/>
      <c r="R2" s="61"/>
      <c r="S2" s="61"/>
      <c r="T2" s="61"/>
    </row>
    <row r="3" spans="1:23" x14ac:dyDescent="0.2">
      <c r="A3" s="19"/>
      <c r="B3" s="20" t="s">
        <v>443</v>
      </c>
      <c r="C3" s="21"/>
      <c r="D3" s="61"/>
      <c r="E3" s="61"/>
      <c r="F3" s="61"/>
      <c r="G3" s="61"/>
      <c r="H3" s="61"/>
      <c r="I3" s="61"/>
      <c r="J3" s="61"/>
      <c r="K3" s="61"/>
      <c r="L3" s="61"/>
      <c r="M3" s="61"/>
      <c r="N3" s="61"/>
      <c r="O3" s="61"/>
      <c r="P3" s="61"/>
      <c r="Q3" s="61"/>
      <c r="R3" s="61"/>
      <c r="S3" s="61"/>
      <c r="T3" s="61"/>
    </row>
    <row r="4" spans="1:23" x14ac:dyDescent="0.2">
      <c r="A4" s="19"/>
      <c r="B4" s="20" t="s">
        <v>444</v>
      </c>
      <c r="C4" s="21"/>
      <c r="D4" s="61"/>
      <c r="E4" s="61"/>
      <c r="F4" s="61"/>
      <c r="G4" s="61"/>
      <c r="H4" s="61"/>
      <c r="I4" s="61"/>
      <c r="J4" s="61"/>
      <c r="K4" s="61"/>
      <c r="L4" s="61"/>
      <c r="M4" s="61"/>
      <c r="N4" s="61"/>
      <c r="O4" s="61"/>
      <c r="P4" s="61"/>
      <c r="Q4" s="61"/>
      <c r="R4" s="61"/>
      <c r="S4" s="61"/>
      <c r="T4" s="61"/>
    </row>
    <row r="5" spans="1:23" x14ac:dyDescent="0.2">
      <c r="A5" s="19"/>
      <c r="B5" s="20" t="s">
        <v>445</v>
      </c>
      <c r="C5" s="21"/>
      <c r="D5" s="61"/>
      <c r="E5" s="61"/>
      <c r="F5" s="61"/>
      <c r="G5" s="61"/>
      <c r="H5" s="61"/>
      <c r="I5" s="61"/>
      <c r="J5" s="61"/>
      <c r="K5" s="61"/>
      <c r="L5" s="61"/>
      <c r="M5" s="61"/>
      <c r="N5" s="61"/>
      <c r="O5" s="61"/>
      <c r="P5" s="61"/>
      <c r="Q5" s="61"/>
      <c r="R5" s="61"/>
      <c r="S5" s="61"/>
      <c r="T5" s="61"/>
    </row>
    <row r="6" spans="1:23" ht="19" thickBot="1" x14ac:dyDescent="0.25">
      <c r="A6" s="1"/>
      <c r="B6" s="1"/>
      <c r="C6" s="1"/>
      <c r="E6" s="1"/>
      <c r="F6" s="1"/>
      <c r="G6" s="1"/>
    </row>
    <row r="7" spans="1:23" ht="33" customHeight="1" x14ac:dyDescent="0.2">
      <c r="A7" s="70" t="s">
        <v>0</v>
      </c>
      <c r="B7" s="71"/>
      <c r="C7" s="71"/>
      <c r="D7" s="71"/>
      <c r="E7" s="72" t="s">
        <v>422</v>
      </c>
      <c r="F7" s="73"/>
      <c r="G7" s="74"/>
      <c r="H7" s="78" t="s">
        <v>423</v>
      </c>
      <c r="I7" s="79"/>
      <c r="J7" s="80"/>
      <c r="K7" s="78" t="s">
        <v>424</v>
      </c>
      <c r="L7" s="79"/>
      <c r="M7" s="80"/>
      <c r="N7" s="88" t="s">
        <v>431</v>
      </c>
      <c r="O7" s="89"/>
      <c r="P7" s="89"/>
      <c r="Q7" s="89"/>
      <c r="R7" s="89"/>
      <c r="S7" s="90"/>
      <c r="T7" s="91" t="s">
        <v>432</v>
      </c>
      <c r="U7" s="92"/>
      <c r="V7" s="92"/>
      <c r="W7" s="93"/>
    </row>
    <row r="8" spans="1:23" ht="18" customHeight="1" x14ac:dyDescent="0.2">
      <c r="A8" s="62" t="s">
        <v>1</v>
      </c>
      <c r="B8" s="62" t="s">
        <v>2</v>
      </c>
      <c r="C8" s="62" t="s">
        <v>3</v>
      </c>
      <c r="D8" s="63" t="s">
        <v>4</v>
      </c>
      <c r="E8" s="64" t="s">
        <v>425</v>
      </c>
      <c r="F8" s="65"/>
      <c r="G8" s="66"/>
      <c r="H8" s="75" t="s">
        <v>426</v>
      </c>
      <c r="I8" s="76"/>
      <c r="J8" s="77"/>
      <c r="K8" s="81" t="s">
        <v>427</v>
      </c>
      <c r="L8" s="82"/>
      <c r="M8" s="83"/>
      <c r="N8" s="94"/>
      <c r="O8" s="95"/>
      <c r="P8" s="95"/>
      <c r="Q8" s="95"/>
      <c r="R8" s="95"/>
      <c r="S8" s="96"/>
      <c r="T8" s="97"/>
      <c r="U8" s="98"/>
      <c r="V8" s="98"/>
      <c r="W8" s="99"/>
    </row>
    <row r="9" spans="1:23" ht="56" x14ac:dyDescent="0.2">
      <c r="A9" s="62"/>
      <c r="B9" s="62"/>
      <c r="C9" s="62"/>
      <c r="D9" s="63"/>
      <c r="E9" s="25" t="s">
        <v>428</v>
      </c>
      <c r="F9" s="13" t="s">
        <v>429</v>
      </c>
      <c r="G9" s="26" t="s">
        <v>430</v>
      </c>
      <c r="H9" s="32" t="s">
        <v>428</v>
      </c>
      <c r="I9" s="14" t="s">
        <v>429</v>
      </c>
      <c r="J9" s="33" t="s">
        <v>430</v>
      </c>
      <c r="K9" s="37" t="s">
        <v>428</v>
      </c>
      <c r="L9" s="15" t="s">
        <v>429</v>
      </c>
      <c r="M9" s="38" t="s">
        <v>430</v>
      </c>
      <c r="N9" s="42" t="s">
        <v>433</v>
      </c>
      <c r="O9" s="16" t="s">
        <v>434</v>
      </c>
      <c r="P9" s="16" t="s">
        <v>435</v>
      </c>
      <c r="Q9" s="16" t="s">
        <v>436</v>
      </c>
      <c r="R9" s="16" t="s">
        <v>437</v>
      </c>
      <c r="S9" s="43" t="s">
        <v>438</v>
      </c>
      <c r="T9" s="42" t="s">
        <v>439</v>
      </c>
      <c r="U9" s="16" t="s">
        <v>429</v>
      </c>
      <c r="V9" s="16" t="s">
        <v>430</v>
      </c>
      <c r="W9" s="46" t="s">
        <v>440</v>
      </c>
    </row>
    <row r="10" spans="1:23" ht="398" x14ac:dyDescent="0.2">
      <c r="A10" s="2">
        <v>1</v>
      </c>
      <c r="B10" s="3" t="s">
        <v>5</v>
      </c>
      <c r="C10" s="12" t="s">
        <v>6</v>
      </c>
      <c r="D10" s="24">
        <v>1</v>
      </c>
      <c r="E10" s="27">
        <v>239111.74285714285</v>
      </c>
      <c r="F10" s="9">
        <v>45431.231142857141</v>
      </c>
      <c r="G10" s="28">
        <v>284542.97399999999</v>
      </c>
      <c r="H10" s="27">
        <v>319627.50057142897</v>
      </c>
      <c r="I10" s="9">
        <f t="shared" ref="I10:I15" si="0">H10*5%</f>
        <v>15981.375028571449</v>
      </c>
      <c r="J10" s="28">
        <f>SUM(H10:I10)</f>
        <v>335608.87560000044</v>
      </c>
      <c r="K10" s="10">
        <v>282111.74285714299</v>
      </c>
      <c r="L10" s="9">
        <f t="shared" ref="L10:L15" si="1">K10*5%</f>
        <v>14105.58714285715</v>
      </c>
      <c r="M10" s="9">
        <f>SUM(K10:L10)</f>
        <v>296217.33000000013</v>
      </c>
      <c r="N10" s="44">
        <f t="shared" ref="N10:N15" si="2">+MIN(G10,J10,M10)</f>
        <v>284542.97399999999</v>
      </c>
      <c r="O10" s="17">
        <f t="shared" ref="O10:O15" si="3">+AVERAGE(G10,J10,M10)</f>
        <v>305456.39320000022</v>
      </c>
      <c r="P10" s="22">
        <f t="shared" ref="P10:P15" si="4">+MEDIAN(G10,J10,M10)</f>
        <v>296217.33000000013</v>
      </c>
      <c r="Q10" s="22">
        <f t="shared" ref="Q10:Q15" si="5">+GEOMEAN(G10,J10,M10)</f>
        <v>304694.01415032672</v>
      </c>
      <c r="R10" s="17">
        <f t="shared" ref="R10:R15" si="6">+STDEVA(G10,J10,M10)</f>
        <v>26757.27551836002</v>
      </c>
      <c r="S10" s="45">
        <f t="shared" ref="S10" si="7">R10/O10</f>
        <v>8.7597693530154605E-2</v>
      </c>
      <c r="T10" s="44">
        <f>V10/1.05</f>
        <v>270993.30857142853</v>
      </c>
      <c r="U10" s="17">
        <f>T10*5%</f>
        <v>13549.665428571427</v>
      </c>
      <c r="V10" s="18">
        <f>IF(S10&lt;=30%,N10,IF(S10&gt;70%,O10,P10))</f>
        <v>284542.97399999999</v>
      </c>
      <c r="W10" s="47" t="str">
        <f>IF(S10&lt;=30%,N$9,IF(S10&gt;70%,O$9,P$9))</f>
        <v>MENOR VALOR</v>
      </c>
    </row>
    <row r="11" spans="1:23" ht="314" x14ac:dyDescent="0.2">
      <c r="A11" s="4">
        <v>2</v>
      </c>
      <c r="B11" s="3" t="s">
        <v>7</v>
      </c>
      <c r="C11" s="12" t="s">
        <v>417</v>
      </c>
      <c r="D11" s="24">
        <v>1</v>
      </c>
      <c r="E11" s="29">
        <v>7701.8399999999992</v>
      </c>
      <c r="F11" s="10">
        <v>1463.3495999999998</v>
      </c>
      <c r="G11" s="30">
        <v>9165.1895999999997</v>
      </c>
      <c r="H11" s="29">
        <v>10166.4288</v>
      </c>
      <c r="I11" s="9">
        <f t="shared" si="0"/>
        <v>508.32144</v>
      </c>
      <c r="J11" s="30">
        <f t="shared" ref="J11:J15" si="8">SUM(H11:I11)</f>
        <v>10674.750239999999</v>
      </c>
      <c r="K11" s="10">
        <v>10301.84</v>
      </c>
      <c r="L11" s="9">
        <f t="shared" si="1"/>
        <v>515.09199999999998</v>
      </c>
      <c r="M11" s="9">
        <f t="shared" ref="M11:M15" si="9">SUM(K11:L11)</f>
        <v>10816.932000000001</v>
      </c>
      <c r="N11" s="44">
        <f t="shared" si="2"/>
        <v>9165.1895999999997</v>
      </c>
      <c r="O11" s="17">
        <f t="shared" si="3"/>
        <v>10218.957280000001</v>
      </c>
      <c r="P11" s="22">
        <f t="shared" si="4"/>
        <v>10674.750239999999</v>
      </c>
      <c r="Q11" s="22">
        <f t="shared" si="5"/>
        <v>10190.631368584787</v>
      </c>
      <c r="R11" s="17">
        <f t="shared" si="6"/>
        <v>915.35438808071035</v>
      </c>
      <c r="S11" s="45">
        <f t="shared" ref="S11:S74" si="10">R11/O11</f>
        <v>8.9574147635609877E-2</v>
      </c>
      <c r="T11" s="44">
        <f t="shared" ref="T11:T15" si="11">V11/1.05</f>
        <v>8728.7519999999986</v>
      </c>
      <c r="U11" s="17">
        <f t="shared" ref="U11:U15" si="12">T11*5%</f>
        <v>436.43759999999997</v>
      </c>
      <c r="V11" s="18">
        <f t="shared" ref="V11:V74" si="13">IF(S11&lt;=30%,N11,IF(S11&gt;70%,O11,P11))</f>
        <v>9165.1895999999997</v>
      </c>
      <c r="W11" s="47" t="str">
        <f t="shared" ref="W11:W74" si="14">IF(S11&lt;=30%,N$9,IF(S11&gt;70%,O$9,P$9))</f>
        <v>MENOR VALOR</v>
      </c>
    </row>
    <row r="12" spans="1:23" ht="314" x14ac:dyDescent="0.2">
      <c r="A12" s="4">
        <v>3</v>
      </c>
      <c r="B12" s="3" t="s">
        <v>8</v>
      </c>
      <c r="C12" s="12" t="s">
        <v>417</v>
      </c>
      <c r="D12" s="24">
        <v>1</v>
      </c>
      <c r="E12" s="29">
        <v>7701.8399999999992</v>
      </c>
      <c r="F12" s="10">
        <v>1463.3495999999998</v>
      </c>
      <c r="G12" s="30">
        <v>9165.1895999999997</v>
      </c>
      <c r="H12" s="29">
        <v>10166.428799999998</v>
      </c>
      <c r="I12" s="9">
        <f t="shared" si="0"/>
        <v>508.32143999999994</v>
      </c>
      <c r="J12" s="30">
        <f t="shared" si="8"/>
        <v>10674.750239999998</v>
      </c>
      <c r="K12" s="10">
        <v>9681.84</v>
      </c>
      <c r="L12" s="9">
        <f t="shared" si="1"/>
        <v>484.09200000000004</v>
      </c>
      <c r="M12" s="9">
        <f t="shared" si="9"/>
        <v>10165.932000000001</v>
      </c>
      <c r="N12" s="44">
        <f t="shared" si="2"/>
        <v>9165.1895999999997</v>
      </c>
      <c r="O12" s="17">
        <f t="shared" si="3"/>
        <v>10001.957280000001</v>
      </c>
      <c r="P12" s="22">
        <f t="shared" si="4"/>
        <v>10165.932000000001</v>
      </c>
      <c r="Q12" s="22">
        <f t="shared" si="5"/>
        <v>9981.9515790722926</v>
      </c>
      <c r="R12" s="17">
        <f t="shared" si="6"/>
        <v>768.02285972398624</v>
      </c>
      <c r="S12" s="45">
        <f t="shared" si="10"/>
        <v>7.678725655624738E-2</v>
      </c>
      <c r="T12" s="44">
        <f t="shared" si="11"/>
        <v>8728.7519999999986</v>
      </c>
      <c r="U12" s="17">
        <f t="shared" si="12"/>
        <v>436.43759999999997</v>
      </c>
      <c r="V12" s="18">
        <f t="shared" si="13"/>
        <v>9165.1895999999997</v>
      </c>
      <c r="W12" s="47" t="str">
        <f t="shared" si="14"/>
        <v>MENOR VALOR</v>
      </c>
    </row>
    <row r="13" spans="1:23" ht="342" x14ac:dyDescent="0.2">
      <c r="A13" s="4">
        <v>4</v>
      </c>
      <c r="B13" s="3" t="s">
        <v>9</v>
      </c>
      <c r="C13" s="12" t="s">
        <v>417</v>
      </c>
      <c r="D13" s="24">
        <v>1</v>
      </c>
      <c r="E13" s="29">
        <v>7701.8399999999992</v>
      </c>
      <c r="F13" s="10">
        <v>1463.3495999999998</v>
      </c>
      <c r="G13" s="30">
        <v>9165.1895999999997</v>
      </c>
      <c r="H13" s="29">
        <v>10166.428799999998</v>
      </c>
      <c r="I13" s="9">
        <f t="shared" si="0"/>
        <v>508.32143999999994</v>
      </c>
      <c r="J13" s="30">
        <f t="shared" si="8"/>
        <v>10674.750239999998</v>
      </c>
      <c r="K13" s="10">
        <v>10299.84</v>
      </c>
      <c r="L13" s="9">
        <f t="shared" si="1"/>
        <v>514.99200000000008</v>
      </c>
      <c r="M13" s="9">
        <f t="shared" si="9"/>
        <v>10814.832</v>
      </c>
      <c r="N13" s="44">
        <f t="shared" si="2"/>
        <v>9165.1895999999997</v>
      </c>
      <c r="O13" s="17">
        <f t="shared" si="3"/>
        <v>10218.25728</v>
      </c>
      <c r="P13" s="22">
        <f t="shared" si="4"/>
        <v>10674.750239999998</v>
      </c>
      <c r="Q13" s="22">
        <f t="shared" si="5"/>
        <v>10189.971855921047</v>
      </c>
      <c r="R13" s="17">
        <f t="shared" si="6"/>
        <v>914.66899962041487</v>
      </c>
      <c r="S13" s="45">
        <f t="shared" si="10"/>
        <v>8.9513209009786737E-2</v>
      </c>
      <c r="T13" s="44">
        <f t="shared" si="11"/>
        <v>8728.7519999999986</v>
      </c>
      <c r="U13" s="17">
        <f t="shared" si="12"/>
        <v>436.43759999999997</v>
      </c>
      <c r="V13" s="18">
        <f t="shared" si="13"/>
        <v>9165.1895999999997</v>
      </c>
      <c r="W13" s="47" t="str">
        <f t="shared" si="14"/>
        <v>MENOR VALOR</v>
      </c>
    </row>
    <row r="14" spans="1:23" ht="314" x14ac:dyDescent="0.2">
      <c r="A14" s="4">
        <v>5</v>
      </c>
      <c r="B14" s="3" t="s">
        <v>10</v>
      </c>
      <c r="C14" s="12" t="s">
        <v>418</v>
      </c>
      <c r="D14" s="24">
        <v>1</v>
      </c>
      <c r="E14" s="29">
        <v>20416.813714285716</v>
      </c>
      <c r="F14" s="10">
        <v>3879.1946057142859</v>
      </c>
      <c r="G14" s="30">
        <v>24296.008320000001</v>
      </c>
      <c r="H14" s="29">
        <v>29950.194102857098</v>
      </c>
      <c r="I14" s="9">
        <f t="shared" si="0"/>
        <v>1497.509705142855</v>
      </c>
      <c r="J14" s="30">
        <f t="shared" si="8"/>
        <v>31447.703807999955</v>
      </c>
      <c r="K14" s="10">
        <v>23961.813714285701</v>
      </c>
      <c r="L14" s="9">
        <f t="shared" si="1"/>
        <v>1198.0906857142852</v>
      </c>
      <c r="M14" s="9">
        <f t="shared" si="9"/>
        <v>25159.904399999985</v>
      </c>
      <c r="N14" s="44">
        <f t="shared" si="2"/>
        <v>24296.008320000001</v>
      </c>
      <c r="O14" s="17">
        <f t="shared" si="3"/>
        <v>26967.872175999979</v>
      </c>
      <c r="P14" s="22">
        <f t="shared" si="4"/>
        <v>25159.904399999985</v>
      </c>
      <c r="Q14" s="22">
        <f t="shared" si="5"/>
        <v>26788.246395306865</v>
      </c>
      <c r="R14" s="17">
        <f t="shared" si="6"/>
        <v>3903.619819803223</v>
      </c>
      <c r="S14" s="45">
        <f t="shared" si="10"/>
        <v>0.14475075357548023</v>
      </c>
      <c r="T14" s="44">
        <f t="shared" si="11"/>
        <v>23139.055542857142</v>
      </c>
      <c r="U14" s="17">
        <f t="shared" si="12"/>
        <v>1156.9527771428573</v>
      </c>
      <c r="V14" s="18">
        <f t="shared" si="13"/>
        <v>24296.008320000001</v>
      </c>
      <c r="W14" s="47" t="str">
        <f t="shared" si="14"/>
        <v>MENOR VALOR</v>
      </c>
    </row>
    <row r="15" spans="1:23" ht="256" thickBot="1" x14ac:dyDescent="0.25">
      <c r="A15" s="4">
        <v>6</v>
      </c>
      <c r="B15" s="3" t="s">
        <v>11</v>
      </c>
      <c r="C15" s="12" t="s">
        <v>12</v>
      </c>
      <c r="D15" s="24">
        <v>1</v>
      </c>
      <c r="E15" s="29">
        <v>27086.399999999998</v>
      </c>
      <c r="F15" s="10">
        <v>5146.4159999999993</v>
      </c>
      <c r="G15" s="30">
        <v>32232.815999999999</v>
      </c>
      <c r="H15" s="29">
        <v>37754.048000000003</v>
      </c>
      <c r="I15" s="9">
        <f t="shared" si="0"/>
        <v>1887.7024000000001</v>
      </c>
      <c r="J15" s="30">
        <f t="shared" si="8"/>
        <v>39641.750400000004</v>
      </c>
      <c r="K15" s="10">
        <v>31646.400000000001</v>
      </c>
      <c r="L15" s="9">
        <f t="shared" si="1"/>
        <v>1582.3200000000002</v>
      </c>
      <c r="M15" s="9">
        <f t="shared" si="9"/>
        <v>33228.720000000001</v>
      </c>
      <c r="N15" s="44">
        <f t="shared" si="2"/>
        <v>32232.815999999999</v>
      </c>
      <c r="O15" s="17">
        <f t="shared" si="3"/>
        <v>35034.428800000002</v>
      </c>
      <c r="P15" s="22">
        <f t="shared" si="4"/>
        <v>33228.720000000001</v>
      </c>
      <c r="Q15" s="22">
        <f t="shared" si="5"/>
        <v>34886.298676075865</v>
      </c>
      <c r="R15" s="17">
        <f t="shared" si="6"/>
        <v>4021.0092562283339</v>
      </c>
      <c r="S15" s="45">
        <f t="shared" si="10"/>
        <v>0.11477307876725919</v>
      </c>
      <c r="T15" s="44">
        <f t="shared" si="11"/>
        <v>30697.919999999998</v>
      </c>
      <c r="U15" s="17">
        <f t="shared" si="12"/>
        <v>1534.896</v>
      </c>
      <c r="V15" s="18">
        <f t="shared" si="13"/>
        <v>32232.815999999999</v>
      </c>
      <c r="W15" s="47" t="str">
        <f t="shared" si="14"/>
        <v>MENOR VALOR</v>
      </c>
    </row>
    <row r="16" spans="1:23" ht="39" customHeight="1" x14ac:dyDescent="0.2">
      <c r="A16" s="70" t="s">
        <v>13</v>
      </c>
      <c r="B16" s="71"/>
      <c r="C16" s="71"/>
      <c r="D16" s="71"/>
      <c r="E16" s="64" t="s">
        <v>425</v>
      </c>
      <c r="F16" s="65"/>
      <c r="G16" s="66"/>
      <c r="H16" s="75" t="s">
        <v>426</v>
      </c>
      <c r="I16" s="76"/>
      <c r="J16" s="77"/>
      <c r="K16" s="81" t="s">
        <v>427</v>
      </c>
      <c r="L16" s="82"/>
      <c r="M16" s="83"/>
      <c r="N16" s="55" t="s">
        <v>431</v>
      </c>
      <c r="O16" s="56"/>
      <c r="P16" s="56"/>
      <c r="Q16" s="56"/>
      <c r="R16" s="56"/>
      <c r="S16" s="57"/>
      <c r="T16" s="58" t="s">
        <v>432</v>
      </c>
      <c r="U16" s="59"/>
      <c r="V16" s="59"/>
      <c r="W16" s="60"/>
    </row>
    <row r="17" spans="1:23" ht="56" x14ac:dyDescent="0.2">
      <c r="A17" s="11" t="s">
        <v>1</v>
      </c>
      <c r="B17" s="11" t="s">
        <v>2</v>
      </c>
      <c r="C17" s="11" t="s">
        <v>3</v>
      </c>
      <c r="D17" s="23" t="s">
        <v>4</v>
      </c>
      <c r="E17" s="25" t="s">
        <v>428</v>
      </c>
      <c r="F17" s="13" t="s">
        <v>429</v>
      </c>
      <c r="G17" s="26" t="s">
        <v>430</v>
      </c>
      <c r="H17" s="32" t="s">
        <v>428</v>
      </c>
      <c r="I17" s="14" t="s">
        <v>429</v>
      </c>
      <c r="J17" s="33" t="s">
        <v>430</v>
      </c>
      <c r="K17" s="37" t="s">
        <v>428</v>
      </c>
      <c r="L17" s="15" t="s">
        <v>429</v>
      </c>
      <c r="M17" s="38" t="s">
        <v>430</v>
      </c>
      <c r="N17" s="42" t="s">
        <v>433</v>
      </c>
      <c r="O17" s="16" t="s">
        <v>434</v>
      </c>
      <c r="P17" s="16" t="s">
        <v>435</v>
      </c>
      <c r="Q17" s="16" t="s">
        <v>436</v>
      </c>
      <c r="R17" s="16" t="s">
        <v>437</v>
      </c>
      <c r="S17" s="43" t="s">
        <v>438</v>
      </c>
      <c r="T17" s="42" t="s">
        <v>439</v>
      </c>
      <c r="U17" s="16" t="s">
        <v>429</v>
      </c>
      <c r="V17" s="16" t="s">
        <v>430</v>
      </c>
      <c r="W17" s="46" t="s">
        <v>440</v>
      </c>
    </row>
    <row r="18" spans="1:23" ht="30" x14ac:dyDescent="0.2">
      <c r="A18" s="2">
        <v>1</v>
      </c>
      <c r="B18" s="3" t="s">
        <v>14</v>
      </c>
      <c r="C18" s="4" t="s">
        <v>15</v>
      </c>
      <c r="D18" s="24">
        <v>1</v>
      </c>
      <c r="E18" s="29">
        <v>57808.08</v>
      </c>
      <c r="F18" s="10"/>
      <c r="G18" s="30">
        <v>57808.08</v>
      </c>
      <c r="H18" s="27">
        <v>79306.665599999993</v>
      </c>
      <c r="I18" s="9">
        <v>0</v>
      </c>
      <c r="J18" s="28">
        <f>SUM(H18:I18)</f>
        <v>79306.665599999993</v>
      </c>
      <c r="K18" s="9">
        <v>59908.08</v>
      </c>
      <c r="L18" s="9"/>
      <c r="M18" s="9">
        <v>59908.08</v>
      </c>
      <c r="N18" s="44">
        <f t="shared" ref="N18:N81" si="15">+MIN(G18,J18,M18)</f>
        <v>57808.08</v>
      </c>
      <c r="O18" s="17">
        <f t="shared" ref="O18:O81" si="16">+AVERAGE(G18,J18,M18)</f>
        <v>65674.275199999989</v>
      </c>
      <c r="P18" s="22">
        <f t="shared" ref="P18:P81" si="17">+MEDIAN(G18,J18,M18)</f>
        <v>59908.08</v>
      </c>
      <c r="Q18" s="22">
        <f t="shared" ref="Q18:Q81" si="18">+GEOMEAN(G18,J18,M18)</f>
        <v>65002.173565120742</v>
      </c>
      <c r="R18" s="17">
        <f t="shared" ref="R18:R81" si="19">+STDEVA(G18,J18,M18)</f>
        <v>11852.596804646259</v>
      </c>
      <c r="S18" s="45">
        <f t="shared" si="10"/>
        <v>0.18047548706934585</v>
      </c>
      <c r="T18" s="44">
        <f>V18</f>
        <v>57808.08</v>
      </c>
      <c r="U18" s="17"/>
      <c r="V18" s="18">
        <f t="shared" si="13"/>
        <v>57808.08</v>
      </c>
      <c r="W18" s="47" t="str">
        <f t="shared" si="14"/>
        <v>MENOR VALOR</v>
      </c>
    </row>
    <row r="19" spans="1:23" ht="30" x14ac:dyDescent="0.2">
      <c r="A19" s="2">
        <v>2</v>
      </c>
      <c r="B19" s="3" t="s">
        <v>16</v>
      </c>
      <c r="C19" s="4" t="s">
        <v>17</v>
      </c>
      <c r="D19" s="24">
        <v>1</v>
      </c>
      <c r="E19" s="29">
        <v>58099.68</v>
      </c>
      <c r="F19" s="10"/>
      <c r="G19" s="30">
        <v>58099.68</v>
      </c>
      <c r="H19" s="27">
        <v>79691.577600000004</v>
      </c>
      <c r="I19" s="9">
        <v>0</v>
      </c>
      <c r="J19" s="28">
        <f t="shared" ref="J19:J82" si="20">SUM(H19:I19)</f>
        <v>79691.577600000004</v>
      </c>
      <c r="K19" s="9">
        <v>59699.68</v>
      </c>
      <c r="L19" s="9"/>
      <c r="M19" s="9">
        <v>59699.68</v>
      </c>
      <c r="N19" s="44">
        <f t="shared" si="15"/>
        <v>58099.68</v>
      </c>
      <c r="O19" s="17">
        <f t="shared" si="16"/>
        <v>65830.31253333333</v>
      </c>
      <c r="P19" s="22">
        <f t="shared" si="17"/>
        <v>59699.68</v>
      </c>
      <c r="Q19" s="22">
        <f t="shared" si="18"/>
        <v>65140.745221698729</v>
      </c>
      <c r="R19" s="17">
        <f t="shared" si="19"/>
        <v>12030.83546293833</v>
      </c>
      <c r="S19" s="45">
        <f t="shared" si="10"/>
        <v>0.18275525362038178</v>
      </c>
      <c r="T19" s="44">
        <f t="shared" ref="T19:T47" si="21">V19</f>
        <v>58099.68</v>
      </c>
      <c r="U19" s="17"/>
      <c r="V19" s="18">
        <f t="shared" si="13"/>
        <v>58099.68</v>
      </c>
      <c r="W19" s="47" t="str">
        <f t="shared" si="14"/>
        <v>MENOR VALOR</v>
      </c>
    </row>
    <row r="20" spans="1:23" ht="30" x14ac:dyDescent="0.2">
      <c r="A20" s="2">
        <v>3</v>
      </c>
      <c r="B20" s="3" t="s">
        <v>18</v>
      </c>
      <c r="C20" s="4" t="s">
        <v>19</v>
      </c>
      <c r="D20" s="24">
        <v>1</v>
      </c>
      <c r="E20" s="29">
        <v>66677.31</v>
      </c>
      <c r="F20" s="10"/>
      <c r="G20" s="30">
        <v>66677.31</v>
      </c>
      <c r="H20" s="27">
        <v>90014.049199999994</v>
      </c>
      <c r="I20" s="9">
        <v>0</v>
      </c>
      <c r="J20" s="28">
        <f t="shared" si="20"/>
        <v>90014.049199999994</v>
      </c>
      <c r="K20" s="9">
        <v>71677.31</v>
      </c>
      <c r="L20" s="9"/>
      <c r="M20" s="9">
        <v>71677.31</v>
      </c>
      <c r="N20" s="44">
        <f t="shared" si="15"/>
        <v>66677.31</v>
      </c>
      <c r="O20" s="17">
        <f t="shared" si="16"/>
        <v>76122.88973333333</v>
      </c>
      <c r="P20" s="22">
        <f t="shared" si="17"/>
        <v>71677.31</v>
      </c>
      <c r="Q20" s="22">
        <f t="shared" si="18"/>
        <v>75490.103776504591</v>
      </c>
      <c r="R20" s="17">
        <f t="shared" si="19"/>
        <v>12287.116565584833</v>
      </c>
      <c r="S20" s="45">
        <f t="shared" si="10"/>
        <v>0.16141158866443356</v>
      </c>
      <c r="T20" s="44">
        <f t="shared" si="21"/>
        <v>66677.31</v>
      </c>
      <c r="U20" s="17"/>
      <c r="V20" s="18">
        <f t="shared" si="13"/>
        <v>66677.31</v>
      </c>
      <c r="W20" s="47" t="str">
        <f t="shared" si="14"/>
        <v>MENOR VALOR</v>
      </c>
    </row>
    <row r="21" spans="1:23" ht="28" x14ac:dyDescent="0.2">
      <c r="A21" s="2">
        <v>4</v>
      </c>
      <c r="B21" s="3" t="s">
        <v>20</v>
      </c>
      <c r="C21" s="4" t="s">
        <v>21</v>
      </c>
      <c r="D21" s="24">
        <v>1</v>
      </c>
      <c r="E21" s="29">
        <v>76190.759999999995</v>
      </c>
      <c r="F21" s="10"/>
      <c r="G21" s="30">
        <v>76190.759999999995</v>
      </c>
      <c r="H21" s="27">
        <v>102571.80319999999</v>
      </c>
      <c r="I21" s="9">
        <v>0</v>
      </c>
      <c r="J21" s="28">
        <f t="shared" si="20"/>
        <v>102571.80319999999</v>
      </c>
      <c r="K21" s="9">
        <v>78600.759999999995</v>
      </c>
      <c r="L21" s="9"/>
      <c r="M21" s="9">
        <v>78600.759999999995</v>
      </c>
      <c r="N21" s="44">
        <f t="shared" si="15"/>
        <v>76190.759999999995</v>
      </c>
      <c r="O21" s="17">
        <f t="shared" si="16"/>
        <v>85787.774399999995</v>
      </c>
      <c r="P21" s="22">
        <f t="shared" si="17"/>
        <v>78600.759999999995</v>
      </c>
      <c r="Q21" s="22">
        <f t="shared" si="18"/>
        <v>85006.541482801709</v>
      </c>
      <c r="R21" s="17">
        <f t="shared" si="19"/>
        <v>14585.257696366622</v>
      </c>
      <c r="S21" s="45">
        <f t="shared" si="10"/>
        <v>0.17001557387839894</v>
      </c>
      <c r="T21" s="44">
        <f t="shared" si="21"/>
        <v>76190.759999999995</v>
      </c>
      <c r="U21" s="17"/>
      <c r="V21" s="18">
        <f t="shared" si="13"/>
        <v>76190.759999999995</v>
      </c>
      <c r="W21" s="47" t="str">
        <f t="shared" si="14"/>
        <v>MENOR VALOR</v>
      </c>
    </row>
    <row r="22" spans="1:23" ht="30" x14ac:dyDescent="0.2">
      <c r="A22" s="2">
        <v>5</v>
      </c>
      <c r="B22" s="3" t="s">
        <v>22</v>
      </c>
      <c r="C22" s="4" t="s">
        <v>23</v>
      </c>
      <c r="D22" s="24">
        <v>1</v>
      </c>
      <c r="E22" s="29">
        <v>414093.60000000003</v>
      </c>
      <c r="F22" s="10">
        <v>78677.784000000014</v>
      </c>
      <c r="G22" s="30">
        <v>492771.38400000008</v>
      </c>
      <c r="H22" s="27">
        <v>559603.55200000003</v>
      </c>
      <c r="I22" s="9">
        <f>H22*5%</f>
        <v>27980.177600000003</v>
      </c>
      <c r="J22" s="28">
        <f t="shared" si="20"/>
        <v>587583.72960000008</v>
      </c>
      <c r="K22" s="9">
        <v>486635.6</v>
      </c>
      <c r="L22" s="9">
        <f>K22*5%</f>
        <v>24331.78</v>
      </c>
      <c r="M22" s="9">
        <f t="shared" ref="M22" si="22">SUM(K22:L22)</f>
        <v>510967.38</v>
      </c>
      <c r="N22" s="44">
        <f t="shared" si="15"/>
        <v>492771.38400000008</v>
      </c>
      <c r="O22" s="17">
        <f t="shared" si="16"/>
        <v>530440.83120000002</v>
      </c>
      <c r="P22" s="22">
        <f t="shared" si="17"/>
        <v>510967.38</v>
      </c>
      <c r="Q22" s="22">
        <f t="shared" si="18"/>
        <v>528895.01338099793</v>
      </c>
      <c r="R22" s="17">
        <f t="shared" si="19"/>
        <v>50316.5648248422</v>
      </c>
      <c r="S22" s="45">
        <f t="shared" si="10"/>
        <v>9.4858015946873056E-2</v>
      </c>
      <c r="T22" s="44">
        <f>V22/1.05</f>
        <v>469306.08000000007</v>
      </c>
      <c r="U22" s="17">
        <f>T22*5%</f>
        <v>23465.304000000004</v>
      </c>
      <c r="V22" s="18">
        <f t="shared" si="13"/>
        <v>492771.38400000008</v>
      </c>
      <c r="W22" s="47" t="str">
        <f t="shared" si="14"/>
        <v>MENOR VALOR</v>
      </c>
    </row>
    <row r="23" spans="1:23" ht="285" x14ac:dyDescent="0.2">
      <c r="A23" s="2">
        <v>6</v>
      </c>
      <c r="B23" s="3" t="s">
        <v>24</v>
      </c>
      <c r="C23" s="4" t="s">
        <v>25</v>
      </c>
      <c r="D23" s="24">
        <v>1</v>
      </c>
      <c r="E23" s="29">
        <v>178380</v>
      </c>
      <c r="F23" s="10"/>
      <c r="G23" s="30">
        <v>178380</v>
      </c>
      <c r="H23" s="27">
        <v>241461.6</v>
      </c>
      <c r="I23" s="9">
        <v>0</v>
      </c>
      <c r="J23" s="28">
        <f t="shared" si="20"/>
        <v>241461.6</v>
      </c>
      <c r="K23" s="9">
        <v>180232</v>
      </c>
      <c r="L23" s="9"/>
      <c r="M23" s="9">
        <v>180232</v>
      </c>
      <c r="N23" s="44">
        <f t="shared" si="15"/>
        <v>178380</v>
      </c>
      <c r="O23" s="17">
        <f t="shared" si="16"/>
        <v>200024.53333333333</v>
      </c>
      <c r="P23" s="22">
        <f t="shared" si="17"/>
        <v>180232</v>
      </c>
      <c r="Q23" s="22">
        <f t="shared" si="18"/>
        <v>198004.64502016705</v>
      </c>
      <c r="R23" s="17">
        <f t="shared" si="19"/>
        <v>35897.497774264695</v>
      </c>
      <c r="S23" s="45">
        <f t="shared" si="10"/>
        <v>0.17946547443979219</v>
      </c>
      <c r="T23" s="44">
        <f t="shared" si="21"/>
        <v>178380</v>
      </c>
      <c r="U23" s="17"/>
      <c r="V23" s="18">
        <f t="shared" si="13"/>
        <v>178380</v>
      </c>
      <c r="W23" s="47" t="str">
        <f t="shared" si="14"/>
        <v>MENOR VALOR</v>
      </c>
    </row>
    <row r="24" spans="1:23" ht="45" x14ac:dyDescent="0.2">
      <c r="A24" s="2">
        <v>7</v>
      </c>
      <c r="B24" s="3" t="s">
        <v>26</v>
      </c>
      <c r="C24" s="4" t="s">
        <v>27</v>
      </c>
      <c r="D24" s="24">
        <v>1</v>
      </c>
      <c r="E24" s="29">
        <v>29457</v>
      </c>
      <c r="F24" s="10"/>
      <c r="G24" s="30">
        <v>29457</v>
      </c>
      <c r="H24" s="27">
        <v>38883.240000000005</v>
      </c>
      <c r="I24" s="9">
        <v>0</v>
      </c>
      <c r="J24" s="28">
        <f t="shared" si="20"/>
        <v>38883.240000000005</v>
      </c>
      <c r="K24" s="9">
        <v>34725</v>
      </c>
      <c r="L24" s="9"/>
      <c r="M24" s="9">
        <v>34725</v>
      </c>
      <c r="N24" s="44">
        <f t="shared" si="15"/>
        <v>29457</v>
      </c>
      <c r="O24" s="17">
        <f t="shared" si="16"/>
        <v>34355.08</v>
      </c>
      <c r="P24" s="22">
        <f t="shared" si="17"/>
        <v>34725</v>
      </c>
      <c r="Q24" s="22">
        <f t="shared" si="18"/>
        <v>34134.829534087003</v>
      </c>
      <c r="R24" s="17">
        <f t="shared" si="19"/>
        <v>4723.9952094810469</v>
      </c>
      <c r="S24" s="45">
        <f t="shared" si="10"/>
        <v>0.13750499808124583</v>
      </c>
      <c r="T24" s="44">
        <f t="shared" si="21"/>
        <v>29457</v>
      </c>
      <c r="U24" s="17"/>
      <c r="V24" s="18">
        <f t="shared" si="13"/>
        <v>29457</v>
      </c>
      <c r="W24" s="47" t="str">
        <f t="shared" si="14"/>
        <v>MENOR VALOR</v>
      </c>
    </row>
    <row r="25" spans="1:23" ht="45" x14ac:dyDescent="0.2">
      <c r="A25" s="2">
        <v>8</v>
      </c>
      <c r="B25" s="3" t="s">
        <v>28</v>
      </c>
      <c r="C25" s="4" t="s">
        <v>29</v>
      </c>
      <c r="D25" s="24">
        <v>1</v>
      </c>
      <c r="E25" s="29">
        <v>84404.25</v>
      </c>
      <c r="F25" s="10"/>
      <c r="G25" s="30">
        <v>84404.25</v>
      </c>
      <c r="H25" s="27">
        <v>111413.61000000002</v>
      </c>
      <c r="I25" s="9">
        <v>0</v>
      </c>
      <c r="J25" s="28">
        <f t="shared" si="20"/>
        <v>111413.61000000002</v>
      </c>
      <c r="K25" s="9">
        <v>88524.25</v>
      </c>
      <c r="L25" s="9"/>
      <c r="M25" s="9">
        <v>88524.25</v>
      </c>
      <c r="N25" s="44">
        <f t="shared" si="15"/>
        <v>84404.25</v>
      </c>
      <c r="O25" s="17">
        <f t="shared" si="16"/>
        <v>94780.703333333324</v>
      </c>
      <c r="P25" s="22">
        <f t="shared" si="17"/>
        <v>88524.25</v>
      </c>
      <c r="Q25" s="22">
        <f t="shared" si="18"/>
        <v>94070.822049792332</v>
      </c>
      <c r="R25" s="17">
        <f t="shared" si="19"/>
        <v>14551.075153971808</v>
      </c>
      <c r="S25" s="45">
        <f t="shared" si="10"/>
        <v>0.15352360387954997</v>
      </c>
      <c r="T25" s="44">
        <f t="shared" si="21"/>
        <v>84404.25</v>
      </c>
      <c r="U25" s="17"/>
      <c r="V25" s="18">
        <f t="shared" si="13"/>
        <v>84404.25</v>
      </c>
      <c r="W25" s="47" t="str">
        <f t="shared" si="14"/>
        <v>MENOR VALOR</v>
      </c>
    </row>
    <row r="26" spans="1:23" ht="28" x14ac:dyDescent="0.2">
      <c r="A26" s="2">
        <v>9</v>
      </c>
      <c r="B26" s="3" t="s">
        <v>30</v>
      </c>
      <c r="C26" s="4" t="s">
        <v>31</v>
      </c>
      <c r="D26" s="24">
        <v>1</v>
      </c>
      <c r="E26" s="29">
        <v>35822.159999999996</v>
      </c>
      <c r="F26" s="10"/>
      <c r="G26" s="30">
        <v>35822.159999999996</v>
      </c>
      <c r="H26" s="27">
        <v>47285.251199999999</v>
      </c>
      <c r="I26" s="9">
        <v>0</v>
      </c>
      <c r="J26" s="28">
        <f t="shared" si="20"/>
        <v>47285.251199999999</v>
      </c>
      <c r="K26" s="9">
        <v>36322.159999999996</v>
      </c>
      <c r="L26" s="9"/>
      <c r="M26" s="9">
        <v>36322.159999999996</v>
      </c>
      <c r="N26" s="44">
        <f t="shared" si="15"/>
        <v>35822.159999999996</v>
      </c>
      <c r="O26" s="17">
        <f t="shared" si="16"/>
        <v>39809.857066666671</v>
      </c>
      <c r="P26" s="22">
        <f t="shared" si="17"/>
        <v>36322.159999999996</v>
      </c>
      <c r="Q26" s="22">
        <f t="shared" si="18"/>
        <v>39477.506375574085</v>
      </c>
      <c r="R26" s="17">
        <f t="shared" si="19"/>
        <v>6478.7065133794576</v>
      </c>
      <c r="S26" s="45">
        <f t="shared" si="10"/>
        <v>0.16274126537380024</v>
      </c>
      <c r="T26" s="44">
        <f t="shared" si="21"/>
        <v>35822.159999999996</v>
      </c>
      <c r="U26" s="17"/>
      <c r="V26" s="18">
        <f t="shared" si="13"/>
        <v>35822.159999999996</v>
      </c>
      <c r="W26" s="47" t="str">
        <f t="shared" si="14"/>
        <v>MENOR VALOR</v>
      </c>
    </row>
    <row r="27" spans="1:23" ht="30" x14ac:dyDescent="0.2">
      <c r="A27" s="2">
        <v>10</v>
      </c>
      <c r="B27" s="3" t="s">
        <v>32</v>
      </c>
      <c r="C27" s="4" t="s">
        <v>33</v>
      </c>
      <c r="D27" s="24">
        <v>1</v>
      </c>
      <c r="E27" s="29">
        <v>47071.44000000001</v>
      </c>
      <c r="F27" s="10"/>
      <c r="G27" s="30">
        <v>47071.44000000001</v>
      </c>
      <c r="H27" s="27">
        <v>62134.300800000005</v>
      </c>
      <c r="I27" s="9">
        <v>0</v>
      </c>
      <c r="J27" s="28">
        <f t="shared" si="20"/>
        <v>62134.300800000005</v>
      </c>
      <c r="K27" s="9">
        <v>49651.44000000001</v>
      </c>
      <c r="L27" s="9"/>
      <c r="M27" s="9">
        <v>49651.44000000001</v>
      </c>
      <c r="N27" s="44">
        <f t="shared" si="15"/>
        <v>47071.44000000001</v>
      </c>
      <c r="O27" s="17">
        <f t="shared" si="16"/>
        <v>52952.39360000001</v>
      </c>
      <c r="P27" s="22">
        <f t="shared" si="17"/>
        <v>49651.44000000001</v>
      </c>
      <c r="Q27" s="22">
        <f t="shared" si="18"/>
        <v>52562.205858430636</v>
      </c>
      <c r="R27" s="17">
        <f t="shared" si="19"/>
        <v>8055.7224922447467</v>
      </c>
      <c r="S27" s="45">
        <f t="shared" si="10"/>
        <v>0.15213141360704693</v>
      </c>
      <c r="T27" s="44">
        <f t="shared" si="21"/>
        <v>47071.44000000001</v>
      </c>
      <c r="U27" s="17"/>
      <c r="V27" s="18">
        <f t="shared" si="13"/>
        <v>47071.44000000001</v>
      </c>
      <c r="W27" s="47" t="str">
        <f t="shared" si="14"/>
        <v>MENOR VALOR</v>
      </c>
    </row>
    <row r="28" spans="1:23" ht="30" x14ac:dyDescent="0.2">
      <c r="A28" s="2">
        <v>11</v>
      </c>
      <c r="B28" s="3" t="s">
        <v>34</v>
      </c>
      <c r="C28" s="4" t="s">
        <v>35</v>
      </c>
      <c r="D28" s="24">
        <v>1</v>
      </c>
      <c r="E28" s="29">
        <v>67395.240000000005</v>
      </c>
      <c r="F28" s="10"/>
      <c r="G28" s="30">
        <v>67395.240000000005</v>
      </c>
      <c r="H28" s="27">
        <v>88961.716799999995</v>
      </c>
      <c r="I28" s="9">
        <v>0</v>
      </c>
      <c r="J28" s="28">
        <f t="shared" si="20"/>
        <v>88961.716799999995</v>
      </c>
      <c r="K28" s="9">
        <v>70020.240000000005</v>
      </c>
      <c r="L28" s="9"/>
      <c r="M28" s="9">
        <v>70020.240000000005</v>
      </c>
      <c r="N28" s="44">
        <f t="shared" si="15"/>
        <v>67395.240000000005</v>
      </c>
      <c r="O28" s="17">
        <f t="shared" si="16"/>
        <v>75459.065599999987</v>
      </c>
      <c r="P28" s="22">
        <f t="shared" si="17"/>
        <v>70020.240000000005</v>
      </c>
      <c r="Q28" s="22">
        <f t="shared" si="18"/>
        <v>74877.613057356793</v>
      </c>
      <c r="R28" s="17">
        <f t="shared" si="19"/>
        <v>11767.066258063163</v>
      </c>
      <c r="S28" s="45">
        <f t="shared" si="10"/>
        <v>0.15593972923596824</v>
      </c>
      <c r="T28" s="44">
        <f t="shared" si="21"/>
        <v>67395.240000000005</v>
      </c>
      <c r="U28" s="17"/>
      <c r="V28" s="18">
        <f t="shared" si="13"/>
        <v>67395.240000000005</v>
      </c>
      <c r="W28" s="47" t="str">
        <f t="shared" si="14"/>
        <v>MENOR VALOR</v>
      </c>
    </row>
    <row r="29" spans="1:23" ht="28" x14ac:dyDescent="0.2">
      <c r="A29" s="2">
        <v>12</v>
      </c>
      <c r="B29" s="3" t="s">
        <v>36</v>
      </c>
      <c r="C29" s="4" t="s">
        <v>37</v>
      </c>
      <c r="D29" s="24">
        <v>1</v>
      </c>
      <c r="E29" s="29">
        <v>61366.409999999996</v>
      </c>
      <c r="F29" s="10"/>
      <c r="G29" s="30">
        <v>61366.409999999996</v>
      </c>
      <c r="H29" s="27">
        <v>89003.661200000002</v>
      </c>
      <c r="I29" s="9">
        <v>0</v>
      </c>
      <c r="J29" s="28">
        <f t="shared" si="20"/>
        <v>89003.661200000002</v>
      </c>
      <c r="K29" s="9">
        <v>63817.409999999996</v>
      </c>
      <c r="L29" s="9"/>
      <c r="M29" s="9">
        <v>63817.409999999996</v>
      </c>
      <c r="N29" s="44">
        <f t="shared" si="15"/>
        <v>61366.409999999996</v>
      </c>
      <c r="O29" s="17">
        <f t="shared" si="16"/>
        <v>71395.827066666665</v>
      </c>
      <c r="P29" s="22">
        <f t="shared" si="17"/>
        <v>63817.409999999996</v>
      </c>
      <c r="Q29" s="22">
        <f t="shared" si="18"/>
        <v>70376.217516211967</v>
      </c>
      <c r="R29" s="17">
        <f t="shared" si="19"/>
        <v>15297.997169572011</v>
      </c>
      <c r="S29" s="45">
        <f t="shared" si="10"/>
        <v>0.21427018634138564</v>
      </c>
      <c r="T29" s="44">
        <f t="shared" si="21"/>
        <v>61366.409999999996</v>
      </c>
      <c r="U29" s="17"/>
      <c r="V29" s="18">
        <f t="shared" si="13"/>
        <v>61366.409999999996</v>
      </c>
      <c r="W29" s="47" t="str">
        <f t="shared" si="14"/>
        <v>MENOR VALOR</v>
      </c>
    </row>
    <row r="30" spans="1:23" ht="30" x14ac:dyDescent="0.2">
      <c r="A30" s="2">
        <v>13</v>
      </c>
      <c r="B30" s="3" t="s">
        <v>38</v>
      </c>
      <c r="C30" s="4" t="s">
        <v>39</v>
      </c>
      <c r="D30" s="24">
        <v>1</v>
      </c>
      <c r="E30" s="29">
        <v>87346.8</v>
      </c>
      <c r="F30" s="10"/>
      <c r="G30" s="30">
        <v>87346.8</v>
      </c>
      <c r="H30" s="27">
        <v>116297.776</v>
      </c>
      <c r="I30" s="9">
        <v>0</v>
      </c>
      <c r="J30" s="28">
        <f t="shared" si="20"/>
        <v>116297.776</v>
      </c>
      <c r="K30" s="9">
        <v>90597.8</v>
      </c>
      <c r="L30" s="9"/>
      <c r="M30" s="9">
        <v>90597.8</v>
      </c>
      <c r="N30" s="44">
        <f t="shared" si="15"/>
        <v>87346.8</v>
      </c>
      <c r="O30" s="17">
        <f t="shared" si="16"/>
        <v>98080.792000000001</v>
      </c>
      <c r="P30" s="22">
        <f t="shared" si="17"/>
        <v>90597.8</v>
      </c>
      <c r="Q30" s="22">
        <f t="shared" si="18"/>
        <v>97269.948693725339</v>
      </c>
      <c r="R30" s="17">
        <f t="shared" si="19"/>
        <v>15859.890598367709</v>
      </c>
      <c r="S30" s="45">
        <f t="shared" si="10"/>
        <v>0.1617023096465994</v>
      </c>
      <c r="T30" s="44">
        <f t="shared" si="21"/>
        <v>87346.8</v>
      </c>
      <c r="U30" s="17"/>
      <c r="V30" s="18">
        <f t="shared" si="13"/>
        <v>87346.8</v>
      </c>
      <c r="W30" s="47" t="str">
        <f t="shared" si="14"/>
        <v>MENOR VALOR</v>
      </c>
    </row>
    <row r="31" spans="1:23" ht="30" x14ac:dyDescent="0.2">
      <c r="A31" s="2">
        <v>14</v>
      </c>
      <c r="B31" s="3" t="s">
        <v>40</v>
      </c>
      <c r="C31" s="4" t="s">
        <v>419</v>
      </c>
      <c r="D31" s="24">
        <v>1</v>
      </c>
      <c r="E31" s="29">
        <v>96138.900000000009</v>
      </c>
      <c r="F31" s="10"/>
      <c r="G31" s="30">
        <v>96138.900000000009</v>
      </c>
      <c r="H31" s="29">
        <v>126903.348</v>
      </c>
      <c r="I31" s="10">
        <v>0</v>
      </c>
      <c r="J31" s="30">
        <f t="shared" si="20"/>
        <v>126903.348</v>
      </c>
      <c r="K31" s="10">
        <v>97590.900000000009</v>
      </c>
      <c r="L31" s="10"/>
      <c r="M31" s="10">
        <v>97590.900000000009</v>
      </c>
      <c r="N31" s="44">
        <f t="shared" si="15"/>
        <v>96138.900000000009</v>
      </c>
      <c r="O31" s="17">
        <f t="shared" si="16"/>
        <v>106877.71600000001</v>
      </c>
      <c r="P31" s="22">
        <f t="shared" si="17"/>
        <v>97590.900000000009</v>
      </c>
      <c r="Q31" s="22">
        <f t="shared" si="18"/>
        <v>105988.93230993813</v>
      </c>
      <c r="R31" s="17">
        <f t="shared" si="19"/>
        <v>17357.895285706825</v>
      </c>
      <c r="S31" s="45">
        <f t="shared" si="10"/>
        <v>0.16240892802861565</v>
      </c>
      <c r="T31" s="44">
        <f t="shared" si="21"/>
        <v>96138.900000000009</v>
      </c>
      <c r="U31" s="17"/>
      <c r="V31" s="18">
        <f t="shared" si="13"/>
        <v>96138.900000000009</v>
      </c>
      <c r="W31" s="47" t="str">
        <f t="shared" si="14"/>
        <v>MENOR VALOR</v>
      </c>
    </row>
    <row r="32" spans="1:23" ht="28" x14ac:dyDescent="0.2">
      <c r="A32" s="2">
        <v>15</v>
      </c>
      <c r="B32" s="3" t="s">
        <v>41</v>
      </c>
      <c r="C32" s="4" t="s">
        <v>42</v>
      </c>
      <c r="D32" s="24">
        <v>1</v>
      </c>
      <c r="E32" s="29">
        <v>26941.679999999997</v>
      </c>
      <c r="F32" s="10"/>
      <c r="G32" s="30">
        <v>26941.679999999997</v>
      </c>
      <c r="H32" s="27">
        <v>35563.017599999992</v>
      </c>
      <c r="I32" s="9">
        <v>0</v>
      </c>
      <c r="J32" s="28">
        <f t="shared" si="20"/>
        <v>35563.017599999992</v>
      </c>
      <c r="K32" s="9">
        <v>30195.679999999997</v>
      </c>
      <c r="L32" s="9"/>
      <c r="M32" s="9">
        <v>30195.679999999997</v>
      </c>
      <c r="N32" s="44">
        <f t="shared" si="15"/>
        <v>26941.679999999997</v>
      </c>
      <c r="O32" s="17">
        <f t="shared" si="16"/>
        <v>30900.125866666658</v>
      </c>
      <c r="P32" s="22">
        <f t="shared" si="17"/>
        <v>30195.679999999997</v>
      </c>
      <c r="Q32" s="22">
        <f t="shared" si="18"/>
        <v>30698.891752963591</v>
      </c>
      <c r="R32" s="17">
        <f t="shared" si="19"/>
        <v>4353.6247527309361</v>
      </c>
      <c r="S32" s="45">
        <f t="shared" si="10"/>
        <v>0.14089343103379992</v>
      </c>
      <c r="T32" s="44">
        <f t="shared" si="21"/>
        <v>26941.679999999997</v>
      </c>
      <c r="U32" s="17"/>
      <c r="V32" s="18">
        <f t="shared" si="13"/>
        <v>26941.679999999997</v>
      </c>
      <c r="W32" s="47" t="str">
        <f t="shared" si="14"/>
        <v>MENOR VALOR</v>
      </c>
    </row>
    <row r="33" spans="1:23" ht="30" x14ac:dyDescent="0.2">
      <c r="A33" s="2">
        <v>16</v>
      </c>
      <c r="B33" s="3" t="s">
        <v>43</v>
      </c>
      <c r="C33" s="4" t="s">
        <v>44</v>
      </c>
      <c r="D33" s="24">
        <v>1</v>
      </c>
      <c r="E33" s="29">
        <v>232433.46000000002</v>
      </c>
      <c r="F33" s="10"/>
      <c r="G33" s="30">
        <v>232433.46000000002</v>
      </c>
      <c r="H33" s="27">
        <v>306812.16720000003</v>
      </c>
      <c r="I33" s="9">
        <v>0</v>
      </c>
      <c r="J33" s="28">
        <f t="shared" si="20"/>
        <v>306812.16720000003</v>
      </c>
      <c r="K33" s="9">
        <v>236643.46000000002</v>
      </c>
      <c r="L33" s="9"/>
      <c r="M33" s="9">
        <v>236643.46000000002</v>
      </c>
      <c r="N33" s="44">
        <f t="shared" si="15"/>
        <v>232433.46000000002</v>
      </c>
      <c r="O33" s="17">
        <f t="shared" si="16"/>
        <v>258629.69573333333</v>
      </c>
      <c r="P33" s="22">
        <f t="shared" si="17"/>
        <v>236643.46000000002</v>
      </c>
      <c r="Q33" s="22">
        <f t="shared" si="18"/>
        <v>256500.71341494692</v>
      </c>
      <c r="R33" s="17">
        <f t="shared" si="19"/>
        <v>41780.305677162563</v>
      </c>
      <c r="S33" s="45">
        <f t="shared" si="10"/>
        <v>0.16154488972620221</v>
      </c>
      <c r="T33" s="44">
        <f t="shared" si="21"/>
        <v>232433.46000000002</v>
      </c>
      <c r="U33" s="17"/>
      <c r="V33" s="18">
        <f t="shared" si="13"/>
        <v>232433.46000000002</v>
      </c>
      <c r="W33" s="47" t="str">
        <f t="shared" si="14"/>
        <v>MENOR VALOR</v>
      </c>
    </row>
    <row r="34" spans="1:23" ht="28" x14ac:dyDescent="0.2">
      <c r="A34" s="2">
        <v>17</v>
      </c>
      <c r="B34" s="3" t="s">
        <v>45</v>
      </c>
      <c r="C34" s="4" t="s">
        <v>46</v>
      </c>
      <c r="D34" s="24">
        <v>1</v>
      </c>
      <c r="E34" s="29">
        <v>54675</v>
      </c>
      <c r="F34" s="10"/>
      <c r="G34" s="30">
        <v>54675</v>
      </c>
      <c r="H34" s="27">
        <v>77171</v>
      </c>
      <c r="I34" s="9">
        <v>0</v>
      </c>
      <c r="J34" s="28">
        <f t="shared" si="20"/>
        <v>77171</v>
      </c>
      <c r="K34" s="9">
        <v>56779</v>
      </c>
      <c r="L34" s="9"/>
      <c r="M34" s="9">
        <v>56779</v>
      </c>
      <c r="N34" s="44">
        <f t="shared" si="15"/>
        <v>54675</v>
      </c>
      <c r="O34" s="17">
        <f t="shared" si="16"/>
        <v>62875</v>
      </c>
      <c r="P34" s="22">
        <f t="shared" si="17"/>
        <v>56779</v>
      </c>
      <c r="Q34" s="22">
        <f t="shared" si="18"/>
        <v>62107.429210429545</v>
      </c>
      <c r="R34" s="17">
        <f t="shared" si="19"/>
        <v>12425.313517171307</v>
      </c>
      <c r="S34" s="45">
        <f t="shared" si="10"/>
        <v>0.19761930047190945</v>
      </c>
      <c r="T34" s="44">
        <f t="shared" si="21"/>
        <v>54675</v>
      </c>
      <c r="U34" s="17"/>
      <c r="V34" s="18">
        <f t="shared" si="13"/>
        <v>54675</v>
      </c>
      <c r="W34" s="47" t="str">
        <f t="shared" si="14"/>
        <v>MENOR VALOR</v>
      </c>
    </row>
    <row r="35" spans="1:23" ht="28" x14ac:dyDescent="0.2">
      <c r="A35" s="2">
        <v>18</v>
      </c>
      <c r="B35" s="3" t="s">
        <v>47</v>
      </c>
      <c r="C35" s="4" t="s">
        <v>48</v>
      </c>
      <c r="D35" s="24">
        <v>1</v>
      </c>
      <c r="E35" s="29">
        <v>454582.98000000004</v>
      </c>
      <c r="F35" s="10"/>
      <c r="G35" s="30">
        <v>454582.98000000004</v>
      </c>
      <c r="H35" s="27">
        <v>600049.53359999997</v>
      </c>
      <c r="I35" s="9">
        <v>0</v>
      </c>
      <c r="J35" s="28">
        <f t="shared" si="20"/>
        <v>600049.53359999997</v>
      </c>
      <c r="K35" s="9">
        <v>461103.98000000004</v>
      </c>
      <c r="L35" s="9"/>
      <c r="M35" s="9">
        <v>461103.98000000004</v>
      </c>
      <c r="N35" s="44">
        <f t="shared" si="15"/>
        <v>454582.98000000004</v>
      </c>
      <c r="O35" s="17">
        <f t="shared" si="16"/>
        <v>505245.49786666664</v>
      </c>
      <c r="P35" s="22">
        <f t="shared" si="17"/>
        <v>461103.98000000004</v>
      </c>
      <c r="Q35" s="22">
        <f t="shared" si="18"/>
        <v>501033.05815160298</v>
      </c>
      <c r="R35" s="17">
        <f t="shared" si="19"/>
        <v>82167.419052477373</v>
      </c>
      <c r="S35" s="45">
        <f t="shared" si="10"/>
        <v>0.16262870109564281</v>
      </c>
      <c r="T35" s="44">
        <f t="shared" si="21"/>
        <v>454582.98000000004</v>
      </c>
      <c r="U35" s="17"/>
      <c r="V35" s="18">
        <f t="shared" si="13"/>
        <v>454582.98000000004</v>
      </c>
      <c r="W35" s="47" t="str">
        <f t="shared" si="14"/>
        <v>MENOR VALOR</v>
      </c>
    </row>
    <row r="36" spans="1:23" ht="45" x14ac:dyDescent="0.2">
      <c r="A36" s="2">
        <v>19</v>
      </c>
      <c r="B36" s="3" t="s">
        <v>49</v>
      </c>
      <c r="C36" s="4" t="s">
        <v>50</v>
      </c>
      <c r="D36" s="24">
        <v>1</v>
      </c>
      <c r="E36" s="29">
        <v>85995.900000000009</v>
      </c>
      <c r="F36" s="10"/>
      <c r="G36" s="30">
        <v>85995.900000000009</v>
      </c>
      <c r="H36" s="27">
        <v>118514.588</v>
      </c>
      <c r="I36" s="9">
        <v>0</v>
      </c>
      <c r="J36" s="28">
        <f t="shared" si="20"/>
        <v>118514.588</v>
      </c>
      <c r="K36" s="9">
        <v>87249.900000000009</v>
      </c>
      <c r="L36" s="9"/>
      <c r="M36" s="9">
        <v>87249.900000000009</v>
      </c>
      <c r="N36" s="44">
        <f t="shared" si="15"/>
        <v>85995.900000000009</v>
      </c>
      <c r="O36" s="17">
        <f t="shared" si="16"/>
        <v>97253.462666666674</v>
      </c>
      <c r="P36" s="22">
        <f t="shared" si="17"/>
        <v>87249.900000000009</v>
      </c>
      <c r="Q36" s="22">
        <f t="shared" si="18"/>
        <v>96162.297667162115</v>
      </c>
      <c r="R36" s="17">
        <f t="shared" si="19"/>
        <v>18423.34705827849</v>
      </c>
      <c r="S36" s="45">
        <f t="shared" si="10"/>
        <v>0.18943641237149531</v>
      </c>
      <c r="T36" s="44">
        <f t="shared" si="21"/>
        <v>85995.900000000009</v>
      </c>
      <c r="U36" s="17"/>
      <c r="V36" s="18">
        <f t="shared" si="13"/>
        <v>85995.900000000009</v>
      </c>
      <c r="W36" s="47" t="str">
        <f t="shared" si="14"/>
        <v>MENOR VALOR</v>
      </c>
    </row>
    <row r="37" spans="1:23" ht="75" x14ac:dyDescent="0.2">
      <c r="A37" s="2">
        <v>20</v>
      </c>
      <c r="B37" s="3" t="s">
        <v>51</v>
      </c>
      <c r="C37" s="4" t="s">
        <v>52</v>
      </c>
      <c r="D37" s="24">
        <v>1</v>
      </c>
      <c r="E37" s="29">
        <v>142528.5</v>
      </c>
      <c r="F37" s="10"/>
      <c r="G37" s="30">
        <v>142528.5</v>
      </c>
      <c r="H37" s="27">
        <v>188137.62000000002</v>
      </c>
      <c r="I37" s="9">
        <v>0</v>
      </c>
      <c r="J37" s="28">
        <f t="shared" si="20"/>
        <v>188137.62000000002</v>
      </c>
      <c r="K37" s="9">
        <v>145738.5</v>
      </c>
      <c r="L37" s="9"/>
      <c r="M37" s="9">
        <v>145738.5</v>
      </c>
      <c r="N37" s="44">
        <f t="shared" si="15"/>
        <v>142528.5</v>
      </c>
      <c r="O37" s="17">
        <f t="shared" si="16"/>
        <v>158801.54</v>
      </c>
      <c r="P37" s="22">
        <f t="shared" si="17"/>
        <v>145738.5</v>
      </c>
      <c r="Q37" s="22">
        <f t="shared" si="18"/>
        <v>157513.29571953052</v>
      </c>
      <c r="R37" s="17">
        <f t="shared" si="19"/>
        <v>25456.43764010994</v>
      </c>
      <c r="S37" s="45">
        <f t="shared" si="10"/>
        <v>0.16030346834237211</v>
      </c>
      <c r="T37" s="44">
        <f t="shared" si="21"/>
        <v>142528.5</v>
      </c>
      <c r="U37" s="17"/>
      <c r="V37" s="18">
        <f t="shared" si="13"/>
        <v>142528.5</v>
      </c>
      <c r="W37" s="47" t="str">
        <f t="shared" si="14"/>
        <v>MENOR VALOR</v>
      </c>
    </row>
    <row r="38" spans="1:23" ht="45" x14ac:dyDescent="0.2">
      <c r="A38" s="2">
        <v>21</v>
      </c>
      <c r="B38" s="3" t="s">
        <v>53</v>
      </c>
      <c r="C38" s="4" t="s">
        <v>420</v>
      </c>
      <c r="D38" s="24">
        <v>1</v>
      </c>
      <c r="E38" s="29">
        <v>136476.81000000003</v>
      </c>
      <c r="F38" s="10"/>
      <c r="G38" s="30">
        <v>136476.81000000003</v>
      </c>
      <c r="H38" s="29">
        <v>180149.38920000003</v>
      </c>
      <c r="I38" s="10">
        <v>0</v>
      </c>
      <c r="J38" s="30">
        <f t="shared" si="20"/>
        <v>180149.38920000003</v>
      </c>
      <c r="K38" s="10">
        <v>139686.81000000003</v>
      </c>
      <c r="L38" s="10"/>
      <c r="M38" s="10">
        <v>139686.81000000003</v>
      </c>
      <c r="N38" s="44">
        <f t="shared" si="15"/>
        <v>136476.81000000003</v>
      </c>
      <c r="O38" s="17">
        <f t="shared" si="16"/>
        <v>152104.33640000003</v>
      </c>
      <c r="P38" s="22">
        <f t="shared" si="17"/>
        <v>139686.81000000003</v>
      </c>
      <c r="Q38" s="22">
        <f t="shared" si="18"/>
        <v>150874.44496749717</v>
      </c>
      <c r="R38" s="17">
        <f t="shared" si="19"/>
        <v>24340.70181642452</v>
      </c>
      <c r="S38" s="45">
        <f t="shared" si="10"/>
        <v>0.16002635028375506</v>
      </c>
      <c r="T38" s="44">
        <f t="shared" si="21"/>
        <v>136476.81000000003</v>
      </c>
      <c r="U38" s="17"/>
      <c r="V38" s="18">
        <f t="shared" si="13"/>
        <v>136476.81000000003</v>
      </c>
      <c r="W38" s="47" t="str">
        <f t="shared" si="14"/>
        <v>MENOR VALOR</v>
      </c>
    </row>
    <row r="39" spans="1:23" ht="28" x14ac:dyDescent="0.2">
      <c r="A39" s="2">
        <v>22</v>
      </c>
      <c r="B39" s="3" t="s">
        <v>54</v>
      </c>
      <c r="C39" s="4" t="s">
        <v>55</v>
      </c>
      <c r="D39" s="24">
        <v>1</v>
      </c>
      <c r="E39" s="29">
        <v>127566</v>
      </c>
      <c r="F39" s="10"/>
      <c r="G39" s="30">
        <v>127566</v>
      </c>
      <c r="H39" s="27">
        <v>169387.12</v>
      </c>
      <c r="I39" s="9">
        <v>0</v>
      </c>
      <c r="J39" s="28">
        <f t="shared" si="20"/>
        <v>169387.12</v>
      </c>
      <c r="K39" s="9">
        <v>129591</v>
      </c>
      <c r="L39" s="9"/>
      <c r="M39" s="9">
        <v>129591</v>
      </c>
      <c r="N39" s="44">
        <f t="shared" si="15"/>
        <v>127566</v>
      </c>
      <c r="O39" s="17">
        <f t="shared" si="16"/>
        <v>142181.37333333332</v>
      </c>
      <c r="P39" s="22">
        <f t="shared" si="17"/>
        <v>129591</v>
      </c>
      <c r="Q39" s="22">
        <f t="shared" si="18"/>
        <v>140949.4506895894</v>
      </c>
      <c r="R39" s="17">
        <f t="shared" si="19"/>
        <v>23582.613193158457</v>
      </c>
      <c r="S39" s="45">
        <f t="shared" si="10"/>
        <v>0.16586288794574258</v>
      </c>
      <c r="T39" s="44">
        <f t="shared" si="21"/>
        <v>127566</v>
      </c>
      <c r="U39" s="17"/>
      <c r="V39" s="18">
        <f t="shared" si="13"/>
        <v>127566</v>
      </c>
      <c r="W39" s="47" t="str">
        <f t="shared" si="14"/>
        <v>MENOR VALOR</v>
      </c>
    </row>
    <row r="40" spans="1:23" ht="28" x14ac:dyDescent="0.2">
      <c r="A40" s="2">
        <v>23</v>
      </c>
      <c r="B40" s="3" t="s">
        <v>56</v>
      </c>
      <c r="C40" s="4" t="s">
        <v>57</v>
      </c>
      <c r="D40" s="24">
        <v>1</v>
      </c>
      <c r="E40" s="29">
        <v>26730</v>
      </c>
      <c r="F40" s="10"/>
      <c r="G40" s="30">
        <v>26730</v>
      </c>
      <c r="H40" s="27">
        <v>35283.599999999999</v>
      </c>
      <c r="I40" s="9">
        <v>0</v>
      </c>
      <c r="J40" s="28">
        <f t="shared" si="20"/>
        <v>35283.599999999999</v>
      </c>
      <c r="K40" s="9">
        <v>29751</v>
      </c>
      <c r="L40" s="9"/>
      <c r="M40" s="9">
        <v>29751</v>
      </c>
      <c r="N40" s="44">
        <f t="shared" si="15"/>
        <v>26730</v>
      </c>
      <c r="O40" s="17">
        <f t="shared" si="16"/>
        <v>30588.2</v>
      </c>
      <c r="P40" s="22">
        <f t="shared" si="17"/>
        <v>29751</v>
      </c>
      <c r="Q40" s="22">
        <f t="shared" si="18"/>
        <v>30387.231809670742</v>
      </c>
      <c r="R40" s="17">
        <f t="shared" si="19"/>
        <v>4337.8215869258484</v>
      </c>
      <c r="S40" s="45">
        <f t="shared" si="10"/>
        <v>0.14181356166514697</v>
      </c>
      <c r="T40" s="44">
        <f t="shared" si="21"/>
        <v>26730</v>
      </c>
      <c r="U40" s="17"/>
      <c r="V40" s="18">
        <f t="shared" si="13"/>
        <v>26730</v>
      </c>
      <c r="W40" s="47" t="str">
        <f t="shared" si="14"/>
        <v>MENOR VALOR</v>
      </c>
    </row>
    <row r="41" spans="1:23" ht="28" x14ac:dyDescent="0.2">
      <c r="A41" s="2">
        <v>24</v>
      </c>
      <c r="B41" s="3" t="s">
        <v>58</v>
      </c>
      <c r="C41" s="4" t="s">
        <v>42</v>
      </c>
      <c r="D41" s="24">
        <v>1</v>
      </c>
      <c r="E41" s="29">
        <v>60861.599999999999</v>
      </c>
      <c r="F41" s="10"/>
      <c r="G41" s="30">
        <v>60861.599999999999</v>
      </c>
      <c r="H41" s="27">
        <v>80337.312000000005</v>
      </c>
      <c r="I41" s="9">
        <v>0</v>
      </c>
      <c r="J41" s="28">
        <f t="shared" si="20"/>
        <v>80337.312000000005</v>
      </c>
      <c r="K41" s="9">
        <v>62813.599999999999</v>
      </c>
      <c r="L41" s="9"/>
      <c r="M41" s="9">
        <v>62813.599999999999</v>
      </c>
      <c r="N41" s="44">
        <f t="shared" si="15"/>
        <v>60861.599999999999</v>
      </c>
      <c r="O41" s="17">
        <f t="shared" si="16"/>
        <v>68004.170666666672</v>
      </c>
      <c r="P41" s="22">
        <f t="shared" si="17"/>
        <v>62813.599999999999</v>
      </c>
      <c r="Q41" s="22">
        <f t="shared" si="18"/>
        <v>67469.079066777864</v>
      </c>
      <c r="R41" s="17">
        <f t="shared" si="19"/>
        <v>10725.313858390437</v>
      </c>
      <c r="S41" s="45">
        <f t="shared" si="10"/>
        <v>0.15771553058065041</v>
      </c>
      <c r="T41" s="44">
        <f t="shared" si="21"/>
        <v>60861.599999999999</v>
      </c>
      <c r="U41" s="17"/>
      <c r="V41" s="18">
        <f t="shared" si="13"/>
        <v>60861.599999999999</v>
      </c>
      <c r="W41" s="47" t="str">
        <f t="shared" si="14"/>
        <v>MENOR VALOR</v>
      </c>
    </row>
    <row r="42" spans="1:23" ht="28" x14ac:dyDescent="0.2">
      <c r="A42" s="2">
        <v>25</v>
      </c>
      <c r="B42" s="3" t="s">
        <v>59</v>
      </c>
      <c r="C42" s="4" t="s">
        <v>60</v>
      </c>
      <c r="D42" s="24">
        <v>1</v>
      </c>
      <c r="E42" s="29">
        <v>25660.799999999999</v>
      </c>
      <c r="F42" s="10"/>
      <c r="G42" s="30">
        <v>25660.799999999999</v>
      </c>
      <c r="H42" s="27">
        <v>33872.256000000001</v>
      </c>
      <c r="I42" s="9">
        <v>0</v>
      </c>
      <c r="J42" s="28">
        <f t="shared" si="20"/>
        <v>33872.256000000001</v>
      </c>
      <c r="K42" s="9">
        <v>27184.799999999999</v>
      </c>
      <c r="L42" s="9"/>
      <c r="M42" s="9">
        <v>27184.799999999999</v>
      </c>
      <c r="N42" s="44">
        <f t="shared" si="15"/>
        <v>25660.799999999999</v>
      </c>
      <c r="O42" s="17">
        <f t="shared" si="16"/>
        <v>28905.952000000001</v>
      </c>
      <c r="P42" s="22">
        <f t="shared" si="17"/>
        <v>27184.799999999999</v>
      </c>
      <c r="Q42" s="22">
        <f t="shared" si="18"/>
        <v>28695.479466378252</v>
      </c>
      <c r="R42" s="17">
        <f t="shared" si="19"/>
        <v>4367.925773786902</v>
      </c>
      <c r="S42" s="45">
        <f t="shared" si="10"/>
        <v>0.15110817916624583</v>
      </c>
      <c r="T42" s="44">
        <f t="shared" si="21"/>
        <v>25660.799999999999</v>
      </c>
      <c r="U42" s="17"/>
      <c r="V42" s="18">
        <f t="shared" si="13"/>
        <v>25660.799999999999</v>
      </c>
      <c r="W42" s="47" t="str">
        <f t="shared" si="14"/>
        <v>MENOR VALOR</v>
      </c>
    </row>
    <row r="43" spans="1:23" ht="28" x14ac:dyDescent="0.2">
      <c r="A43" s="2">
        <v>26</v>
      </c>
      <c r="B43" s="3" t="s">
        <v>61</v>
      </c>
      <c r="C43" s="4" t="s">
        <v>62</v>
      </c>
      <c r="D43" s="24">
        <v>1</v>
      </c>
      <c r="E43" s="29">
        <v>46083.6</v>
      </c>
      <c r="F43" s="10"/>
      <c r="G43" s="30">
        <v>46083.6</v>
      </c>
      <c r="H43" s="27">
        <v>60830.351999999999</v>
      </c>
      <c r="I43" s="9">
        <v>0</v>
      </c>
      <c r="J43" s="28">
        <f t="shared" si="20"/>
        <v>60830.351999999999</v>
      </c>
      <c r="K43" s="9">
        <v>47324.6</v>
      </c>
      <c r="L43" s="9"/>
      <c r="M43" s="9">
        <v>47324.6</v>
      </c>
      <c r="N43" s="44">
        <f t="shared" si="15"/>
        <v>46083.6</v>
      </c>
      <c r="O43" s="17">
        <f t="shared" si="16"/>
        <v>51412.850666666665</v>
      </c>
      <c r="P43" s="22">
        <f t="shared" si="17"/>
        <v>47324.6</v>
      </c>
      <c r="Q43" s="22">
        <f t="shared" si="18"/>
        <v>51001.689147372948</v>
      </c>
      <c r="R43" s="17">
        <f t="shared" si="19"/>
        <v>8179.3654260279545</v>
      </c>
      <c r="S43" s="45">
        <f t="shared" si="10"/>
        <v>0.15909184804901347</v>
      </c>
      <c r="T43" s="44">
        <f t="shared" si="21"/>
        <v>46083.6</v>
      </c>
      <c r="U43" s="17"/>
      <c r="V43" s="18">
        <f t="shared" si="13"/>
        <v>46083.6</v>
      </c>
      <c r="W43" s="47" t="str">
        <f t="shared" si="14"/>
        <v>MENOR VALOR</v>
      </c>
    </row>
    <row r="44" spans="1:23" ht="30" x14ac:dyDescent="0.2">
      <c r="A44" s="2">
        <v>27</v>
      </c>
      <c r="B44" s="3" t="s">
        <v>63</v>
      </c>
      <c r="C44" s="4" t="s">
        <v>64</v>
      </c>
      <c r="D44" s="24">
        <v>1</v>
      </c>
      <c r="E44" s="29">
        <v>72493.740000000005</v>
      </c>
      <c r="F44" s="10"/>
      <c r="G44" s="30">
        <v>72493.740000000005</v>
      </c>
      <c r="H44" s="27">
        <v>99691.736799999999</v>
      </c>
      <c r="I44" s="9">
        <v>0</v>
      </c>
      <c r="J44" s="28">
        <f t="shared" si="20"/>
        <v>99691.736799999999</v>
      </c>
      <c r="K44" s="9">
        <v>74013.740000000005</v>
      </c>
      <c r="L44" s="9"/>
      <c r="M44" s="9">
        <v>74013.740000000005</v>
      </c>
      <c r="N44" s="44">
        <f t="shared" si="15"/>
        <v>72493.740000000005</v>
      </c>
      <c r="O44" s="17">
        <f t="shared" si="16"/>
        <v>82066.405599999998</v>
      </c>
      <c r="P44" s="22">
        <f t="shared" si="17"/>
        <v>74013.740000000005</v>
      </c>
      <c r="Q44" s="22">
        <f t="shared" si="18"/>
        <v>81175.319393777871</v>
      </c>
      <c r="R44" s="17">
        <f t="shared" si="19"/>
        <v>15282.893212094039</v>
      </c>
      <c r="S44" s="45">
        <f t="shared" si="10"/>
        <v>0.18622593618373412</v>
      </c>
      <c r="T44" s="44">
        <f t="shared" si="21"/>
        <v>72493.740000000005</v>
      </c>
      <c r="U44" s="17"/>
      <c r="V44" s="18">
        <f t="shared" si="13"/>
        <v>72493.740000000005</v>
      </c>
      <c r="W44" s="47" t="str">
        <f t="shared" si="14"/>
        <v>MENOR VALOR</v>
      </c>
    </row>
    <row r="45" spans="1:23" ht="30" x14ac:dyDescent="0.2">
      <c r="A45" s="2">
        <v>28</v>
      </c>
      <c r="B45" s="3" t="s">
        <v>65</v>
      </c>
      <c r="C45" s="4" t="s">
        <v>64</v>
      </c>
      <c r="D45" s="24">
        <v>1</v>
      </c>
      <c r="E45" s="29">
        <v>65736</v>
      </c>
      <c r="F45" s="10"/>
      <c r="G45" s="30">
        <v>65736</v>
      </c>
      <c r="H45" s="27">
        <v>88771.520000000004</v>
      </c>
      <c r="I45" s="9">
        <v>0</v>
      </c>
      <c r="J45" s="28">
        <f t="shared" si="20"/>
        <v>88771.520000000004</v>
      </c>
      <c r="K45" s="9">
        <v>68237</v>
      </c>
      <c r="L45" s="9"/>
      <c r="M45" s="9">
        <v>68237</v>
      </c>
      <c r="N45" s="44">
        <f t="shared" si="15"/>
        <v>65736</v>
      </c>
      <c r="O45" s="17">
        <f t="shared" si="16"/>
        <v>74248.17333333334</v>
      </c>
      <c r="P45" s="22">
        <f t="shared" si="17"/>
        <v>68237</v>
      </c>
      <c r="Q45" s="22">
        <f t="shared" si="18"/>
        <v>73569.694350724472</v>
      </c>
      <c r="R45" s="17">
        <f t="shared" si="19"/>
        <v>12639.598452883374</v>
      </c>
      <c r="S45" s="45">
        <f t="shared" si="10"/>
        <v>0.17023447022916713</v>
      </c>
      <c r="T45" s="44">
        <f t="shared" si="21"/>
        <v>65736</v>
      </c>
      <c r="U45" s="17"/>
      <c r="V45" s="18">
        <f t="shared" si="13"/>
        <v>65736</v>
      </c>
      <c r="W45" s="47" t="str">
        <f t="shared" si="14"/>
        <v>MENOR VALOR</v>
      </c>
    </row>
    <row r="46" spans="1:23" ht="30" x14ac:dyDescent="0.2">
      <c r="A46" s="2">
        <v>29</v>
      </c>
      <c r="B46" s="3" t="s">
        <v>66</v>
      </c>
      <c r="C46" s="4" t="s">
        <v>42</v>
      </c>
      <c r="D46" s="24">
        <v>1</v>
      </c>
      <c r="E46" s="29">
        <v>157226.4</v>
      </c>
      <c r="F46" s="10"/>
      <c r="G46" s="30">
        <v>157226.4</v>
      </c>
      <c r="H46" s="27">
        <v>208538.848</v>
      </c>
      <c r="I46" s="9">
        <v>0</v>
      </c>
      <c r="J46" s="28">
        <f t="shared" si="20"/>
        <v>208538.848</v>
      </c>
      <c r="K46" s="9">
        <v>160066.4</v>
      </c>
      <c r="L46" s="9"/>
      <c r="M46" s="9">
        <v>160066.4</v>
      </c>
      <c r="N46" s="44">
        <f t="shared" si="15"/>
        <v>157226.4</v>
      </c>
      <c r="O46" s="17">
        <f t="shared" si="16"/>
        <v>175277.21600000001</v>
      </c>
      <c r="P46" s="22">
        <f t="shared" si="17"/>
        <v>160066.4</v>
      </c>
      <c r="Q46" s="22">
        <f t="shared" si="18"/>
        <v>173781.76590133875</v>
      </c>
      <c r="R46" s="17">
        <f t="shared" si="19"/>
        <v>28840.39740498667</v>
      </c>
      <c r="S46" s="45">
        <f t="shared" si="10"/>
        <v>0.16454162191272292</v>
      </c>
      <c r="T46" s="44">
        <f t="shared" si="21"/>
        <v>157226.4</v>
      </c>
      <c r="U46" s="17"/>
      <c r="V46" s="18">
        <f t="shared" si="13"/>
        <v>157226.4</v>
      </c>
      <c r="W46" s="47" t="str">
        <f t="shared" si="14"/>
        <v>MENOR VALOR</v>
      </c>
    </row>
    <row r="47" spans="1:23" ht="28" x14ac:dyDescent="0.2">
      <c r="A47" s="2">
        <v>30</v>
      </c>
      <c r="B47" s="3" t="s">
        <v>67</v>
      </c>
      <c r="C47" s="4" t="s">
        <v>57</v>
      </c>
      <c r="D47" s="24">
        <v>1</v>
      </c>
      <c r="E47" s="29">
        <v>767448</v>
      </c>
      <c r="F47" s="10"/>
      <c r="G47" s="30">
        <v>767448</v>
      </c>
      <c r="H47" s="27">
        <v>1014031.36</v>
      </c>
      <c r="I47" s="9">
        <v>0</v>
      </c>
      <c r="J47" s="28">
        <f t="shared" si="20"/>
        <v>1014031.36</v>
      </c>
      <c r="K47" s="9">
        <v>771969</v>
      </c>
      <c r="L47" s="9"/>
      <c r="M47" s="9">
        <v>771969</v>
      </c>
      <c r="N47" s="44">
        <f t="shared" si="15"/>
        <v>767448</v>
      </c>
      <c r="O47" s="17">
        <f t="shared" si="16"/>
        <v>851149.45333333325</v>
      </c>
      <c r="P47" s="22">
        <f t="shared" si="17"/>
        <v>771969</v>
      </c>
      <c r="Q47" s="22">
        <f t="shared" si="18"/>
        <v>843788.11097692908</v>
      </c>
      <c r="R47" s="17">
        <f t="shared" si="19"/>
        <v>141077.98020873682</v>
      </c>
      <c r="S47" s="45">
        <f t="shared" si="10"/>
        <v>0.16574995102944259</v>
      </c>
      <c r="T47" s="44">
        <f t="shared" si="21"/>
        <v>767448</v>
      </c>
      <c r="U47" s="17"/>
      <c r="V47" s="18">
        <f t="shared" si="13"/>
        <v>767448</v>
      </c>
      <c r="W47" s="47" t="str">
        <f t="shared" si="14"/>
        <v>MENOR VALOR</v>
      </c>
    </row>
    <row r="48" spans="1:23" ht="30" x14ac:dyDescent="0.2">
      <c r="A48" s="2">
        <v>31</v>
      </c>
      <c r="B48" s="3" t="s">
        <v>68</v>
      </c>
      <c r="C48" s="4" t="s">
        <v>69</v>
      </c>
      <c r="D48" s="24">
        <v>1</v>
      </c>
      <c r="E48" s="29">
        <v>906300</v>
      </c>
      <c r="F48" s="10">
        <v>172197</v>
      </c>
      <c r="G48" s="30">
        <v>1078497</v>
      </c>
      <c r="H48" s="27">
        <v>1196316</v>
      </c>
      <c r="I48" s="9">
        <f>H48*19%</f>
        <v>227300.04</v>
      </c>
      <c r="J48" s="28">
        <f t="shared" si="20"/>
        <v>1423616.04</v>
      </c>
      <c r="K48" s="9">
        <v>911941</v>
      </c>
      <c r="L48" s="9">
        <f>K48*19%</f>
        <v>173268.79</v>
      </c>
      <c r="M48" s="9">
        <f t="shared" ref="M48:M50" si="23">SUM(K48:L48)</f>
        <v>1085209.79</v>
      </c>
      <c r="N48" s="44">
        <f t="shared" si="15"/>
        <v>1078497</v>
      </c>
      <c r="O48" s="17">
        <f t="shared" si="16"/>
        <v>1195774.2766666666</v>
      </c>
      <c r="P48" s="22">
        <f t="shared" si="17"/>
        <v>1085209.79</v>
      </c>
      <c r="Q48" s="22">
        <f t="shared" si="18"/>
        <v>1185518.9644264013</v>
      </c>
      <c r="R48" s="17">
        <f t="shared" si="19"/>
        <v>197345.29947918211</v>
      </c>
      <c r="S48" s="45">
        <f t="shared" si="10"/>
        <v>0.16503557847832345</v>
      </c>
      <c r="T48" s="44">
        <f t="shared" ref="T48:T50" si="24">V48/1.19</f>
        <v>906300</v>
      </c>
      <c r="U48" s="17">
        <f t="shared" ref="U48:U50" si="25">T48*19%</f>
        <v>172197</v>
      </c>
      <c r="V48" s="18">
        <f t="shared" si="13"/>
        <v>1078497</v>
      </c>
      <c r="W48" s="47" t="str">
        <f t="shared" si="14"/>
        <v>MENOR VALOR</v>
      </c>
    </row>
    <row r="49" spans="1:23" ht="45" x14ac:dyDescent="0.2">
      <c r="A49" s="2">
        <v>32</v>
      </c>
      <c r="B49" s="3" t="s">
        <v>70</v>
      </c>
      <c r="C49" s="4" t="s">
        <v>71</v>
      </c>
      <c r="D49" s="24">
        <v>1</v>
      </c>
      <c r="E49" s="29">
        <v>80575.199999999983</v>
      </c>
      <c r="F49" s="10">
        <v>15309.287999999997</v>
      </c>
      <c r="G49" s="30">
        <v>95884.487999999983</v>
      </c>
      <c r="H49" s="27">
        <v>106359.26399999998</v>
      </c>
      <c r="I49" s="9">
        <f>H49*5%</f>
        <v>5317.9631999999992</v>
      </c>
      <c r="J49" s="28">
        <f t="shared" si="20"/>
        <v>111677.22719999998</v>
      </c>
      <c r="K49" s="9">
        <v>91738.2</v>
      </c>
      <c r="L49" s="9">
        <f>K49*5%</f>
        <v>4586.91</v>
      </c>
      <c r="M49" s="9">
        <f t="shared" si="23"/>
        <v>96325.11</v>
      </c>
      <c r="N49" s="44">
        <f t="shared" si="15"/>
        <v>95884.487999999983</v>
      </c>
      <c r="O49" s="17">
        <f t="shared" si="16"/>
        <v>101295.60839999998</v>
      </c>
      <c r="P49" s="22">
        <f t="shared" si="17"/>
        <v>96325.11</v>
      </c>
      <c r="Q49" s="22">
        <f t="shared" si="18"/>
        <v>101037.86558484728</v>
      </c>
      <c r="R49" s="17">
        <f t="shared" si="19"/>
        <v>8993.444480181437</v>
      </c>
      <c r="S49" s="45">
        <f t="shared" si="10"/>
        <v>8.8784149897869008E-2</v>
      </c>
      <c r="T49" s="44">
        <f>V49/1.05</f>
        <v>91318.559999999983</v>
      </c>
      <c r="U49" s="17">
        <f>T49*5%</f>
        <v>4565.927999999999</v>
      </c>
      <c r="V49" s="18">
        <f t="shared" si="13"/>
        <v>95884.487999999983</v>
      </c>
      <c r="W49" s="47" t="str">
        <f t="shared" si="14"/>
        <v>MENOR VALOR</v>
      </c>
    </row>
    <row r="50" spans="1:23" ht="28" x14ac:dyDescent="0.2">
      <c r="A50" s="2">
        <v>33</v>
      </c>
      <c r="B50" s="3" t="s">
        <v>72</v>
      </c>
      <c r="C50" s="4" t="s">
        <v>73</v>
      </c>
      <c r="D50" s="24">
        <v>1</v>
      </c>
      <c r="E50" s="29">
        <v>32823.529411764706</v>
      </c>
      <c r="F50" s="10">
        <v>6236.4705882352946</v>
      </c>
      <c r="G50" s="30">
        <v>39060</v>
      </c>
      <c r="H50" s="27">
        <v>43327.05882352942</v>
      </c>
      <c r="I50" s="9">
        <f>H50*19%</f>
        <v>8232.1411764705899</v>
      </c>
      <c r="J50" s="28">
        <f t="shared" si="20"/>
        <v>51559.200000000012</v>
      </c>
      <c r="K50" s="9">
        <v>39642.529411764706</v>
      </c>
      <c r="L50" s="9">
        <f>K50*19%</f>
        <v>7532.0805882352943</v>
      </c>
      <c r="M50" s="9">
        <f t="shared" si="23"/>
        <v>47174.61</v>
      </c>
      <c r="N50" s="44">
        <f t="shared" si="15"/>
        <v>39060</v>
      </c>
      <c r="O50" s="17">
        <f t="shared" si="16"/>
        <v>45931.27</v>
      </c>
      <c r="P50" s="22">
        <f t="shared" si="17"/>
        <v>47174.61</v>
      </c>
      <c r="Q50" s="22">
        <f t="shared" si="18"/>
        <v>45629.836140032232</v>
      </c>
      <c r="R50" s="17">
        <f t="shared" si="19"/>
        <v>6341.6812381812533</v>
      </c>
      <c r="S50" s="45">
        <f t="shared" si="10"/>
        <v>0.13806892860095646</v>
      </c>
      <c r="T50" s="44">
        <f t="shared" si="24"/>
        <v>32823.529411764706</v>
      </c>
      <c r="U50" s="17">
        <f t="shared" si="25"/>
        <v>6236.4705882352946</v>
      </c>
      <c r="V50" s="18">
        <f t="shared" si="13"/>
        <v>39060</v>
      </c>
      <c r="W50" s="47" t="str">
        <f t="shared" si="14"/>
        <v>MENOR VALOR</v>
      </c>
    </row>
    <row r="51" spans="1:23" ht="30" x14ac:dyDescent="0.2">
      <c r="A51" s="2">
        <v>34</v>
      </c>
      <c r="B51" s="3" t="s">
        <v>74</v>
      </c>
      <c r="C51" s="4" t="s">
        <v>75</v>
      </c>
      <c r="D51" s="24">
        <v>1</v>
      </c>
      <c r="E51" s="29">
        <v>367102.8</v>
      </c>
      <c r="F51" s="10"/>
      <c r="G51" s="30">
        <v>367102.8</v>
      </c>
      <c r="H51" s="27">
        <v>484575.696</v>
      </c>
      <c r="I51" s="9">
        <v>0</v>
      </c>
      <c r="J51" s="28">
        <f t="shared" si="20"/>
        <v>484575.696</v>
      </c>
      <c r="K51" s="9">
        <v>373030.8</v>
      </c>
      <c r="L51" s="9"/>
      <c r="M51" s="9">
        <v>373030.8</v>
      </c>
      <c r="N51" s="44">
        <f t="shared" si="15"/>
        <v>367102.8</v>
      </c>
      <c r="O51" s="17">
        <f t="shared" si="16"/>
        <v>408236.43200000003</v>
      </c>
      <c r="P51" s="22">
        <f t="shared" si="17"/>
        <v>373030.8</v>
      </c>
      <c r="Q51" s="22">
        <f t="shared" si="18"/>
        <v>404853.60018641804</v>
      </c>
      <c r="R51" s="17">
        <f t="shared" si="19"/>
        <v>66178.15135712242</v>
      </c>
      <c r="S51" s="45">
        <f t="shared" si="10"/>
        <v>0.1621074117096987</v>
      </c>
      <c r="T51" s="44">
        <f>V51</f>
        <v>367102.8</v>
      </c>
      <c r="U51" s="17"/>
      <c r="V51" s="18">
        <f t="shared" si="13"/>
        <v>367102.8</v>
      </c>
      <c r="W51" s="47" t="str">
        <f t="shared" si="14"/>
        <v>MENOR VALOR</v>
      </c>
    </row>
    <row r="52" spans="1:23" ht="28" x14ac:dyDescent="0.2">
      <c r="A52" s="2">
        <v>35</v>
      </c>
      <c r="B52" s="3" t="s">
        <v>76</v>
      </c>
      <c r="C52" s="4" t="s">
        <v>77</v>
      </c>
      <c r="D52" s="24">
        <v>1</v>
      </c>
      <c r="E52" s="29">
        <v>36343.44000000001</v>
      </c>
      <c r="F52" s="10"/>
      <c r="G52" s="30">
        <v>36343.44000000001</v>
      </c>
      <c r="H52" s="27">
        <v>47973.340800000005</v>
      </c>
      <c r="I52" s="9">
        <v>0</v>
      </c>
      <c r="J52" s="28">
        <f t="shared" si="20"/>
        <v>47973.340800000005</v>
      </c>
      <c r="K52" s="9">
        <v>41679.44000000001</v>
      </c>
      <c r="L52" s="9"/>
      <c r="M52" s="9">
        <v>41679.44000000001</v>
      </c>
      <c r="N52" s="44">
        <f t="shared" si="15"/>
        <v>36343.44000000001</v>
      </c>
      <c r="O52" s="17">
        <f t="shared" si="16"/>
        <v>41998.740266666668</v>
      </c>
      <c r="P52" s="22">
        <f t="shared" si="17"/>
        <v>41679.44000000001</v>
      </c>
      <c r="Q52" s="22">
        <f t="shared" si="18"/>
        <v>41730.08699987927</v>
      </c>
      <c r="R52" s="17">
        <f t="shared" si="19"/>
        <v>5821.5215064174663</v>
      </c>
      <c r="S52" s="45">
        <f t="shared" si="10"/>
        <v>0.13861181238899825</v>
      </c>
      <c r="T52" s="44">
        <f t="shared" ref="T52:T115" si="26">V52</f>
        <v>36343.44000000001</v>
      </c>
      <c r="U52" s="17"/>
      <c r="V52" s="18">
        <f t="shared" si="13"/>
        <v>36343.44000000001</v>
      </c>
      <c r="W52" s="47" t="str">
        <f t="shared" si="14"/>
        <v>MENOR VALOR</v>
      </c>
    </row>
    <row r="53" spans="1:23" ht="30" x14ac:dyDescent="0.2">
      <c r="A53" s="2">
        <v>36</v>
      </c>
      <c r="B53" s="3" t="s">
        <v>78</v>
      </c>
      <c r="C53" s="4" t="s">
        <v>79</v>
      </c>
      <c r="D53" s="24">
        <v>1</v>
      </c>
      <c r="E53" s="29">
        <v>153900</v>
      </c>
      <c r="F53" s="10"/>
      <c r="G53" s="30">
        <v>153900</v>
      </c>
      <c r="H53" s="27">
        <v>203148</v>
      </c>
      <c r="I53" s="9">
        <v>0</v>
      </c>
      <c r="J53" s="28">
        <f t="shared" si="20"/>
        <v>203148</v>
      </c>
      <c r="K53" s="9">
        <v>156596</v>
      </c>
      <c r="L53" s="9"/>
      <c r="M53" s="9">
        <v>156596</v>
      </c>
      <c r="N53" s="44">
        <f t="shared" si="15"/>
        <v>153900</v>
      </c>
      <c r="O53" s="17">
        <f t="shared" si="16"/>
        <v>171214.66666666666</v>
      </c>
      <c r="P53" s="22">
        <f t="shared" si="17"/>
        <v>156596</v>
      </c>
      <c r="Q53" s="22">
        <f t="shared" si="18"/>
        <v>169802.44723763797</v>
      </c>
      <c r="R53" s="17">
        <f t="shared" si="19"/>
        <v>27687.91139348246</v>
      </c>
      <c r="S53" s="45">
        <f t="shared" si="10"/>
        <v>0.16171460034663576</v>
      </c>
      <c r="T53" s="44">
        <f t="shared" si="26"/>
        <v>153900</v>
      </c>
      <c r="U53" s="17"/>
      <c r="V53" s="18">
        <f t="shared" si="13"/>
        <v>153900</v>
      </c>
      <c r="W53" s="47" t="str">
        <f t="shared" si="14"/>
        <v>MENOR VALOR</v>
      </c>
    </row>
    <row r="54" spans="1:23" ht="30" x14ac:dyDescent="0.2">
      <c r="A54" s="2">
        <v>37</v>
      </c>
      <c r="B54" s="3" t="s">
        <v>80</v>
      </c>
      <c r="C54" s="4" t="s">
        <v>81</v>
      </c>
      <c r="D54" s="24">
        <v>1</v>
      </c>
      <c r="E54" s="29">
        <v>55228.14</v>
      </c>
      <c r="F54" s="10"/>
      <c r="G54" s="30">
        <v>55228.14</v>
      </c>
      <c r="H54" s="27">
        <v>72901.144799999995</v>
      </c>
      <c r="I54" s="9">
        <v>0</v>
      </c>
      <c r="J54" s="28">
        <f t="shared" si="20"/>
        <v>72901.144799999995</v>
      </c>
      <c r="K54" s="9">
        <v>61563.14</v>
      </c>
      <c r="L54" s="9"/>
      <c r="M54" s="9">
        <v>61563.14</v>
      </c>
      <c r="N54" s="44">
        <f t="shared" si="15"/>
        <v>55228.14</v>
      </c>
      <c r="O54" s="17">
        <f t="shared" si="16"/>
        <v>63230.80826666666</v>
      </c>
      <c r="P54" s="22">
        <f t="shared" si="17"/>
        <v>61563.14</v>
      </c>
      <c r="Q54" s="22">
        <f t="shared" si="18"/>
        <v>62816.226329113975</v>
      </c>
      <c r="R54" s="17">
        <f t="shared" si="19"/>
        <v>8953.748530696028</v>
      </c>
      <c r="S54" s="45">
        <f t="shared" si="10"/>
        <v>0.14160420807741231</v>
      </c>
      <c r="T54" s="44">
        <f t="shared" si="26"/>
        <v>55228.14</v>
      </c>
      <c r="U54" s="17"/>
      <c r="V54" s="18">
        <f t="shared" si="13"/>
        <v>55228.14</v>
      </c>
      <c r="W54" s="47" t="str">
        <f t="shared" si="14"/>
        <v>MENOR VALOR</v>
      </c>
    </row>
    <row r="55" spans="1:23" ht="28" x14ac:dyDescent="0.2">
      <c r="A55" s="2">
        <v>38</v>
      </c>
      <c r="B55" s="3" t="s">
        <v>83</v>
      </c>
      <c r="C55" s="4" t="s">
        <v>84</v>
      </c>
      <c r="D55" s="24">
        <v>1</v>
      </c>
      <c r="E55" s="29">
        <v>43933.68</v>
      </c>
      <c r="F55" s="10"/>
      <c r="G55" s="30">
        <v>43933.68</v>
      </c>
      <c r="H55" s="27">
        <v>59992.457600000002</v>
      </c>
      <c r="I55" s="9">
        <v>0</v>
      </c>
      <c r="J55" s="28">
        <f t="shared" si="20"/>
        <v>59992.457600000002</v>
      </c>
      <c r="K55" s="9">
        <v>47814.68</v>
      </c>
      <c r="L55" s="9"/>
      <c r="M55" s="9">
        <v>47814.68</v>
      </c>
      <c r="N55" s="44">
        <f t="shared" si="15"/>
        <v>43933.68</v>
      </c>
      <c r="O55" s="17">
        <f t="shared" si="16"/>
        <v>50580.272533333336</v>
      </c>
      <c r="P55" s="22">
        <f t="shared" si="17"/>
        <v>47814.68</v>
      </c>
      <c r="Q55" s="22">
        <f t="shared" si="18"/>
        <v>50136.247978581479</v>
      </c>
      <c r="R55" s="17">
        <f t="shared" si="19"/>
        <v>8378.9892616524121</v>
      </c>
      <c r="S55" s="45">
        <f t="shared" si="10"/>
        <v>0.16565725809663251</v>
      </c>
      <c r="T55" s="44">
        <f t="shared" si="26"/>
        <v>43933.68</v>
      </c>
      <c r="U55" s="17"/>
      <c r="V55" s="18">
        <f t="shared" si="13"/>
        <v>43933.68</v>
      </c>
      <c r="W55" s="47" t="str">
        <f t="shared" si="14"/>
        <v>MENOR VALOR</v>
      </c>
    </row>
    <row r="56" spans="1:23" ht="28" x14ac:dyDescent="0.2">
      <c r="A56" s="2">
        <v>39</v>
      </c>
      <c r="B56" s="3" t="s">
        <v>85</v>
      </c>
      <c r="C56" s="4" t="s">
        <v>37</v>
      </c>
      <c r="D56" s="24">
        <v>1</v>
      </c>
      <c r="E56" s="29">
        <v>499571.37000000005</v>
      </c>
      <c r="F56" s="10"/>
      <c r="G56" s="30">
        <v>499571.37000000005</v>
      </c>
      <c r="H56" s="27">
        <v>659434.20840000012</v>
      </c>
      <c r="I56" s="9">
        <v>0</v>
      </c>
      <c r="J56" s="28">
        <f t="shared" si="20"/>
        <v>659434.20840000012</v>
      </c>
      <c r="K56" s="9">
        <v>503342.37000000005</v>
      </c>
      <c r="L56" s="9"/>
      <c r="M56" s="9">
        <v>503342.37000000005</v>
      </c>
      <c r="N56" s="44">
        <f t="shared" si="15"/>
        <v>499571.37000000005</v>
      </c>
      <c r="O56" s="17">
        <f t="shared" si="16"/>
        <v>554115.98280000011</v>
      </c>
      <c r="P56" s="22">
        <f t="shared" si="17"/>
        <v>503342.37000000005</v>
      </c>
      <c r="Q56" s="22">
        <f t="shared" si="18"/>
        <v>549385.89008131693</v>
      </c>
      <c r="R56" s="17">
        <f t="shared" si="19"/>
        <v>91227.745740532759</v>
      </c>
      <c r="S56" s="45">
        <f t="shared" si="10"/>
        <v>0.16463655366797109</v>
      </c>
      <c r="T56" s="44">
        <f t="shared" si="26"/>
        <v>499571.37000000005</v>
      </c>
      <c r="U56" s="17"/>
      <c r="V56" s="18">
        <f t="shared" si="13"/>
        <v>499571.37000000005</v>
      </c>
      <c r="W56" s="47" t="str">
        <f t="shared" si="14"/>
        <v>MENOR VALOR</v>
      </c>
    </row>
    <row r="57" spans="1:23" ht="28" x14ac:dyDescent="0.2">
      <c r="A57" s="2">
        <v>40</v>
      </c>
      <c r="B57" s="3" t="s">
        <v>86</v>
      </c>
      <c r="C57" s="4" t="s">
        <v>79</v>
      </c>
      <c r="D57" s="24">
        <v>1</v>
      </c>
      <c r="E57" s="29">
        <v>37107</v>
      </c>
      <c r="F57" s="10"/>
      <c r="G57" s="30">
        <v>37107</v>
      </c>
      <c r="H57" s="27">
        <v>51981.24</v>
      </c>
      <c r="I57" s="9">
        <v>0</v>
      </c>
      <c r="J57" s="28">
        <f t="shared" si="20"/>
        <v>51981.24</v>
      </c>
      <c r="K57" s="9">
        <v>41200</v>
      </c>
      <c r="L57" s="9"/>
      <c r="M57" s="9">
        <v>41200</v>
      </c>
      <c r="N57" s="44">
        <f t="shared" si="15"/>
        <v>37107</v>
      </c>
      <c r="O57" s="17">
        <f t="shared" si="16"/>
        <v>43429.41333333333</v>
      </c>
      <c r="P57" s="22">
        <f t="shared" si="17"/>
        <v>41200</v>
      </c>
      <c r="Q57" s="22">
        <f t="shared" si="18"/>
        <v>42993.212621577688</v>
      </c>
      <c r="R57" s="17">
        <f t="shared" si="19"/>
        <v>7683.6493121779986</v>
      </c>
      <c r="S57" s="45">
        <f t="shared" si="10"/>
        <v>0.17692270566041876</v>
      </c>
      <c r="T57" s="44">
        <f t="shared" si="26"/>
        <v>37107</v>
      </c>
      <c r="U57" s="17"/>
      <c r="V57" s="18">
        <f t="shared" si="13"/>
        <v>37107</v>
      </c>
      <c r="W57" s="47" t="str">
        <f t="shared" si="14"/>
        <v>MENOR VALOR</v>
      </c>
    </row>
    <row r="58" spans="1:23" ht="30" x14ac:dyDescent="0.2">
      <c r="A58" s="2">
        <v>41</v>
      </c>
      <c r="B58" s="3" t="s">
        <v>87</v>
      </c>
      <c r="C58" s="4" t="s">
        <v>88</v>
      </c>
      <c r="D58" s="24">
        <v>1</v>
      </c>
      <c r="E58" s="29">
        <v>56728.035000000003</v>
      </c>
      <c r="F58" s="10"/>
      <c r="G58" s="30">
        <v>56728.035000000003</v>
      </c>
      <c r="H58" s="27">
        <v>76881.006200000003</v>
      </c>
      <c r="I58" s="9">
        <v>0</v>
      </c>
      <c r="J58" s="28">
        <f t="shared" si="20"/>
        <v>76881.006200000003</v>
      </c>
      <c r="K58" s="9">
        <v>59355.035000000003</v>
      </c>
      <c r="L58" s="9"/>
      <c r="M58" s="9">
        <v>59355.035000000003</v>
      </c>
      <c r="N58" s="44">
        <f t="shared" si="15"/>
        <v>56728.035000000003</v>
      </c>
      <c r="O58" s="17">
        <f t="shared" si="16"/>
        <v>64321.358733333334</v>
      </c>
      <c r="P58" s="22">
        <f t="shared" si="17"/>
        <v>59355.035000000003</v>
      </c>
      <c r="Q58" s="22">
        <f t="shared" si="18"/>
        <v>63732.084232074914</v>
      </c>
      <c r="R58" s="17">
        <f t="shared" si="19"/>
        <v>10955.995646914462</v>
      </c>
      <c r="S58" s="45">
        <f t="shared" si="10"/>
        <v>0.17033215502079752</v>
      </c>
      <c r="T58" s="44">
        <f t="shared" si="26"/>
        <v>56728.035000000003</v>
      </c>
      <c r="U58" s="17"/>
      <c r="V58" s="18">
        <f t="shared" si="13"/>
        <v>56728.035000000003</v>
      </c>
      <c r="W58" s="47" t="str">
        <f t="shared" si="14"/>
        <v>MENOR VALOR</v>
      </c>
    </row>
    <row r="59" spans="1:23" ht="75" x14ac:dyDescent="0.2">
      <c r="A59" s="2">
        <v>42</v>
      </c>
      <c r="B59" s="3" t="s">
        <v>89</v>
      </c>
      <c r="C59" s="4" t="s">
        <v>90</v>
      </c>
      <c r="D59" s="24">
        <v>1</v>
      </c>
      <c r="E59" s="29">
        <v>35154</v>
      </c>
      <c r="F59" s="10"/>
      <c r="G59" s="30">
        <v>35154</v>
      </c>
      <c r="H59" s="27">
        <v>49403.28</v>
      </c>
      <c r="I59" s="9">
        <v>0</v>
      </c>
      <c r="J59" s="28">
        <f t="shared" si="20"/>
        <v>49403.28</v>
      </c>
      <c r="K59" s="9">
        <v>41117</v>
      </c>
      <c r="L59" s="9"/>
      <c r="M59" s="9">
        <v>41117</v>
      </c>
      <c r="N59" s="44">
        <f t="shared" si="15"/>
        <v>35154</v>
      </c>
      <c r="O59" s="17">
        <f t="shared" si="16"/>
        <v>41891.426666666666</v>
      </c>
      <c r="P59" s="22">
        <f t="shared" si="17"/>
        <v>41117</v>
      </c>
      <c r="Q59" s="22">
        <f t="shared" si="18"/>
        <v>41487.504960387276</v>
      </c>
      <c r="R59" s="17">
        <f t="shared" si="19"/>
        <v>7156.137060323359</v>
      </c>
      <c r="S59" s="45">
        <f t="shared" si="10"/>
        <v>0.17082581400880179</v>
      </c>
      <c r="T59" s="44">
        <f t="shared" si="26"/>
        <v>35154</v>
      </c>
      <c r="U59" s="17"/>
      <c r="V59" s="18">
        <f t="shared" si="13"/>
        <v>35154</v>
      </c>
      <c r="W59" s="47" t="str">
        <f t="shared" si="14"/>
        <v>MENOR VALOR</v>
      </c>
    </row>
    <row r="60" spans="1:23" ht="30" x14ac:dyDescent="0.2">
      <c r="A60" s="2">
        <v>43</v>
      </c>
      <c r="B60" s="3" t="s">
        <v>91</v>
      </c>
      <c r="C60" s="4" t="s">
        <v>92</v>
      </c>
      <c r="D60" s="24">
        <v>1</v>
      </c>
      <c r="E60" s="29">
        <v>68678.415000000008</v>
      </c>
      <c r="F60" s="10"/>
      <c r="G60" s="30">
        <v>68678.415000000008</v>
      </c>
      <c r="H60" s="27">
        <v>97655.507800000007</v>
      </c>
      <c r="I60" s="9">
        <v>0</v>
      </c>
      <c r="J60" s="28">
        <f t="shared" si="20"/>
        <v>97655.507800000007</v>
      </c>
      <c r="K60" s="9">
        <v>71791.415000000008</v>
      </c>
      <c r="L60" s="9"/>
      <c r="M60" s="9">
        <v>71791.415000000008</v>
      </c>
      <c r="N60" s="44">
        <f t="shared" si="15"/>
        <v>68678.415000000008</v>
      </c>
      <c r="O60" s="17">
        <f t="shared" si="16"/>
        <v>79375.112600000008</v>
      </c>
      <c r="P60" s="22">
        <f t="shared" si="17"/>
        <v>71791.415000000008</v>
      </c>
      <c r="Q60" s="22">
        <f t="shared" si="18"/>
        <v>78378.420378826966</v>
      </c>
      <c r="R60" s="17">
        <f t="shared" si="19"/>
        <v>15907.618575737182</v>
      </c>
      <c r="S60" s="45">
        <f t="shared" si="10"/>
        <v>0.20041065838736435</v>
      </c>
      <c r="T60" s="44">
        <f t="shared" si="26"/>
        <v>68678.415000000008</v>
      </c>
      <c r="U60" s="17"/>
      <c r="V60" s="18">
        <f t="shared" si="13"/>
        <v>68678.415000000008</v>
      </c>
      <c r="W60" s="47" t="str">
        <f t="shared" si="14"/>
        <v>MENOR VALOR</v>
      </c>
    </row>
    <row r="61" spans="1:23" ht="30" x14ac:dyDescent="0.2">
      <c r="A61" s="2">
        <v>44</v>
      </c>
      <c r="B61" s="3" t="s">
        <v>93</v>
      </c>
      <c r="C61" s="4" t="s">
        <v>82</v>
      </c>
      <c r="D61" s="24">
        <v>1</v>
      </c>
      <c r="E61" s="29">
        <v>270566.46000000002</v>
      </c>
      <c r="F61" s="10"/>
      <c r="G61" s="30">
        <v>270566.46000000002</v>
      </c>
      <c r="H61" s="27">
        <v>362147.72720000002</v>
      </c>
      <c r="I61" s="9">
        <v>0</v>
      </c>
      <c r="J61" s="28">
        <f t="shared" si="20"/>
        <v>362147.72720000002</v>
      </c>
      <c r="K61" s="9">
        <v>271922.46000000002</v>
      </c>
      <c r="L61" s="9"/>
      <c r="M61" s="9">
        <v>271922.46000000002</v>
      </c>
      <c r="N61" s="44">
        <f t="shared" si="15"/>
        <v>270566.46000000002</v>
      </c>
      <c r="O61" s="17">
        <f t="shared" si="16"/>
        <v>301545.54906666669</v>
      </c>
      <c r="P61" s="22">
        <f t="shared" si="17"/>
        <v>271922.46000000002</v>
      </c>
      <c r="Q61" s="22">
        <f t="shared" si="18"/>
        <v>298676.8767854505</v>
      </c>
      <c r="R61" s="17">
        <f t="shared" si="19"/>
        <v>52487.4049642217</v>
      </c>
      <c r="S61" s="45">
        <f t="shared" si="10"/>
        <v>0.17406128237236096</v>
      </c>
      <c r="T61" s="44">
        <f t="shared" si="26"/>
        <v>270566.46000000002</v>
      </c>
      <c r="U61" s="17"/>
      <c r="V61" s="18">
        <f t="shared" si="13"/>
        <v>270566.46000000002</v>
      </c>
      <c r="W61" s="47" t="str">
        <f t="shared" si="14"/>
        <v>MENOR VALOR</v>
      </c>
    </row>
    <row r="62" spans="1:23" ht="45" x14ac:dyDescent="0.2">
      <c r="A62" s="2">
        <v>45</v>
      </c>
      <c r="B62" s="3" t="s">
        <v>94</v>
      </c>
      <c r="C62" s="4" t="s">
        <v>31</v>
      </c>
      <c r="D62" s="24">
        <v>1</v>
      </c>
      <c r="E62" s="29">
        <v>187521.01020000002</v>
      </c>
      <c r="F62" s="10"/>
      <c r="G62" s="30">
        <v>187521.01020000002</v>
      </c>
      <c r="H62" s="27">
        <v>247527.73346400002</v>
      </c>
      <c r="I62" s="9">
        <v>0</v>
      </c>
      <c r="J62" s="28">
        <f t="shared" si="20"/>
        <v>247527.73346400002</v>
      </c>
      <c r="K62" s="9">
        <v>191224.01020000002</v>
      </c>
      <c r="L62" s="9"/>
      <c r="M62" s="9">
        <v>191224.01020000002</v>
      </c>
      <c r="N62" s="44">
        <f t="shared" si="15"/>
        <v>187521.01020000002</v>
      </c>
      <c r="O62" s="17">
        <f t="shared" si="16"/>
        <v>208757.58462133337</v>
      </c>
      <c r="P62" s="22">
        <f t="shared" si="17"/>
        <v>191224.01020000002</v>
      </c>
      <c r="Q62" s="22">
        <f t="shared" si="18"/>
        <v>207048.49287351128</v>
      </c>
      <c r="R62" s="17">
        <f t="shared" si="19"/>
        <v>33626.944303815108</v>
      </c>
      <c r="S62" s="45">
        <f t="shared" si="10"/>
        <v>0.16108130569153317</v>
      </c>
      <c r="T62" s="44">
        <f t="shared" si="26"/>
        <v>187521.01020000002</v>
      </c>
      <c r="U62" s="17"/>
      <c r="V62" s="18">
        <f t="shared" si="13"/>
        <v>187521.01020000002</v>
      </c>
      <c r="W62" s="47" t="str">
        <f t="shared" si="14"/>
        <v>MENOR VALOR</v>
      </c>
    </row>
    <row r="63" spans="1:23" ht="30" x14ac:dyDescent="0.2">
      <c r="A63" s="2">
        <v>46</v>
      </c>
      <c r="B63" s="3" t="s">
        <v>95</v>
      </c>
      <c r="C63" s="4" t="s">
        <v>96</v>
      </c>
      <c r="D63" s="24">
        <v>1</v>
      </c>
      <c r="E63" s="29">
        <v>142408.80000000002</v>
      </c>
      <c r="F63" s="10"/>
      <c r="G63" s="30">
        <v>142408.80000000002</v>
      </c>
      <c r="H63" s="27">
        <v>187979.61600000001</v>
      </c>
      <c r="I63" s="9">
        <v>0</v>
      </c>
      <c r="J63" s="28">
        <f t="shared" si="20"/>
        <v>187979.61600000001</v>
      </c>
      <c r="K63" s="9">
        <v>145967.80000000002</v>
      </c>
      <c r="L63" s="9"/>
      <c r="M63" s="9">
        <v>145967.80000000002</v>
      </c>
      <c r="N63" s="44">
        <f t="shared" si="15"/>
        <v>142408.80000000002</v>
      </c>
      <c r="O63" s="17">
        <f t="shared" si="16"/>
        <v>158785.40533333333</v>
      </c>
      <c r="P63" s="22">
        <f t="shared" si="17"/>
        <v>145967.80000000002</v>
      </c>
      <c r="Q63" s="22">
        <f t="shared" si="18"/>
        <v>157507.61273031236</v>
      </c>
      <c r="R63" s="17">
        <f t="shared" si="19"/>
        <v>25345.474400517498</v>
      </c>
      <c r="S63" s="45">
        <f t="shared" si="10"/>
        <v>0.15962093208321332</v>
      </c>
      <c r="T63" s="44">
        <f t="shared" si="26"/>
        <v>142408.80000000002</v>
      </c>
      <c r="U63" s="17"/>
      <c r="V63" s="18">
        <f t="shared" si="13"/>
        <v>142408.80000000002</v>
      </c>
      <c r="W63" s="47" t="str">
        <f t="shared" si="14"/>
        <v>MENOR VALOR</v>
      </c>
    </row>
    <row r="64" spans="1:23" ht="28" x14ac:dyDescent="0.2">
      <c r="A64" s="2">
        <v>47</v>
      </c>
      <c r="B64" s="3" t="s">
        <v>97</v>
      </c>
      <c r="C64" s="4" t="s">
        <v>98</v>
      </c>
      <c r="D64" s="24">
        <v>1</v>
      </c>
      <c r="E64" s="29">
        <v>27641.25</v>
      </c>
      <c r="F64" s="10"/>
      <c r="G64" s="30">
        <v>27641.25</v>
      </c>
      <c r="H64" s="27">
        <v>37486.449999999997</v>
      </c>
      <c r="I64" s="9">
        <v>0</v>
      </c>
      <c r="J64" s="28">
        <f t="shared" si="20"/>
        <v>37486.449999999997</v>
      </c>
      <c r="K64" s="9">
        <v>29084.25</v>
      </c>
      <c r="L64" s="9"/>
      <c r="M64" s="9">
        <v>29084.25</v>
      </c>
      <c r="N64" s="44">
        <f t="shared" si="15"/>
        <v>27641.25</v>
      </c>
      <c r="O64" s="17">
        <f t="shared" si="16"/>
        <v>31403.983333333334</v>
      </c>
      <c r="P64" s="22">
        <f t="shared" si="17"/>
        <v>29084.25</v>
      </c>
      <c r="Q64" s="22">
        <f t="shared" si="18"/>
        <v>31119.309653482476</v>
      </c>
      <c r="R64" s="17">
        <f t="shared" si="19"/>
        <v>5316.7530329453211</v>
      </c>
      <c r="S64" s="45">
        <f t="shared" si="10"/>
        <v>0.16930186774433564</v>
      </c>
      <c r="T64" s="44">
        <f t="shared" si="26"/>
        <v>27641.25</v>
      </c>
      <c r="U64" s="17"/>
      <c r="V64" s="18">
        <f t="shared" si="13"/>
        <v>27641.25</v>
      </c>
      <c r="W64" s="47" t="str">
        <f t="shared" si="14"/>
        <v>MENOR VALOR</v>
      </c>
    </row>
    <row r="65" spans="1:23" ht="74.25" customHeight="1" x14ac:dyDescent="0.2">
      <c r="A65" s="2">
        <v>48</v>
      </c>
      <c r="B65" s="3" t="s">
        <v>99</v>
      </c>
      <c r="C65" s="4" t="s">
        <v>100</v>
      </c>
      <c r="D65" s="24">
        <v>1</v>
      </c>
      <c r="E65" s="29">
        <v>136183.14000000001</v>
      </c>
      <c r="F65" s="10"/>
      <c r="G65" s="30">
        <v>136183.14000000001</v>
      </c>
      <c r="H65" s="27">
        <v>189761.74479999999</v>
      </c>
      <c r="I65" s="9">
        <v>0</v>
      </c>
      <c r="J65" s="28">
        <f t="shared" si="20"/>
        <v>189761.74479999999</v>
      </c>
      <c r="K65" s="9">
        <v>139093.14000000001</v>
      </c>
      <c r="L65" s="9"/>
      <c r="M65" s="9">
        <v>139093.14000000001</v>
      </c>
      <c r="N65" s="44">
        <f t="shared" si="15"/>
        <v>136183.14000000001</v>
      </c>
      <c r="O65" s="17">
        <f t="shared" si="16"/>
        <v>155012.67493333333</v>
      </c>
      <c r="P65" s="22">
        <f t="shared" si="17"/>
        <v>139093.14000000001</v>
      </c>
      <c r="Q65" s="22">
        <f t="shared" si="18"/>
        <v>153183.70635120154</v>
      </c>
      <c r="R65" s="17">
        <f t="shared" si="19"/>
        <v>30128.730763987722</v>
      </c>
      <c r="S65" s="45">
        <f t="shared" si="10"/>
        <v>0.1943630143596016</v>
      </c>
      <c r="T65" s="44">
        <f t="shared" si="26"/>
        <v>136183.14000000001</v>
      </c>
      <c r="U65" s="17"/>
      <c r="V65" s="18">
        <f t="shared" si="13"/>
        <v>136183.14000000001</v>
      </c>
      <c r="W65" s="47" t="str">
        <f t="shared" si="14"/>
        <v>MENOR VALOR</v>
      </c>
    </row>
    <row r="66" spans="1:23" ht="60" x14ac:dyDescent="0.2">
      <c r="A66" s="2">
        <v>49</v>
      </c>
      <c r="B66" s="3" t="s">
        <v>101</v>
      </c>
      <c r="C66" s="4" t="s">
        <v>102</v>
      </c>
      <c r="D66" s="24">
        <v>1</v>
      </c>
      <c r="E66" s="29">
        <v>140974.11000000002</v>
      </c>
      <c r="F66" s="10"/>
      <c r="G66" s="30">
        <v>140974.11000000002</v>
      </c>
      <c r="H66" s="27">
        <v>186085.82520000002</v>
      </c>
      <c r="I66" s="9">
        <v>0</v>
      </c>
      <c r="J66" s="28">
        <f t="shared" si="20"/>
        <v>186085.82520000002</v>
      </c>
      <c r="K66" s="9">
        <v>143732.11000000002</v>
      </c>
      <c r="L66" s="9"/>
      <c r="M66" s="9">
        <v>143732.11000000002</v>
      </c>
      <c r="N66" s="44">
        <f t="shared" si="15"/>
        <v>140974.11000000002</v>
      </c>
      <c r="O66" s="17">
        <f t="shared" si="16"/>
        <v>156930.68173333336</v>
      </c>
      <c r="P66" s="22">
        <f t="shared" si="17"/>
        <v>143732.11000000002</v>
      </c>
      <c r="Q66" s="22">
        <f t="shared" si="18"/>
        <v>155645.1115610601</v>
      </c>
      <c r="R66" s="17">
        <f t="shared" si="19"/>
        <v>25286.724460108315</v>
      </c>
      <c r="S66" s="45">
        <f t="shared" si="10"/>
        <v>0.16113308233170828</v>
      </c>
      <c r="T66" s="44">
        <f t="shared" si="26"/>
        <v>140974.11000000002</v>
      </c>
      <c r="U66" s="17"/>
      <c r="V66" s="18">
        <f t="shared" si="13"/>
        <v>140974.11000000002</v>
      </c>
      <c r="W66" s="47" t="str">
        <f t="shared" si="14"/>
        <v>MENOR VALOR</v>
      </c>
    </row>
    <row r="67" spans="1:23" ht="150" x14ac:dyDescent="0.2">
      <c r="A67" s="2">
        <v>50</v>
      </c>
      <c r="B67" s="3" t="s">
        <v>103</v>
      </c>
      <c r="C67" s="4" t="s">
        <v>31</v>
      </c>
      <c r="D67" s="24">
        <v>1</v>
      </c>
      <c r="E67" s="29">
        <v>49321.8</v>
      </c>
      <c r="F67" s="10"/>
      <c r="G67" s="30">
        <v>49321.8</v>
      </c>
      <c r="H67" s="27">
        <v>65504.775999999998</v>
      </c>
      <c r="I67" s="9">
        <v>0</v>
      </c>
      <c r="J67" s="28">
        <f t="shared" si="20"/>
        <v>65504.775999999998</v>
      </c>
      <c r="K67" s="9">
        <v>55868.800000000003</v>
      </c>
      <c r="L67" s="9"/>
      <c r="M67" s="9">
        <v>55868.800000000003</v>
      </c>
      <c r="N67" s="44">
        <f t="shared" si="15"/>
        <v>49321.8</v>
      </c>
      <c r="O67" s="17">
        <f t="shared" si="16"/>
        <v>56898.458666666666</v>
      </c>
      <c r="P67" s="22">
        <f t="shared" si="17"/>
        <v>55868.800000000003</v>
      </c>
      <c r="Q67" s="22">
        <f t="shared" si="18"/>
        <v>56514.567584182296</v>
      </c>
      <c r="R67" s="17">
        <f t="shared" si="19"/>
        <v>8140.4745427724647</v>
      </c>
      <c r="S67" s="45">
        <f t="shared" si="10"/>
        <v>0.14307021197995073</v>
      </c>
      <c r="T67" s="44">
        <f t="shared" si="26"/>
        <v>49321.8</v>
      </c>
      <c r="U67" s="17"/>
      <c r="V67" s="18">
        <f t="shared" si="13"/>
        <v>49321.8</v>
      </c>
      <c r="W67" s="47" t="str">
        <f t="shared" si="14"/>
        <v>MENOR VALOR</v>
      </c>
    </row>
    <row r="68" spans="1:23" ht="28" x14ac:dyDescent="0.2">
      <c r="A68" s="2">
        <v>51</v>
      </c>
      <c r="B68" s="3" t="s">
        <v>104</v>
      </c>
      <c r="C68" s="4" t="s">
        <v>79</v>
      </c>
      <c r="D68" s="24">
        <v>1</v>
      </c>
      <c r="E68" s="29">
        <v>9135</v>
      </c>
      <c r="F68" s="10"/>
      <c r="G68" s="30">
        <v>9135</v>
      </c>
      <c r="H68" s="27">
        <v>13058.2</v>
      </c>
      <c r="I68" s="9">
        <v>0</v>
      </c>
      <c r="J68" s="28">
        <f t="shared" si="20"/>
        <v>13058.2</v>
      </c>
      <c r="K68" s="9">
        <v>14669</v>
      </c>
      <c r="L68" s="9"/>
      <c r="M68" s="9">
        <v>14669</v>
      </c>
      <c r="N68" s="44">
        <f t="shared" si="15"/>
        <v>9135</v>
      </c>
      <c r="O68" s="17">
        <f t="shared" si="16"/>
        <v>12287.4</v>
      </c>
      <c r="P68" s="22">
        <f t="shared" si="17"/>
        <v>13058.2</v>
      </c>
      <c r="Q68" s="22">
        <f t="shared" si="18"/>
        <v>12050.28889198636</v>
      </c>
      <c r="R68" s="17">
        <f t="shared" si="19"/>
        <v>2846.3816469335325</v>
      </c>
      <c r="S68" s="45">
        <f t="shared" si="10"/>
        <v>0.23165044248038907</v>
      </c>
      <c r="T68" s="44">
        <f t="shared" si="26"/>
        <v>9135</v>
      </c>
      <c r="U68" s="17"/>
      <c r="V68" s="18">
        <f t="shared" si="13"/>
        <v>9135</v>
      </c>
      <c r="W68" s="47" t="str">
        <f t="shared" si="14"/>
        <v>MENOR VALOR</v>
      </c>
    </row>
    <row r="69" spans="1:23" ht="28" x14ac:dyDescent="0.2">
      <c r="A69" s="2">
        <v>52</v>
      </c>
      <c r="B69" s="3" t="s">
        <v>105</v>
      </c>
      <c r="C69" s="4" t="s">
        <v>106</v>
      </c>
      <c r="D69" s="24">
        <v>1</v>
      </c>
      <c r="E69" s="29">
        <v>85158</v>
      </c>
      <c r="F69" s="10"/>
      <c r="G69" s="30">
        <v>85158</v>
      </c>
      <c r="H69" s="27">
        <v>112908.56</v>
      </c>
      <c r="I69" s="9">
        <v>0</v>
      </c>
      <c r="J69" s="28">
        <f t="shared" si="20"/>
        <v>112908.56</v>
      </c>
      <c r="K69" s="9">
        <v>90207</v>
      </c>
      <c r="L69" s="9"/>
      <c r="M69" s="9">
        <v>90207</v>
      </c>
      <c r="N69" s="44">
        <f t="shared" si="15"/>
        <v>85158</v>
      </c>
      <c r="O69" s="17">
        <f t="shared" si="16"/>
        <v>96091.186666666661</v>
      </c>
      <c r="P69" s="22">
        <f t="shared" si="17"/>
        <v>90207</v>
      </c>
      <c r="Q69" s="22">
        <f t="shared" si="18"/>
        <v>95366.868124221801</v>
      </c>
      <c r="R69" s="17">
        <f t="shared" si="19"/>
        <v>14781.445620254221</v>
      </c>
      <c r="S69" s="45">
        <f t="shared" si="10"/>
        <v>0.15382727732908513</v>
      </c>
      <c r="T69" s="44">
        <f t="shared" si="26"/>
        <v>85158</v>
      </c>
      <c r="U69" s="17"/>
      <c r="V69" s="18">
        <f t="shared" si="13"/>
        <v>85158</v>
      </c>
      <c r="W69" s="47" t="str">
        <f t="shared" si="14"/>
        <v>MENOR VALOR</v>
      </c>
    </row>
    <row r="70" spans="1:23" ht="28" x14ac:dyDescent="0.2">
      <c r="A70" s="2">
        <v>53</v>
      </c>
      <c r="B70" s="3" t="s">
        <v>107</v>
      </c>
      <c r="C70" s="4" t="s">
        <v>108</v>
      </c>
      <c r="D70" s="24">
        <v>1</v>
      </c>
      <c r="E70" s="29">
        <v>68114.430000000008</v>
      </c>
      <c r="F70" s="10"/>
      <c r="G70" s="30">
        <v>68114.430000000008</v>
      </c>
      <c r="H70" s="27">
        <v>93511.047600000005</v>
      </c>
      <c r="I70" s="9">
        <v>0</v>
      </c>
      <c r="J70" s="28">
        <f t="shared" si="20"/>
        <v>93511.047600000005</v>
      </c>
      <c r="K70" s="9">
        <v>72864.430000000008</v>
      </c>
      <c r="L70" s="9"/>
      <c r="M70" s="9">
        <v>72864.430000000008</v>
      </c>
      <c r="N70" s="44">
        <f t="shared" si="15"/>
        <v>68114.430000000008</v>
      </c>
      <c r="O70" s="17">
        <f t="shared" si="16"/>
        <v>78163.30253333335</v>
      </c>
      <c r="P70" s="22">
        <f t="shared" si="17"/>
        <v>72864.430000000008</v>
      </c>
      <c r="Q70" s="22">
        <f t="shared" si="18"/>
        <v>77423.453686906505</v>
      </c>
      <c r="R70" s="17">
        <f t="shared" si="19"/>
        <v>13502.058508743816</v>
      </c>
      <c r="S70" s="45">
        <f t="shared" si="10"/>
        <v>0.17274165843985106</v>
      </c>
      <c r="T70" s="44">
        <f t="shared" si="26"/>
        <v>68114.430000000008</v>
      </c>
      <c r="U70" s="17"/>
      <c r="V70" s="18">
        <f t="shared" si="13"/>
        <v>68114.430000000008</v>
      </c>
      <c r="W70" s="47" t="str">
        <f t="shared" si="14"/>
        <v>MENOR VALOR</v>
      </c>
    </row>
    <row r="71" spans="1:23" ht="28" x14ac:dyDescent="0.2">
      <c r="A71" s="2">
        <v>54</v>
      </c>
      <c r="B71" s="3" t="s">
        <v>109</v>
      </c>
      <c r="C71" s="4" t="s">
        <v>110</v>
      </c>
      <c r="D71" s="24">
        <v>1</v>
      </c>
      <c r="E71" s="29">
        <v>64350.720000000001</v>
      </c>
      <c r="F71" s="10"/>
      <c r="G71" s="30">
        <v>64350.720000000001</v>
      </c>
      <c r="H71" s="27">
        <v>86942.950400000002</v>
      </c>
      <c r="I71" s="9">
        <v>0</v>
      </c>
      <c r="J71" s="28">
        <f t="shared" si="20"/>
        <v>86942.950400000002</v>
      </c>
      <c r="K71" s="9">
        <v>66991.72</v>
      </c>
      <c r="L71" s="9"/>
      <c r="M71" s="9">
        <v>66991.72</v>
      </c>
      <c r="N71" s="44">
        <f t="shared" si="15"/>
        <v>64350.720000000001</v>
      </c>
      <c r="O71" s="17">
        <f t="shared" si="16"/>
        <v>72761.796799999996</v>
      </c>
      <c r="P71" s="22">
        <f t="shared" si="17"/>
        <v>66991.72</v>
      </c>
      <c r="Q71" s="22">
        <f t="shared" si="18"/>
        <v>72100.172574325625</v>
      </c>
      <c r="R71" s="17">
        <f t="shared" si="19"/>
        <v>12352.026486374376</v>
      </c>
      <c r="S71" s="45">
        <f t="shared" si="10"/>
        <v>0.16975977820237634</v>
      </c>
      <c r="T71" s="44">
        <f t="shared" si="26"/>
        <v>64350.720000000001</v>
      </c>
      <c r="U71" s="17"/>
      <c r="V71" s="18">
        <f t="shared" si="13"/>
        <v>64350.720000000001</v>
      </c>
      <c r="W71" s="47" t="str">
        <f t="shared" si="14"/>
        <v>MENOR VALOR</v>
      </c>
    </row>
    <row r="72" spans="1:23" ht="28" x14ac:dyDescent="0.2">
      <c r="A72" s="2">
        <v>55</v>
      </c>
      <c r="B72" s="3" t="s">
        <v>111</v>
      </c>
      <c r="C72" s="4" t="s">
        <v>112</v>
      </c>
      <c r="D72" s="24">
        <v>1</v>
      </c>
      <c r="E72" s="29">
        <v>103952.61</v>
      </c>
      <c r="F72" s="10"/>
      <c r="G72" s="30">
        <v>103952.61</v>
      </c>
      <c r="H72" s="27">
        <v>137217.44519999999</v>
      </c>
      <c r="I72" s="9">
        <v>0</v>
      </c>
      <c r="J72" s="28">
        <f t="shared" si="20"/>
        <v>137217.44519999999</v>
      </c>
      <c r="K72" s="9">
        <v>110021.61</v>
      </c>
      <c r="L72" s="9"/>
      <c r="M72" s="9">
        <v>110021.61</v>
      </c>
      <c r="N72" s="44">
        <f t="shared" si="15"/>
        <v>103952.61</v>
      </c>
      <c r="O72" s="17">
        <f t="shared" si="16"/>
        <v>117063.8884</v>
      </c>
      <c r="P72" s="22">
        <f t="shared" si="17"/>
        <v>110021.61</v>
      </c>
      <c r="Q72" s="22">
        <f t="shared" si="18"/>
        <v>116209.30601009047</v>
      </c>
      <c r="R72" s="17">
        <f t="shared" si="19"/>
        <v>17715.320460497347</v>
      </c>
      <c r="S72" s="45">
        <f t="shared" si="10"/>
        <v>0.15133036073400538</v>
      </c>
      <c r="T72" s="44">
        <f t="shared" si="26"/>
        <v>103952.61</v>
      </c>
      <c r="U72" s="17"/>
      <c r="V72" s="18">
        <f t="shared" si="13"/>
        <v>103952.61</v>
      </c>
      <c r="W72" s="47" t="str">
        <f t="shared" si="14"/>
        <v>MENOR VALOR</v>
      </c>
    </row>
    <row r="73" spans="1:23" ht="30" x14ac:dyDescent="0.2">
      <c r="A73" s="2">
        <v>56</v>
      </c>
      <c r="B73" s="3" t="s">
        <v>113</v>
      </c>
      <c r="C73" s="4" t="s">
        <v>114</v>
      </c>
      <c r="D73" s="24">
        <v>1</v>
      </c>
      <c r="E73" s="29">
        <v>87442.559999999998</v>
      </c>
      <c r="F73" s="10"/>
      <c r="G73" s="30">
        <v>87442.559999999998</v>
      </c>
      <c r="H73" s="27">
        <v>115424.1792</v>
      </c>
      <c r="I73" s="9">
        <v>0</v>
      </c>
      <c r="J73" s="28">
        <f t="shared" si="20"/>
        <v>115424.1792</v>
      </c>
      <c r="K73" s="9">
        <v>93682.559999999998</v>
      </c>
      <c r="L73" s="9"/>
      <c r="M73" s="9">
        <v>93682.559999999998</v>
      </c>
      <c r="N73" s="44">
        <f t="shared" si="15"/>
        <v>87442.559999999998</v>
      </c>
      <c r="O73" s="17">
        <f t="shared" si="16"/>
        <v>98849.766400000008</v>
      </c>
      <c r="P73" s="22">
        <f t="shared" si="17"/>
        <v>93682.559999999998</v>
      </c>
      <c r="Q73" s="22">
        <f t="shared" si="18"/>
        <v>98150.564748041375</v>
      </c>
      <c r="R73" s="17">
        <f t="shared" si="19"/>
        <v>14689.03569839089</v>
      </c>
      <c r="S73" s="45">
        <f t="shared" si="10"/>
        <v>0.14859959950690271</v>
      </c>
      <c r="T73" s="44">
        <f t="shared" si="26"/>
        <v>87442.559999999998</v>
      </c>
      <c r="U73" s="17"/>
      <c r="V73" s="18">
        <f t="shared" si="13"/>
        <v>87442.559999999998</v>
      </c>
      <c r="W73" s="47" t="str">
        <f t="shared" si="14"/>
        <v>MENOR VALOR</v>
      </c>
    </row>
    <row r="74" spans="1:23" ht="28" x14ac:dyDescent="0.2">
      <c r="A74" s="2">
        <v>57</v>
      </c>
      <c r="B74" s="3" t="s">
        <v>115</v>
      </c>
      <c r="C74" s="4" t="s">
        <v>42</v>
      </c>
      <c r="D74" s="24">
        <v>1</v>
      </c>
      <c r="E74" s="29">
        <v>51370.020000000004</v>
      </c>
      <c r="F74" s="10"/>
      <c r="G74" s="30">
        <v>51370.020000000004</v>
      </c>
      <c r="H74" s="27">
        <v>67808.426400000011</v>
      </c>
      <c r="I74" s="9">
        <v>0</v>
      </c>
      <c r="J74" s="28">
        <f t="shared" si="20"/>
        <v>67808.426400000011</v>
      </c>
      <c r="K74" s="9">
        <v>52714.020000000004</v>
      </c>
      <c r="L74" s="9"/>
      <c r="M74" s="9">
        <v>52714.020000000004</v>
      </c>
      <c r="N74" s="44">
        <f t="shared" si="15"/>
        <v>51370.020000000004</v>
      </c>
      <c r="O74" s="17">
        <f t="shared" si="16"/>
        <v>57297.488800000014</v>
      </c>
      <c r="P74" s="22">
        <f t="shared" si="17"/>
        <v>52714.020000000004</v>
      </c>
      <c r="Q74" s="22">
        <f t="shared" si="18"/>
        <v>56838.13849881661</v>
      </c>
      <c r="R74" s="17">
        <f t="shared" si="19"/>
        <v>9127.5101163087656</v>
      </c>
      <c r="S74" s="45">
        <f t="shared" si="10"/>
        <v>0.15930035168153414</v>
      </c>
      <c r="T74" s="44">
        <f t="shared" si="26"/>
        <v>51370.020000000004</v>
      </c>
      <c r="U74" s="17"/>
      <c r="V74" s="18">
        <f t="shared" si="13"/>
        <v>51370.020000000004</v>
      </c>
      <c r="W74" s="47" t="str">
        <f t="shared" si="14"/>
        <v>MENOR VALOR</v>
      </c>
    </row>
    <row r="75" spans="1:23" ht="28" x14ac:dyDescent="0.2">
      <c r="A75" s="2">
        <v>58</v>
      </c>
      <c r="B75" s="3" t="s">
        <v>116</v>
      </c>
      <c r="C75" s="4" t="s">
        <v>117</v>
      </c>
      <c r="D75" s="24">
        <v>1</v>
      </c>
      <c r="E75" s="29">
        <v>263834.19</v>
      </c>
      <c r="F75" s="10"/>
      <c r="G75" s="30">
        <v>263834.19</v>
      </c>
      <c r="H75" s="27">
        <v>348261.13079999998</v>
      </c>
      <c r="I75" s="9">
        <v>0</v>
      </c>
      <c r="J75" s="28">
        <f t="shared" si="20"/>
        <v>348261.13079999998</v>
      </c>
      <c r="K75" s="9">
        <v>266845.19</v>
      </c>
      <c r="L75" s="9"/>
      <c r="M75" s="9">
        <v>266845.19</v>
      </c>
      <c r="N75" s="44">
        <f t="shared" si="15"/>
        <v>263834.19</v>
      </c>
      <c r="O75" s="17">
        <f t="shared" si="16"/>
        <v>292980.17026666668</v>
      </c>
      <c r="P75" s="22">
        <f t="shared" si="17"/>
        <v>266845.19</v>
      </c>
      <c r="Q75" s="22">
        <f t="shared" si="18"/>
        <v>290512.72035611537</v>
      </c>
      <c r="R75" s="17">
        <f t="shared" si="19"/>
        <v>47898.381792769906</v>
      </c>
      <c r="S75" s="45">
        <f t="shared" ref="S75:S138" si="27">R75/O75</f>
        <v>0.16348677027927669</v>
      </c>
      <c r="T75" s="44">
        <f t="shared" si="26"/>
        <v>263834.19</v>
      </c>
      <c r="U75" s="17"/>
      <c r="V75" s="18">
        <f t="shared" ref="V75:V138" si="28">IF(S75&lt;=30%,N75,IF(S75&gt;70%,O75,P75))</f>
        <v>263834.19</v>
      </c>
      <c r="W75" s="47" t="str">
        <f t="shared" ref="W75:W138" si="29">IF(S75&lt;=30%,N$9,IF(S75&gt;70%,O$9,P$9))</f>
        <v>MENOR VALOR</v>
      </c>
    </row>
    <row r="76" spans="1:23" ht="28" x14ac:dyDescent="0.2">
      <c r="A76" s="2">
        <v>59</v>
      </c>
      <c r="B76" s="3" t="s">
        <v>118</v>
      </c>
      <c r="C76" s="4" t="s">
        <v>119</v>
      </c>
      <c r="D76" s="24">
        <v>1</v>
      </c>
      <c r="E76" s="29">
        <v>221338.98</v>
      </c>
      <c r="F76" s="10"/>
      <c r="G76" s="30">
        <v>221338.98</v>
      </c>
      <c r="H76" s="27">
        <v>292167.45360000001</v>
      </c>
      <c r="I76" s="9">
        <v>0</v>
      </c>
      <c r="J76" s="28">
        <f t="shared" si="20"/>
        <v>292167.45360000001</v>
      </c>
      <c r="K76" s="9">
        <v>228269.98</v>
      </c>
      <c r="L76" s="9"/>
      <c r="M76" s="9">
        <v>228269.98</v>
      </c>
      <c r="N76" s="44">
        <f t="shared" si="15"/>
        <v>221338.98</v>
      </c>
      <c r="O76" s="17">
        <f t="shared" si="16"/>
        <v>247258.80453333331</v>
      </c>
      <c r="P76" s="22">
        <f t="shared" si="17"/>
        <v>228269.98</v>
      </c>
      <c r="Q76" s="22">
        <f t="shared" si="18"/>
        <v>245308.64118060537</v>
      </c>
      <c r="R76" s="17">
        <f t="shared" si="19"/>
        <v>39046.123507907687</v>
      </c>
      <c r="S76" s="45">
        <f t="shared" si="27"/>
        <v>0.15791600861939711</v>
      </c>
      <c r="T76" s="44">
        <f t="shared" si="26"/>
        <v>221338.98</v>
      </c>
      <c r="U76" s="17"/>
      <c r="V76" s="18">
        <f t="shared" si="28"/>
        <v>221338.98</v>
      </c>
      <c r="W76" s="47" t="str">
        <f t="shared" si="29"/>
        <v>MENOR VALOR</v>
      </c>
    </row>
    <row r="77" spans="1:23" ht="28" x14ac:dyDescent="0.2">
      <c r="A77" s="2">
        <v>60</v>
      </c>
      <c r="B77" s="3" t="s">
        <v>120</v>
      </c>
      <c r="C77" s="4" t="s">
        <v>121</v>
      </c>
      <c r="D77" s="24">
        <v>1</v>
      </c>
      <c r="E77" s="29">
        <v>35491.5</v>
      </c>
      <c r="F77" s="10"/>
      <c r="G77" s="30">
        <v>35491.5</v>
      </c>
      <c r="H77" s="27">
        <v>46848.780000000006</v>
      </c>
      <c r="I77" s="9">
        <v>0</v>
      </c>
      <c r="J77" s="28">
        <f t="shared" si="20"/>
        <v>46848.780000000006</v>
      </c>
      <c r="K77" s="9">
        <v>38380.5</v>
      </c>
      <c r="L77" s="9"/>
      <c r="M77" s="9">
        <v>38380.5</v>
      </c>
      <c r="N77" s="44">
        <f t="shared" si="15"/>
        <v>35491.5</v>
      </c>
      <c r="O77" s="17">
        <f t="shared" si="16"/>
        <v>40240.26</v>
      </c>
      <c r="P77" s="22">
        <f t="shared" si="17"/>
        <v>38380.5</v>
      </c>
      <c r="Q77" s="22">
        <f t="shared" si="18"/>
        <v>39961.743036667038</v>
      </c>
      <c r="R77" s="17">
        <f t="shared" si="19"/>
        <v>5902.6250679507439</v>
      </c>
      <c r="S77" s="45">
        <f t="shared" si="27"/>
        <v>0.14668456585396675</v>
      </c>
      <c r="T77" s="44">
        <f t="shared" si="26"/>
        <v>35491.5</v>
      </c>
      <c r="U77" s="17"/>
      <c r="V77" s="18">
        <f t="shared" si="28"/>
        <v>35491.5</v>
      </c>
      <c r="W77" s="47" t="str">
        <f t="shared" si="29"/>
        <v>MENOR VALOR</v>
      </c>
    </row>
    <row r="78" spans="1:23" ht="28" x14ac:dyDescent="0.2">
      <c r="A78" s="2">
        <v>61</v>
      </c>
      <c r="B78" s="3" t="s">
        <v>122</v>
      </c>
      <c r="C78" s="4" t="s">
        <v>123</v>
      </c>
      <c r="D78" s="24">
        <v>1</v>
      </c>
      <c r="E78" s="29">
        <v>211698</v>
      </c>
      <c r="F78" s="10"/>
      <c r="G78" s="30">
        <v>211698</v>
      </c>
      <c r="H78" s="27">
        <v>279441.36</v>
      </c>
      <c r="I78" s="9">
        <v>0</v>
      </c>
      <c r="J78" s="28">
        <f t="shared" si="20"/>
        <v>279441.36</v>
      </c>
      <c r="K78" s="9">
        <v>218277</v>
      </c>
      <c r="L78" s="9"/>
      <c r="M78" s="9">
        <v>218277</v>
      </c>
      <c r="N78" s="44">
        <f t="shared" si="15"/>
        <v>211698</v>
      </c>
      <c r="O78" s="17">
        <f t="shared" si="16"/>
        <v>236472.12</v>
      </c>
      <c r="P78" s="22">
        <f t="shared" si="17"/>
        <v>218277</v>
      </c>
      <c r="Q78" s="22">
        <f t="shared" si="18"/>
        <v>234605.65298021192</v>
      </c>
      <c r="R78" s="17">
        <f t="shared" si="19"/>
        <v>37357.562820440973</v>
      </c>
      <c r="S78" s="45">
        <f t="shared" si="27"/>
        <v>0.15797871994567889</v>
      </c>
      <c r="T78" s="44">
        <f t="shared" si="26"/>
        <v>211698</v>
      </c>
      <c r="U78" s="17"/>
      <c r="V78" s="18">
        <f t="shared" si="28"/>
        <v>211698</v>
      </c>
      <c r="W78" s="47" t="str">
        <f t="shared" si="29"/>
        <v>MENOR VALOR</v>
      </c>
    </row>
    <row r="79" spans="1:23" ht="30" x14ac:dyDescent="0.2">
      <c r="A79" s="2">
        <v>62</v>
      </c>
      <c r="B79" s="3" t="s">
        <v>124</v>
      </c>
      <c r="C79" s="4" t="s">
        <v>125</v>
      </c>
      <c r="D79" s="24">
        <v>1</v>
      </c>
      <c r="E79" s="29">
        <v>86993.279999999999</v>
      </c>
      <c r="F79" s="10"/>
      <c r="G79" s="30">
        <v>86993.279999999999</v>
      </c>
      <c r="H79" s="27">
        <v>119831.1296</v>
      </c>
      <c r="I79" s="9">
        <v>0</v>
      </c>
      <c r="J79" s="28">
        <f t="shared" si="20"/>
        <v>119831.1296</v>
      </c>
      <c r="K79" s="9">
        <v>91173.28</v>
      </c>
      <c r="L79" s="9"/>
      <c r="M79" s="9">
        <v>91173.28</v>
      </c>
      <c r="N79" s="44">
        <f t="shared" si="15"/>
        <v>86993.279999999999</v>
      </c>
      <c r="O79" s="17">
        <f t="shared" si="16"/>
        <v>99332.563200000019</v>
      </c>
      <c r="P79" s="22">
        <f t="shared" si="17"/>
        <v>91173.28</v>
      </c>
      <c r="Q79" s="22">
        <f t="shared" si="18"/>
        <v>98319.798396779384</v>
      </c>
      <c r="R79" s="17">
        <f t="shared" si="19"/>
        <v>17874.88512806172</v>
      </c>
      <c r="S79" s="45">
        <f t="shared" si="27"/>
        <v>0.17994990315584364</v>
      </c>
      <c r="T79" s="44">
        <f t="shared" si="26"/>
        <v>86993.279999999999</v>
      </c>
      <c r="U79" s="17"/>
      <c r="V79" s="18">
        <f t="shared" si="28"/>
        <v>86993.279999999999</v>
      </c>
      <c r="W79" s="47" t="str">
        <f t="shared" si="29"/>
        <v>MENOR VALOR</v>
      </c>
    </row>
    <row r="80" spans="1:23" ht="30" x14ac:dyDescent="0.2">
      <c r="A80" s="2">
        <v>63</v>
      </c>
      <c r="B80" s="3" t="s">
        <v>126</v>
      </c>
      <c r="C80" s="4" t="s">
        <v>77</v>
      </c>
      <c r="D80" s="24">
        <v>1</v>
      </c>
      <c r="E80" s="29">
        <v>75492.900000000009</v>
      </c>
      <c r="F80" s="10"/>
      <c r="G80" s="30">
        <v>75492.900000000009</v>
      </c>
      <c r="H80" s="27">
        <v>99950.627999999997</v>
      </c>
      <c r="I80" s="9">
        <v>0</v>
      </c>
      <c r="J80" s="28">
        <f t="shared" si="20"/>
        <v>99950.627999999997</v>
      </c>
      <c r="K80" s="9">
        <v>80383.900000000009</v>
      </c>
      <c r="L80" s="9"/>
      <c r="M80" s="9">
        <v>80383.900000000009</v>
      </c>
      <c r="N80" s="44">
        <f t="shared" si="15"/>
        <v>75492.900000000009</v>
      </c>
      <c r="O80" s="17">
        <f t="shared" si="16"/>
        <v>85275.809333333338</v>
      </c>
      <c r="P80" s="22">
        <f t="shared" si="17"/>
        <v>80383.900000000009</v>
      </c>
      <c r="Q80" s="22">
        <f t="shared" si="18"/>
        <v>84648.689001880746</v>
      </c>
      <c r="R80" s="17">
        <f t="shared" si="19"/>
        <v>12941.916296463272</v>
      </c>
      <c r="S80" s="45">
        <f t="shared" si="27"/>
        <v>0.15176538807007753</v>
      </c>
      <c r="T80" s="44">
        <f t="shared" si="26"/>
        <v>75492.900000000009</v>
      </c>
      <c r="U80" s="17"/>
      <c r="V80" s="18">
        <f t="shared" si="28"/>
        <v>75492.900000000009</v>
      </c>
      <c r="W80" s="47" t="str">
        <f t="shared" si="29"/>
        <v>MENOR VALOR</v>
      </c>
    </row>
    <row r="81" spans="1:23" ht="28" x14ac:dyDescent="0.2">
      <c r="A81" s="2">
        <v>64</v>
      </c>
      <c r="B81" s="3" t="s">
        <v>127</v>
      </c>
      <c r="C81" s="4" t="s">
        <v>128</v>
      </c>
      <c r="D81" s="24">
        <v>1</v>
      </c>
      <c r="E81" s="29">
        <v>54062.64</v>
      </c>
      <c r="F81" s="10"/>
      <c r="G81" s="30">
        <v>54062.64</v>
      </c>
      <c r="H81" s="27">
        <v>78362.684800000003</v>
      </c>
      <c r="I81" s="9">
        <v>0</v>
      </c>
      <c r="J81" s="28">
        <f t="shared" si="20"/>
        <v>78362.684800000003</v>
      </c>
      <c r="K81" s="9">
        <v>57366.64</v>
      </c>
      <c r="L81" s="9"/>
      <c r="M81" s="9">
        <v>57366.64</v>
      </c>
      <c r="N81" s="44">
        <f t="shared" si="15"/>
        <v>54062.64</v>
      </c>
      <c r="O81" s="17">
        <f t="shared" si="16"/>
        <v>63263.988266666674</v>
      </c>
      <c r="P81" s="22">
        <f t="shared" si="17"/>
        <v>57366.64</v>
      </c>
      <c r="Q81" s="22">
        <f t="shared" si="18"/>
        <v>62405.373968164626</v>
      </c>
      <c r="R81" s="17">
        <f t="shared" si="19"/>
        <v>13179.798244065336</v>
      </c>
      <c r="S81" s="45">
        <f t="shared" si="27"/>
        <v>0.20833018286028093</v>
      </c>
      <c r="T81" s="44">
        <f t="shared" si="26"/>
        <v>54062.64</v>
      </c>
      <c r="U81" s="17"/>
      <c r="V81" s="18">
        <f t="shared" si="28"/>
        <v>54062.64</v>
      </c>
      <c r="W81" s="47" t="str">
        <f t="shared" si="29"/>
        <v>MENOR VALOR</v>
      </c>
    </row>
    <row r="82" spans="1:23" ht="28" x14ac:dyDescent="0.2">
      <c r="A82" s="2">
        <v>65</v>
      </c>
      <c r="B82" s="3" t="s">
        <v>129</v>
      </c>
      <c r="C82" s="4" t="s">
        <v>130</v>
      </c>
      <c r="D82" s="24">
        <v>1</v>
      </c>
      <c r="E82" s="29">
        <v>31847.040000000001</v>
      </c>
      <c r="F82" s="10"/>
      <c r="G82" s="30">
        <v>31847.040000000001</v>
      </c>
      <c r="H82" s="27">
        <v>45038.092799999999</v>
      </c>
      <c r="I82" s="9">
        <v>0</v>
      </c>
      <c r="J82" s="28">
        <f t="shared" si="20"/>
        <v>45038.092799999999</v>
      </c>
      <c r="K82" s="9">
        <v>37090.04</v>
      </c>
      <c r="L82" s="9"/>
      <c r="M82" s="9">
        <v>37090.04</v>
      </c>
      <c r="N82" s="44">
        <f t="shared" ref="N82:N145" si="30">+MIN(G82,J82,M82)</f>
        <v>31847.040000000001</v>
      </c>
      <c r="O82" s="17">
        <f t="shared" ref="O82:O145" si="31">+AVERAGE(G82,J82,M82)</f>
        <v>37991.724266666664</v>
      </c>
      <c r="P82" s="22">
        <f t="shared" ref="P82:P145" si="32">+MEDIAN(G82,J82,M82)</f>
        <v>37090.04</v>
      </c>
      <c r="Q82" s="22">
        <f t="shared" ref="Q82:Q145" si="33">+GEOMEAN(G82,J82,M82)</f>
        <v>37609.895104951989</v>
      </c>
      <c r="R82" s="17">
        <f t="shared" ref="R82:R145" si="34">+STDEVA(G82,J82,M82)</f>
        <v>6641.5920064892907</v>
      </c>
      <c r="S82" s="45">
        <f t="shared" si="27"/>
        <v>0.17481680904692495</v>
      </c>
      <c r="T82" s="44">
        <f t="shared" si="26"/>
        <v>31847.040000000001</v>
      </c>
      <c r="U82" s="17"/>
      <c r="V82" s="18">
        <f t="shared" si="28"/>
        <v>31847.040000000001</v>
      </c>
      <c r="W82" s="47" t="str">
        <f t="shared" si="29"/>
        <v>MENOR VALOR</v>
      </c>
    </row>
    <row r="83" spans="1:23" ht="28" x14ac:dyDescent="0.2">
      <c r="A83" s="2">
        <v>66</v>
      </c>
      <c r="B83" s="3" t="s">
        <v>131</v>
      </c>
      <c r="C83" s="4" t="s">
        <v>44</v>
      </c>
      <c r="D83" s="24">
        <v>1</v>
      </c>
      <c r="E83" s="29">
        <v>62760.06</v>
      </c>
      <c r="F83" s="10"/>
      <c r="G83" s="30">
        <v>62760.06</v>
      </c>
      <c r="H83" s="27">
        <v>88843.279200000004</v>
      </c>
      <c r="I83" s="9">
        <v>0</v>
      </c>
      <c r="J83" s="28">
        <f t="shared" ref="J83:J146" si="35">SUM(H83:I83)</f>
        <v>88843.279200000004</v>
      </c>
      <c r="K83" s="9">
        <v>68901.06</v>
      </c>
      <c r="L83" s="9"/>
      <c r="M83" s="9">
        <v>68901.06</v>
      </c>
      <c r="N83" s="44">
        <f t="shared" si="30"/>
        <v>62760.06</v>
      </c>
      <c r="O83" s="17">
        <f t="shared" si="31"/>
        <v>73501.46639999999</v>
      </c>
      <c r="P83" s="22">
        <f t="shared" si="32"/>
        <v>68901.06</v>
      </c>
      <c r="Q83" s="22">
        <f t="shared" si="33"/>
        <v>72696.127675395997</v>
      </c>
      <c r="R83" s="17">
        <f t="shared" si="34"/>
        <v>13636.582608655453</v>
      </c>
      <c r="S83" s="45">
        <f t="shared" si="27"/>
        <v>0.18552803469857651</v>
      </c>
      <c r="T83" s="44">
        <f t="shared" si="26"/>
        <v>62760.06</v>
      </c>
      <c r="U83" s="17"/>
      <c r="V83" s="18">
        <f t="shared" si="28"/>
        <v>62760.06</v>
      </c>
      <c r="W83" s="47" t="str">
        <f t="shared" si="29"/>
        <v>MENOR VALOR</v>
      </c>
    </row>
    <row r="84" spans="1:23" ht="61.5" customHeight="1" x14ac:dyDescent="0.2">
      <c r="A84" s="2">
        <v>67</v>
      </c>
      <c r="B84" s="3" t="s">
        <v>132</v>
      </c>
      <c r="C84" s="4" t="s">
        <v>133</v>
      </c>
      <c r="D84" s="24">
        <v>1</v>
      </c>
      <c r="E84" s="29">
        <v>80113.5</v>
      </c>
      <c r="F84" s="10"/>
      <c r="G84" s="30">
        <v>80113.5</v>
      </c>
      <c r="H84" s="27">
        <v>105749.81999999999</v>
      </c>
      <c r="I84" s="9">
        <v>0</v>
      </c>
      <c r="J84" s="28">
        <f t="shared" si="35"/>
        <v>105749.81999999999</v>
      </c>
      <c r="K84" s="9">
        <v>82433.5</v>
      </c>
      <c r="L84" s="9"/>
      <c r="M84" s="9">
        <v>82433.5</v>
      </c>
      <c r="N84" s="44">
        <f t="shared" si="30"/>
        <v>80113.5</v>
      </c>
      <c r="O84" s="17">
        <f t="shared" si="31"/>
        <v>89432.273333333331</v>
      </c>
      <c r="P84" s="22">
        <f t="shared" si="32"/>
        <v>82433.5</v>
      </c>
      <c r="Q84" s="22">
        <f t="shared" si="33"/>
        <v>88721.667169833439</v>
      </c>
      <c r="R84" s="17">
        <f t="shared" si="34"/>
        <v>14178.940260616555</v>
      </c>
      <c r="S84" s="45">
        <f t="shared" si="27"/>
        <v>0.15854388725833451</v>
      </c>
      <c r="T84" s="44">
        <f t="shared" si="26"/>
        <v>80113.5</v>
      </c>
      <c r="U84" s="17"/>
      <c r="V84" s="18">
        <f t="shared" si="28"/>
        <v>80113.5</v>
      </c>
      <c r="W84" s="47" t="str">
        <f t="shared" si="29"/>
        <v>MENOR VALOR</v>
      </c>
    </row>
    <row r="85" spans="1:23" ht="30" x14ac:dyDescent="0.2">
      <c r="A85" s="2">
        <v>68</v>
      </c>
      <c r="B85" s="3" t="s">
        <v>134</v>
      </c>
      <c r="C85" s="4" t="s">
        <v>42</v>
      </c>
      <c r="D85" s="24">
        <v>1</v>
      </c>
      <c r="E85" s="29">
        <v>98694.36</v>
      </c>
      <c r="F85" s="10"/>
      <c r="G85" s="30">
        <v>98694.36</v>
      </c>
      <c r="H85" s="27">
        <v>130276.55519999999</v>
      </c>
      <c r="I85" s="9">
        <v>0</v>
      </c>
      <c r="J85" s="28">
        <f t="shared" si="35"/>
        <v>130276.55519999999</v>
      </c>
      <c r="K85" s="9">
        <v>103885.36</v>
      </c>
      <c r="L85" s="9"/>
      <c r="M85" s="9">
        <v>103885.36</v>
      </c>
      <c r="N85" s="44">
        <f t="shared" si="30"/>
        <v>98694.36</v>
      </c>
      <c r="O85" s="17">
        <f t="shared" si="31"/>
        <v>110952.09173333332</v>
      </c>
      <c r="P85" s="22">
        <f t="shared" si="32"/>
        <v>103885.36</v>
      </c>
      <c r="Q85" s="22">
        <f t="shared" si="33"/>
        <v>110129.66467037179</v>
      </c>
      <c r="R85" s="17">
        <f t="shared" si="34"/>
        <v>16935.548011679632</v>
      </c>
      <c r="S85" s="45">
        <f t="shared" si="27"/>
        <v>0.15263838425311713</v>
      </c>
      <c r="T85" s="44">
        <f t="shared" si="26"/>
        <v>98694.36</v>
      </c>
      <c r="U85" s="17"/>
      <c r="V85" s="18">
        <f t="shared" si="28"/>
        <v>98694.36</v>
      </c>
      <c r="W85" s="47" t="str">
        <f t="shared" si="29"/>
        <v>MENOR VALOR</v>
      </c>
    </row>
    <row r="86" spans="1:23" ht="28" x14ac:dyDescent="0.2">
      <c r="A86" s="2">
        <v>69</v>
      </c>
      <c r="B86" s="3" t="s">
        <v>135</v>
      </c>
      <c r="C86" s="4" t="s">
        <v>136</v>
      </c>
      <c r="D86" s="24">
        <v>1</v>
      </c>
      <c r="E86" s="29">
        <v>396720</v>
      </c>
      <c r="F86" s="10"/>
      <c r="G86" s="30">
        <v>396720</v>
      </c>
      <c r="H86" s="27">
        <v>523670.4</v>
      </c>
      <c r="I86" s="9">
        <v>0</v>
      </c>
      <c r="J86" s="28">
        <f t="shared" si="35"/>
        <v>523670.4</v>
      </c>
      <c r="K86" s="9">
        <v>403425</v>
      </c>
      <c r="L86" s="9"/>
      <c r="M86" s="9">
        <v>403425</v>
      </c>
      <c r="N86" s="44">
        <f t="shared" si="30"/>
        <v>396720</v>
      </c>
      <c r="O86" s="17">
        <f t="shared" si="31"/>
        <v>441271.8</v>
      </c>
      <c r="P86" s="22">
        <f t="shared" si="32"/>
        <v>403425</v>
      </c>
      <c r="Q86" s="22">
        <f t="shared" si="33"/>
        <v>437624.51568986522</v>
      </c>
      <c r="R86" s="17">
        <f t="shared" si="34"/>
        <v>71437.988617542229</v>
      </c>
      <c r="S86" s="45">
        <f t="shared" si="27"/>
        <v>0.16189112609856834</v>
      </c>
      <c r="T86" s="44">
        <f t="shared" si="26"/>
        <v>396720</v>
      </c>
      <c r="U86" s="17"/>
      <c r="V86" s="18">
        <f t="shared" si="28"/>
        <v>396720</v>
      </c>
      <c r="W86" s="47" t="str">
        <f t="shared" si="29"/>
        <v>MENOR VALOR</v>
      </c>
    </row>
    <row r="87" spans="1:23" ht="28" x14ac:dyDescent="0.2">
      <c r="A87" s="2">
        <v>70</v>
      </c>
      <c r="B87" s="3" t="s">
        <v>137</v>
      </c>
      <c r="C87" s="4" t="s">
        <v>138</v>
      </c>
      <c r="D87" s="24">
        <v>1</v>
      </c>
      <c r="E87" s="29">
        <v>133100.55000000002</v>
      </c>
      <c r="F87" s="10"/>
      <c r="G87" s="30">
        <v>133100.55000000002</v>
      </c>
      <c r="H87" s="27">
        <v>175692.726</v>
      </c>
      <c r="I87" s="9">
        <v>0</v>
      </c>
      <c r="J87" s="28">
        <f t="shared" si="35"/>
        <v>175692.726</v>
      </c>
      <c r="K87" s="9">
        <v>136779.55000000002</v>
      </c>
      <c r="L87" s="9"/>
      <c r="M87" s="9">
        <v>136779.55000000002</v>
      </c>
      <c r="N87" s="44">
        <f t="shared" si="30"/>
        <v>133100.55000000002</v>
      </c>
      <c r="O87" s="17">
        <f t="shared" si="31"/>
        <v>148524.27533333332</v>
      </c>
      <c r="P87" s="22">
        <f t="shared" si="32"/>
        <v>136779.55000000002</v>
      </c>
      <c r="Q87" s="22">
        <f t="shared" si="33"/>
        <v>147339.18638055134</v>
      </c>
      <c r="R87" s="17">
        <f t="shared" si="34"/>
        <v>23600.36639483229</v>
      </c>
      <c r="S87" s="45">
        <f t="shared" si="27"/>
        <v>0.15889905095894891</v>
      </c>
      <c r="T87" s="44">
        <f t="shared" si="26"/>
        <v>133100.55000000002</v>
      </c>
      <c r="U87" s="17"/>
      <c r="V87" s="18">
        <f t="shared" si="28"/>
        <v>133100.55000000002</v>
      </c>
      <c r="W87" s="47" t="str">
        <f t="shared" si="29"/>
        <v>MENOR VALOR</v>
      </c>
    </row>
    <row r="88" spans="1:23" ht="30" x14ac:dyDescent="0.2">
      <c r="A88" s="2">
        <v>71</v>
      </c>
      <c r="B88" s="3" t="s">
        <v>139</v>
      </c>
      <c r="C88" s="4" t="s">
        <v>42</v>
      </c>
      <c r="D88" s="24">
        <v>1</v>
      </c>
      <c r="E88" s="29">
        <v>84573.180000000008</v>
      </c>
      <c r="F88" s="10"/>
      <c r="G88" s="30">
        <v>84573.180000000008</v>
      </c>
      <c r="H88" s="27">
        <v>111636.59760000001</v>
      </c>
      <c r="I88" s="9">
        <v>0</v>
      </c>
      <c r="J88" s="28">
        <f t="shared" si="35"/>
        <v>111636.59760000001</v>
      </c>
      <c r="K88" s="9">
        <v>91473.180000000008</v>
      </c>
      <c r="L88" s="9"/>
      <c r="M88" s="9">
        <v>91473.180000000008</v>
      </c>
      <c r="N88" s="44">
        <f t="shared" si="30"/>
        <v>84573.180000000008</v>
      </c>
      <c r="O88" s="17">
        <f t="shared" si="31"/>
        <v>95894.319200000013</v>
      </c>
      <c r="P88" s="22">
        <f t="shared" si="32"/>
        <v>91473.180000000008</v>
      </c>
      <c r="Q88" s="22">
        <f t="shared" si="33"/>
        <v>95230.853476945995</v>
      </c>
      <c r="R88" s="17">
        <f t="shared" si="34"/>
        <v>14062.965438247005</v>
      </c>
      <c r="S88" s="45">
        <f t="shared" si="27"/>
        <v>0.14665066247476946</v>
      </c>
      <c r="T88" s="44">
        <f t="shared" si="26"/>
        <v>84573.180000000008</v>
      </c>
      <c r="U88" s="17"/>
      <c r="V88" s="18">
        <f t="shared" si="28"/>
        <v>84573.180000000008</v>
      </c>
      <c r="W88" s="47" t="str">
        <f t="shared" si="29"/>
        <v>MENOR VALOR</v>
      </c>
    </row>
    <row r="89" spans="1:23" ht="30" x14ac:dyDescent="0.2">
      <c r="A89" s="2">
        <v>72</v>
      </c>
      <c r="B89" s="3" t="s">
        <v>140</v>
      </c>
      <c r="C89" s="4" t="s">
        <v>141</v>
      </c>
      <c r="D89" s="24">
        <v>1</v>
      </c>
      <c r="E89" s="29">
        <v>147013.20000000001</v>
      </c>
      <c r="F89" s="10"/>
      <c r="G89" s="30">
        <v>147013.20000000001</v>
      </c>
      <c r="H89" s="27">
        <v>194057.424</v>
      </c>
      <c r="I89" s="9">
        <v>0</v>
      </c>
      <c r="J89" s="28">
        <f t="shared" si="35"/>
        <v>194057.424</v>
      </c>
      <c r="K89" s="9">
        <v>153142.20000000001</v>
      </c>
      <c r="L89" s="9"/>
      <c r="M89" s="9">
        <v>153142.20000000001</v>
      </c>
      <c r="N89" s="44">
        <f t="shared" si="30"/>
        <v>147013.20000000001</v>
      </c>
      <c r="O89" s="17">
        <f t="shared" si="31"/>
        <v>164737.60800000001</v>
      </c>
      <c r="P89" s="22">
        <f t="shared" si="32"/>
        <v>153142.20000000001</v>
      </c>
      <c r="Q89" s="22">
        <f t="shared" si="33"/>
        <v>163478.44255323359</v>
      </c>
      <c r="R89" s="17">
        <f t="shared" si="34"/>
        <v>25575.962698506552</v>
      </c>
      <c r="S89" s="45">
        <f t="shared" si="27"/>
        <v>0.15525272588944322</v>
      </c>
      <c r="T89" s="44">
        <f t="shared" si="26"/>
        <v>147013.20000000001</v>
      </c>
      <c r="U89" s="17"/>
      <c r="V89" s="18">
        <f t="shared" si="28"/>
        <v>147013.20000000001</v>
      </c>
      <c r="W89" s="47" t="str">
        <f t="shared" si="29"/>
        <v>MENOR VALOR</v>
      </c>
    </row>
    <row r="90" spans="1:23" ht="28" x14ac:dyDescent="0.2">
      <c r="A90" s="2">
        <v>73</v>
      </c>
      <c r="B90" s="3" t="s">
        <v>142</v>
      </c>
      <c r="C90" s="4" t="s">
        <v>143</v>
      </c>
      <c r="D90" s="24">
        <v>1</v>
      </c>
      <c r="E90" s="29">
        <v>65556.27</v>
      </c>
      <c r="F90" s="10"/>
      <c r="G90" s="30">
        <v>65556.27</v>
      </c>
      <c r="H90" s="27">
        <v>86534.276400000002</v>
      </c>
      <c r="I90" s="9">
        <v>0</v>
      </c>
      <c r="J90" s="28">
        <f t="shared" si="35"/>
        <v>86534.276400000002</v>
      </c>
      <c r="K90" s="9">
        <v>70142.27</v>
      </c>
      <c r="L90" s="9"/>
      <c r="M90" s="9">
        <v>70142.27</v>
      </c>
      <c r="N90" s="44">
        <f t="shared" si="30"/>
        <v>65556.27</v>
      </c>
      <c r="O90" s="17">
        <f t="shared" si="31"/>
        <v>74077.605466666675</v>
      </c>
      <c r="P90" s="22">
        <f t="shared" si="32"/>
        <v>70142.27</v>
      </c>
      <c r="Q90" s="22">
        <f t="shared" si="33"/>
        <v>73551.929955415078</v>
      </c>
      <c r="R90" s="17">
        <f t="shared" si="34"/>
        <v>11028.795811692864</v>
      </c>
      <c r="S90" s="45">
        <f t="shared" si="27"/>
        <v>0.14888164570405268</v>
      </c>
      <c r="T90" s="44">
        <f t="shared" si="26"/>
        <v>65556.27</v>
      </c>
      <c r="U90" s="17"/>
      <c r="V90" s="18">
        <f t="shared" si="28"/>
        <v>65556.27</v>
      </c>
      <c r="W90" s="47" t="str">
        <f t="shared" si="29"/>
        <v>MENOR VALOR</v>
      </c>
    </row>
    <row r="91" spans="1:23" ht="28" x14ac:dyDescent="0.2">
      <c r="A91" s="2">
        <v>74</v>
      </c>
      <c r="B91" s="3" t="s">
        <v>144</v>
      </c>
      <c r="C91" s="4" t="s">
        <v>119</v>
      </c>
      <c r="D91" s="24">
        <v>1</v>
      </c>
      <c r="E91" s="29">
        <v>84878.31240000001</v>
      </c>
      <c r="F91" s="10"/>
      <c r="G91" s="30">
        <v>84878.31240000001</v>
      </c>
      <c r="H91" s="27">
        <v>112039.37236800001</v>
      </c>
      <c r="I91" s="9">
        <v>0</v>
      </c>
      <c r="J91" s="28">
        <f t="shared" si="35"/>
        <v>112039.37236800001</v>
      </c>
      <c r="K91" s="9">
        <v>90917.31240000001</v>
      </c>
      <c r="L91" s="9"/>
      <c r="M91" s="9">
        <v>90917.31240000001</v>
      </c>
      <c r="N91" s="44">
        <f t="shared" si="30"/>
        <v>84878.31240000001</v>
      </c>
      <c r="O91" s="17">
        <f t="shared" si="31"/>
        <v>95944.999056000015</v>
      </c>
      <c r="P91" s="22">
        <f t="shared" si="32"/>
        <v>90917.31240000001</v>
      </c>
      <c r="Q91" s="22">
        <f t="shared" si="33"/>
        <v>95266.014678212057</v>
      </c>
      <c r="R91" s="17">
        <f t="shared" si="34"/>
        <v>14261.452221969235</v>
      </c>
      <c r="S91" s="45">
        <f t="shared" si="27"/>
        <v>0.14864195489381665</v>
      </c>
      <c r="T91" s="44">
        <f t="shared" si="26"/>
        <v>84878.31240000001</v>
      </c>
      <c r="U91" s="17"/>
      <c r="V91" s="18">
        <f t="shared" si="28"/>
        <v>84878.31240000001</v>
      </c>
      <c r="W91" s="47" t="str">
        <f t="shared" si="29"/>
        <v>MENOR VALOR</v>
      </c>
    </row>
    <row r="92" spans="1:23" ht="28" x14ac:dyDescent="0.2">
      <c r="A92" s="2">
        <v>75</v>
      </c>
      <c r="B92" s="3" t="s">
        <v>145</v>
      </c>
      <c r="C92" s="4" t="s">
        <v>146</v>
      </c>
      <c r="D92" s="24">
        <v>1</v>
      </c>
      <c r="E92" s="29">
        <v>70330.590000000011</v>
      </c>
      <c r="F92" s="10"/>
      <c r="G92" s="30">
        <v>70330.590000000011</v>
      </c>
      <c r="H92" s="27">
        <v>92836.37880000002</v>
      </c>
      <c r="I92" s="9">
        <v>0</v>
      </c>
      <c r="J92" s="28">
        <f t="shared" si="35"/>
        <v>92836.37880000002</v>
      </c>
      <c r="K92" s="9">
        <v>76221.590000000011</v>
      </c>
      <c r="L92" s="9"/>
      <c r="M92" s="9">
        <v>76221.590000000011</v>
      </c>
      <c r="N92" s="44">
        <f t="shared" si="30"/>
        <v>70330.590000000011</v>
      </c>
      <c r="O92" s="17">
        <f t="shared" si="31"/>
        <v>79796.186266666686</v>
      </c>
      <c r="P92" s="22">
        <f t="shared" si="32"/>
        <v>76221.590000000011</v>
      </c>
      <c r="Q92" s="22">
        <f t="shared" si="33"/>
        <v>79246.51130255693</v>
      </c>
      <c r="R92" s="17">
        <f t="shared" si="34"/>
        <v>11670.94410190535</v>
      </c>
      <c r="S92" s="45">
        <f t="shared" si="27"/>
        <v>0.14625942225989141</v>
      </c>
      <c r="T92" s="44">
        <f t="shared" si="26"/>
        <v>70330.590000000011</v>
      </c>
      <c r="U92" s="17"/>
      <c r="V92" s="18">
        <f t="shared" si="28"/>
        <v>70330.590000000011</v>
      </c>
      <c r="W92" s="47" t="str">
        <f t="shared" si="29"/>
        <v>MENOR VALOR</v>
      </c>
    </row>
    <row r="93" spans="1:23" ht="45" x14ac:dyDescent="0.2">
      <c r="A93" s="2">
        <v>76</v>
      </c>
      <c r="B93" s="3" t="s">
        <v>147</v>
      </c>
      <c r="C93" s="4" t="s">
        <v>148</v>
      </c>
      <c r="D93" s="24">
        <v>1</v>
      </c>
      <c r="E93" s="29">
        <v>45209.34</v>
      </c>
      <c r="F93" s="10"/>
      <c r="G93" s="30">
        <v>45209.34</v>
      </c>
      <c r="H93" s="27">
        <v>65676.328800000003</v>
      </c>
      <c r="I93" s="9">
        <v>0</v>
      </c>
      <c r="J93" s="28">
        <f t="shared" si="35"/>
        <v>65676.328800000003</v>
      </c>
      <c r="K93" s="9">
        <v>50813.34</v>
      </c>
      <c r="L93" s="9"/>
      <c r="M93" s="9">
        <v>50813.34</v>
      </c>
      <c r="N93" s="44">
        <f t="shared" si="30"/>
        <v>45209.34</v>
      </c>
      <c r="O93" s="17">
        <f t="shared" si="31"/>
        <v>53899.669600000001</v>
      </c>
      <c r="P93" s="22">
        <f t="shared" si="32"/>
        <v>50813.34</v>
      </c>
      <c r="Q93" s="22">
        <f t="shared" si="33"/>
        <v>53235.9398762868</v>
      </c>
      <c r="R93" s="17">
        <f t="shared" si="34"/>
        <v>10576.789703625036</v>
      </c>
      <c r="S93" s="45">
        <f t="shared" si="27"/>
        <v>0.1962310675022215</v>
      </c>
      <c r="T93" s="44">
        <f t="shared" si="26"/>
        <v>45209.34</v>
      </c>
      <c r="U93" s="17"/>
      <c r="V93" s="18">
        <f t="shared" si="28"/>
        <v>45209.34</v>
      </c>
      <c r="W93" s="47" t="str">
        <f t="shared" si="29"/>
        <v>MENOR VALOR</v>
      </c>
    </row>
    <row r="94" spans="1:23" ht="42.75" customHeight="1" x14ac:dyDescent="0.2">
      <c r="A94" s="2">
        <v>77</v>
      </c>
      <c r="B94" s="3" t="s">
        <v>149</v>
      </c>
      <c r="C94" s="4" t="s">
        <v>31</v>
      </c>
      <c r="D94" s="24">
        <v>1</v>
      </c>
      <c r="E94" s="29">
        <v>66707.100000000006</v>
      </c>
      <c r="F94" s="10"/>
      <c r="G94" s="30">
        <v>66707.100000000006</v>
      </c>
      <c r="H94" s="27">
        <v>89553.372000000003</v>
      </c>
      <c r="I94" s="9">
        <v>0</v>
      </c>
      <c r="J94" s="28">
        <f t="shared" si="35"/>
        <v>89553.372000000003</v>
      </c>
      <c r="K94" s="9">
        <v>68792.100000000006</v>
      </c>
      <c r="L94" s="9"/>
      <c r="M94" s="9">
        <v>68792.100000000006</v>
      </c>
      <c r="N94" s="44">
        <f t="shared" si="30"/>
        <v>66707.100000000006</v>
      </c>
      <c r="O94" s="17">
        <f t="shared" si="31"/>
        <v>75017.524000000005</v>
      </c>
      <c r="P94" s="22">
        <f t="shared" si="32"/>
        <v>68792.100000000006</v>
      </c>
      <c r="Q94" s="22">
        <f t="shared" si="33"/>
        <v>74347.126943970143</v>
      </c>
      <c r="R94" s="17">
        <f t="shared" si="34"/>
        <v>12631.506800826539</v>
      </c>
      <c r="S94" s="45">
        <f t="shared" si="27"/>
        <v>0.16838074795465841</v>
      </c>
      <c r="T94" s="44">
        <f t="shared" si="26"/>
        <v>66707.100000000006</v>
      </c>
      <c r="U94" s="17"/>
      <c r="V94" s="18">
        <f t="shared" si="28"/>
        <v>66707.100000000006</v>
      </c>
      <c r="W94" s="47" t="str">
        <f t="shared" si="29"/>
        <v>MENOR VALOR</v>
      </c>
    </row>
    <row r="95" spans="1:23" ht="45" x14ac:dyDescent="0.2">
      <c r="A95" s="2">
        <v>78</v>
      </c>
      <c r="B95" s="3" t="s">
        <v>150</v>
      </c>
      <c r="C95" s="4" t="s">
        <v>151</v>
      </c>
      <c r="D95" s="24">
        <v>1</v>
      </c>
      <c r="E95" s="29">
        <v>136232.74285714288</v>
      </c>
      <c r="F95" s="10">
        <v>25884.221142857146</v>
      </c>
      <c r="G95" s="30">
        <v>162116.96400000004</v>
      </c>
      <c r="H95" s="27">
        <v>179827.2205714286</v>
      </c>
      <c r="I95" s="9">
        <f>H95*5%</f>
        <v>8991.3610285714294</v>
      </c>
      <c r="J95" s="28">
        <f t="shared" si="35"/>
        <v>188818.58160000003</v>
      </c>
      <c r="K95" s="9">
        <v>171009.74285714299</v>
      </c>
      <c r="L95" s="9">
        <f>K95*5%</f>
        <v>8550.4871428571496</v>
      </c>
      <c r="M95" s="9">
        <f t="shared" ref="M95" si="36">SUM(K95:L95)</f>
        <v>179560.23000000016</v>
      </c>
      <c r="N95" s="44">
        <f t="shared" si="30"/>
        <v>162116.96400000004</v>
      </c>
      <c r="O95" s="17">
        <f t="shared" si="31"/>
        <v>176831.92520000009</v>
      </c>
      <c r="P95" s="22">
        <f t="shared" si="32"/>
        <v>179560.23000000016</v>
      </c>
      <c r="Q95" s="22">
        <f t="shared" si="33"/>
        <v>176479.57476501315</v>
      </c>
      <c r="R95" s="17">
        <f t="shared" si="34"/>
        <v>13558.275366927573</v>
      </c>
      <c r="S95" s="45">
        <f t="shared" si="27"/>
        <v>7.6673232797714097E-2</v>
      </c>
      <c r="T95" s="44">
        <f t="shared" si="26"/>
        <v>162116.96400000004</v>
      </c>
      <c r="U95" s="17">
        <f>T95*5%</f>
        <v>8105.8482000000022</v>
      </c>
      <c r="V95" s="18">
        <f t="shared" si="28"/>
        <v>162116.96400000004</v>
      </c>
      <c r="W95" s="47" t="str">
        <f t="shared" si="29"/>
        <v>MENOR VALOR</v>
      </c>
    </row>
    <row r="96" spans="1:23" ht="28" x14ac:dyDescent="0.2">
      <c r="A96" s="2">
        <v>79</v>
      </c>
      <c r="B96" s="3" t="s">
        <v>152</v>
      </c>
      <c r="C96" s="4" t="s">
        <v>153</v>
      </c>
      <c r="D96" s="24">
        <v>1</v>
      </c>
      <c r="E96" s="29">
        <v>102873.60000000001</v>
      </c>
      <c r="F96" s="10"/>
      <c r="G96" s="30">
        <v>102873.60000000001</v>
      </c>
      <c r="H96" s="27">
        <v>138793.152</v>
      </c>
      <c r="I96" s="9">
        <v>0</v>
      </c>
      <c r="J96" s="28">
        <f t="shared" si="35"/>
        <v>138793.152</v>
      </c>
      <c r="K96" s="9">
        <v>108533.6</v>
      </c>
      <c r="L96" s="9"/>
      <c r="M96" s="9">
        <v>108533.6</v>
      </c>
      <c r="N96" s="44">
        <f t="shared" si="30"/>
        <v>102873.60000000001</v>
      </c>
      <c r="O96" s="17">
        <f t="shared" si="31"/>
        <v>116733.45066666667</v>
      </c>
      <c r="P96" s="22">
        <f t="shared" si="32"/>
        <v>108533.6</v>
      </c>
      <c r="Q96" s="22">
        <f t="shared" si="33"/>
        <v>115720.96904225182</v>
      </c>
      <c r="R96" s="17">
        <f t="shared" si="34"/>
        <v>19312.734585938397</v>
      </c>
      <c r="S96" s="45">
        <f t="shared" si="27"/>
        <v>0.16544301976548323</v>
      </c>
      <c r="T96" s="44">
        <f t="shared" si="26"/>
        <v>102873.60000000001</v>
      </c>
      <c r="U96" s="17"/>
      <c r="V96" s="18">
        <f t="shared" si="28"/>
        <v>102873.60000000001</v>
      </c>
      <c r="W96" s="47" t="str">
        <f t="shared" si="29"/>
        <v>MENOR VALOR</v>
      </c>
    </row>
    <row r="97" spans="1:23" ht="28" x14ac:dyDescent="0.2">
      <c r="A97" s="2">
        <v>80</v>
      </c>
      <c r="B97" s="3" t="s">
        <v>154</v>
      </c>
      <c r="C97" s="4" t="s">
        <v>155</v>
      </c>
      <c r="D97" s="24">
        <v>1</v>
      </c>
      <c r="E97" s="29">
        <v>53831.25</v>
      </c>
      <c r="F97" s="10"/>
      <c r="G97" s="30">
        <v>53831.25</v>
      </c>
      <c r="H97" s="27">
        <v>73057.25</v>
      </c>
      <c r="I97" s="9">
        <v>0</v>
      </c>
      <c r="J97" s="28">
        <f t="shared" si="35"/>
        <v>73057.25</v>
      </c>
      <c r="K97" s="9">
        <v>57514.25</v>
      </c>
      <c r="L97" s="9"/>
      <c r="M97" s="9">
        <v>57514.25</v>
      </c>
      <c r="N97" s="44">
        <f t="shared" si="30"/>
        <v>53831.25</v>
      </c>
      <c r="O97" s="17">
        <f t="shared" si="31"/>
        <v>61467.583333333336</v>
      </c>
      <c r="P97" s="22">
        <f t="shared" si="32"/>
        <v>57514.25</v>
      </c>
      <c r="Q97" s="22">
        <f t="shared" si="33"/>
        <v>60929.051212000806</v>
      </c>
      <c r="R97" s="17">
        <f t="shared" si="34"/>
        <v>10204.479522902333</v>
      </c>
      <c r="S97" s="45">
        <f t="shared" si="27"/>
        <v>0.16601400233297495</v>
      </c>
      <c r="T97" s="44">
        <f t="shared" si="26"/>
        <v>53831.25</v>
      </c>
      <c r="U97" s="17"/>
      <c r="V97" s="18">
        <f t="shared" si="28"/>
        <v>53831.25</v>
      </c>
      <c r="W97" s="47" t="str">
        <f t="shared" si="29"/>
        <v>MENOR VALOR</v>
      </c>
    </row>
    <row r="98" spans="1:23" ht="28" x14ac:dyDescent="0.2">
      <c r="A98" s="2">
        <v>81</v>
      </c>
      <c r="B98" s="3" t="s">
        <v>156</v>
      </c>
      <c r="C98" s="4" t="s">
        <v>157</v>
      </c>
      <c r="D98" s="24">
        <v>1</v>
      </c>
      <c r="E98" s="29">
        <v>132840</v>
      </c>
      <c r="F98" s="10"/>
      <c r="G98" s="30">
        <v>132840</v>
      </c>
      <c r="H98" s="27">
        <v>176348.79999999999</v>
      </c>
      <c r="I98" s="9">
        <v>0</v>
      </c>
      <c r="J98" s="28">
        <f t="shared" si="35"/>
        <v>176348.79999999999</v>
      </c>
      <c r="K98" s="9">
        <v>138562</v>
      </c>
      <c r="L98" s="9"/>
      <c r="M98" s="9">
        <v>138562</v>
      </c>
      <c r="N98" s="44">
        <f t="shared" si="30"/>
        <v>132840</v>
      </c>
      <c r="O98" s="17">
        <f t="shared" si="31"/>
        <v>149250.26666666666</v>
      </c>
      <c r="P98" s="22">
        <f t="shared" si="32"/>
        <v>138562</v>
      </c>
      <c r="Q98" s="22">
        <f t="shared" si="33"/>
        <v>148063.66879274824</v>
      </c>
      <c r="R98" s="17">
        <f t="shared" si="34"/>
        <v>23641.76817865649</v>
      </c>
      <c r="S98" s="45">
        <f t="shared" si="27"/>
        <v>0.15840352387079928</v>
      </c>
      <c r="T98" s="44">
        <f t="shared" si="26"/>
        <v>132840</v>
      </c>
      <c r="U98" s="17"/>
      <c r="V98" s="18">
        <f t="shared" si="28"/>
        <v>132840</v>
      </c>
      <c r="W98" s="47" t="str">
        <f t="shared" si="29"/>
        <v>MENOR VALOR</v>
      </c>
    </row>
    <row r="99" spans="1:23" ht="45" x14ac:dyDescent="0.2">
      <c r="A99" s="2">
        <v>82</v>
      </c>
      <c r="B99" s="3" t="s">
        <v>158</v>
      </c>
      <c r="C99" s="4" t="s">
        <v>159</v>
      </c>
      <c r="D99" s="24">
        <v>1</v>
      </c>
      <c r="E99" s="29">
        <v>169119</v>
      </c>
      <c r="F99" s="10"/>
      <c r="G99" s="30">
        <v>169119</v>
      </c>
      <c r="H99" s="27">
        <v>223237.08</v>
      </c>
      <c r="I99" s="9">
        <v>0</v>
      </c>
      <c r="J99" s="28">
        <f t="shared" si="35"/>
        <v>223237.08</v>
      </c>
      <c r="K99" s="9">
        <v>171643</v>
      </c>
      <c r="L99" s="9"/>
      <c r="M99" s="9">
        <v>171643</v>
      </c>
      <c r="N99" s="44">
        <f t="shared" si="30"/>
        <v>169119</v>
      </c>
      <c r="O99" s="17">
        <f t="shared" si="31"/>
        <v>187999.69333333333</v>
      </c>
      <c r="P99" s="22">
        <f t="shared" si="32"/>
        <v>171643</v>
      </c>
      <c r="Q99" s="22">
        <f t="shared" si="33"/>
        <v>186435.35638338563</v>
      </c>
      <c r="R99" s="17">
        <f t="shared" si="34"/>
        <v>30542.555694017094</v>
      </c>
      <c r="S99" s="45">
        <f t="shared" si="27"/>
        <v>0.16246066763451331</v>
      </c>
      <c r="T99" s="44">
        <f t="shared" si="26"/>
        <v>169119</v>
      </c>
      <c r="U99" s="17"/>
      <c r="V99" s="18">
        <f t="shared" si="28"/>
        <v>169119</v>
      </c>
      <c r="W99" s="47" t="str">
        <f t="shared" si="29"/>
        <v>MENOR VALOR</v>
      </c>
    </row>
    <row r="100" spans="1:23" ht="28" x14ac:dyDescent="0.2">
      <c r="A100" s="2">
        <v>83</v>
      </c>
      <c r="B100" s="3" t="s">
        <v>160</v>
      </c>
      <c r="C100" s="4" t="s">
        <v>161</v>
      </c>
      <c r="D100" s="24">
        <v>1</v>
      </c>
      <c r="E100" s="29">
        <v>428697</v>
      </c>
      <c r="F100" s="10"/>
      <c r="G100" s="30">
        <v>428697</v>
      </c>
      <c r="H100" s="27">
        <v>582880.04</v>
      </c>
      <c r="I100" s="9">
        <v>0</v>
      </c>
      <c r="J100" s="28">
        <f t="shared" si="35"/>
        <v>582880.04</v>
      </c>
      <c r="K100" s="9">
        <v>431998</v>
      </c>
      <c r="L100" s="9"/>
      <c r="M100" s="9">
        <v>431998</v>
      </c>
      <c r="N100" s="44">
        <f t="shared" si="30"/>
        <v>428697</v>
      </c>
      <c r="O100" s="17">
        <f t="shared" si="31"/>
        <v>481191.67999999999</v>
      </c>
      <c r="P100" s="22">
        <f t="shared" si="32"/>
        <v>431998</v>
      </c>
      <c r="Q100" s="22">
        <f t="shared" si="33"/>
        <v>476142.69024058024</v>
      </c>
      <c r="R100" s="17">
        <f t="shared" si="34"/>
        <v>88080.168425515556</v>
      </c>
      <c r="S100" s="45">
        <f t="shared" si="27"/>
        <v>0.18304590890997025</v>
      </c>
      <c r="T100" s="44">
        <f t="shared" si="26"/>
        <v>428697</v>
      </c>
      <c r="U100" s="17"/>
      <c r="V100" s="18">
        <f t="shared" si="28"/>
        <v>428697</v>
      </c>
      <c r="W100" s="47" t="str">
        <f t="shared" si="29"/>
        <v>MENOR VALOR</v>
      </c>
    </row>
    <row r="101" spans="1:23" ht="28" x14ac:dyDescent="0.2">
      <c r="A101" s="2">
        <v>84</v>
      </c>
      <c r="B101" s="3" t="s">
        <v>162</v>
      </c>
      <c r="C101" s="4" t="s">
        <v>31</v>
      </c>
      <c r="D101" s="24">
        <v>1</v>
      </c>
      <c r="E101" s="29">
        <v>89419.32</v>
      </c>
      <c r="F101" s="10"/>
      <c r="G101" s="30">
        <v>89419.32</v>
      </c>
      <c r="H101" s="27">
        <v>118033.50240000001</v>
      </c>
      <c r="I101" s="9">
        <v>0</v>
      </c>
      <c r="J101" s="28">
        <f t="shared" si="35"/>
        <v>118033.50240000001</v>
      </c>
      <c r="K101" s="9">
        <v>91629.32</v>
      </c>
      <c r="L101" s="9"/>
      <c r="M101" s="9">
        <v>91629.32</v>
      </c>
      <c r="N101" s="44">
        <f t="shared" si="30"/>
        <v>89419.32</v>
      </c>
      <c r="O101" s="17">
        <f t="shared" si="31"/>
        <v>99694.047466666671</v>
      </c>
      <c r="P101" s="22">
        <f t="shared" si="32"/>
        <v>91629.32</v>
      </c>
      <c r="Q101" s="22">
        <f t="shared" si="33"/>
        <v>98891.061852906612</v>
      </c>
      <c r="R101" s="17">
        <f t="shared" si="34"/>
        <v>15920.82693954135</v>
      </c>
      <c r="S101" s="45">
        <f t="shared" si="27"/>
        <v>0.15969686600260238</v>
      </c>
      <c r="T101" s="44">
        <f t="shared" si="26"/>
        <v>89419.32</v>
      </c>
      <c r="U101" s="17"/>
      <c r="V101" s="18">
        <f t="shared" si="28"/>
        <v>89419.32</v>
      </c>
      <c r="W101" s="47" t="str">
        <f t="shared" si="29"/>
        <v>MENOR VALOR</v>
      </c>
    </row>
    <row r="102" spans="1:23" ht="30.75" customHeight="1" x14ac:dyDescent="0.2">
      <c r="A102" s="2">
        <v>85</v>
      </c>
      <c r="B102" s="3" t="s">
        <v>163</v>
      </c>
      <c r="C102" s="4" t="s">
        <v>37</v>
      </c>
      <c r="D102" s="24">
        <v>1</v>
      </c>
      <c r="E102" s="29">
        <v>175703.218487395</v>
      </c>
      <c r="F102" s="10">
        <v>33383.61151260505</v>
      </c>
      <c r="G102" s="30">
        <v>209086.83000000005</v>
      </c>
      <c r="H102" s="27">
        <v>231928.24840336142</v>
      </c>
      <c r="I102" s="9">
        <f>H102*19%</f>
        <v>44066.367196638668</v>
      </c>
      <c r="J102" s="28">
        <f t="shared" si="35"/>
        <v>275994.61560000008</v>
      </c>
      <c r="K102" s="9">
        <v>179422.218487395</v>
      </c>
      <c r="L102" s="9">
        <f>K102*19%</f>
        <v>34090.221512605051</v>
      </c>
      <c r="M102" s="9">
        <f t="shared" ref="M102" si="37">SUM(K102:L102)</f>
        <v>213512.44000000006</v>
      </c>
      <c r="N102" s="44">
        <f t="shared" si="30"/>
        <v>209086.83000000005</v>
      </c>
      <c r="O102" s="17">
        <f t="shared" si="31"/>
        <v>232864.62853333339</v>
      </c>
      <c r="P102" s="22">
        <f t="shared" si="32"/>
        <v>213512.44000000006</v>
      </c>
      <c r="Q102" s="22">
        <f t="shared" si="33"/>
        <v>230967.11898596209</v>
      </c>
      <c r="R102" s="17">
        <f t="shared" si="34"/>
        <v>37417.153075109214</v>
      </c>
      <c r="S102" s="45">
        <f t="shared" si="27"/>
        <v>0.1606819949890034</v>
      </c>
      <c r="T102" s="44">
        <f t="shared" si="26"/>
        <v>209086.83000000005</v>
      </c>
      <c r="U102" s="17">
        <f t="shared" ref="U102" si="38">T102*19%</f>
        <v>39726.497700000007</v>
      </c>
      <c r="V102" s="18">
        <f t="shared" si="28"/>
        <v>209086.83000000005</v>
      </c>
      <c r="W102" s="47" t="str">
        <f t="shared" si="29"/>
        <v>MENOR VALOR</v>
      </c>
    </row>
    <row r="103" spans="1:23" ht="30" x14ac:dyDescent="0.2">
      <c r="A103" s="2">
        <v>86</v>
      </c>
      <c r="B103" s="3" t="s">
        <v>164</v>
      </c>
      <c r="C103" s="4" t="s">
        <v>42</v>
      </c>
      <c r="D103" s="24">
        <v>1</v>
      </c>
      <c r="E103" s="29">
        <v>184627.80000000002</v>
      </c>
      <c r="F103" s="10"/>
      <c r="G103" s="30">
        <v>184627.80000000002</v>
      </c>
      <c r="H103" s="27">
        <v>243908.696</v>
      </c>
      <c r="I103" s="9">
        <v>0</v>
      </c>
      <c r="J103" s="28">
        <f t="shared" si="35"/>
        <v>243908.696</v>
      </c>
      <c r="K103" s="9">
        <v>191153.80000000002</v>
      </c>
      <c r="L103" s="9"/>
      <c r="M103" s="9">
        <v>191153.80000000002</v>
      </c>
      <c r="N103" s="44">
        <f t="shared" si="30"/>
        <v>184627.80000000002</v>
      </c>
      <c r="O103" s="17">
        <f t="shared" si="31"/>
        <v>206563.43200000003</v>
      </c>
      <c r="P103" s="22">
        <f t="shared" si="32"/>
        <v>191153.80000000002</v>
      </c>
      <c r="Q103" s="22">
        <f t="shared" si="33"/>
        <v>204944.26584739989</v>
      </c>
      <c r="R103" s="17">
        <f t="shared" si="34"/>
        <v>32506.133673850909</v>
      </c>
      <c r="S103" s="45">
        <f t="shared" si="27"/>
        <v>0.15736635162922208</v>
      </c>
      <c r="T103" s="44">
        <f t="shared" si="26"/>
        <v>184627.80000000002</v>
      </c>
      <c r="U103" s="17"/>
      <c r="V103" s="18">
        <f t="shared" si="28"/>
        <v>184627.80000000002</v>
      </c>
      <c r="W103" s="47" t="str">
        <f t="shared" si="29"/>
        <v>MENOR VALOR</v>
      </c>
    </row>
    <row r="104" spans="1:23" ht="28" x14ac:dyDescent="0.2">
      <c r="A104" s="2">
        <v>87</v>
      </c>
      <c r="B104" s="3" t="s">
        <v>165</v>
      </c>
      <c r="C104" s="4" t="s">
        <v>42</v>
      </c>
      <c r="D104" s="24">
        <v>1</v>
      </c>
      <c r="E104" s="29">
        <v>97086.959999999992</v>
      </c>
      <c r="F104" s="10"/>
      <c r="G104" s="30">
        <v>97086.959999999992</v>
      </c>
      <c r="H104" s="27">
        <v>139154.78719999999</v>
      </c>
      <c r="I104" s="9">
        <v>0</v>
      </c>
      <c r="J104" s="28">
        <f t="shared" si="35"/>
        <v>139154.78719999999</v>
      </c>
      <c r="K104" s="9">
        <v>99391.959999999992</v>
      </c>
      <c r="L104" s="9"/>
      <c r="M104" s="9">
        <v>99391.959999999992</v>
      </c>
      <c r="N104" s="44">
        <f t="shared" si="30"/>
        <v>97086.959999999992</v>
      </c>
      <c r="O104" s="17">
        <f t="shared" si="31"/>
        <v>111877.90239999998</v>
      </c>
      <c r="P104" s="22">
        <f t="shared" si="32"/>
        <v>99391.959999999992</v>
      </c>
      <c r="Q104" s="22">
        <f t="shared" si="33"/>
        <v>110324.02627187027</v>
      </c>
      <c r="R104" s="17">
        <f t="shared" si="34"/>
        <v>23650.572710705201</v>
      </c>
      <c r="S104" s="45">
        <f t="shared" si="27"/>
        <v>0.21139628294197627</v>
      </c>
      <c r="T104" s="44">
        <f t="shared" si="26"/>
        <v>97086.959999999992</v>
      </c>
      <c r="U104" s="17"/>
      <c r="V104" s="18">
        <f t="shared" si="28"/>
        <v>97086.959999999992</v>
      </c>
      <c r="W104" s="47" t="str">
        <f t="shared" si="29"/>
        <v>MENOR VALOR</v>
      </c>
    </row>
    <row r="105" spans="1:23" ht="28" x14ac:dyDescent="0.2">
      <c r="A105" s="2">
        <v>88</v>
      </c>
      <c r="B105" s="3" t="s">
        <v>166</v>
      </c>
      <c r="C105" s="4" t="s">
        <v>167</v>
      </c>
      <c r="D105" s="24">
        <v>1</v>
      </c>
      <c r="E105" s="29">
        <v>38987.46</v>
      </c>
      <c r="F105" s="10"/>
      <c r="G105" s="30">
        <v>38987.46</v>
      </c>
      <c r="H105" s="27">
        <v>52963.447200000002</v>
      </c>
      <c r="I105" s="9">
        <v>0</v>
      </c>
      <c r="J105" s="28">
        <f t="shared" si="35"/>
        <v>52963.447200000002</v>
      </c>
      <c r="K105" s="9">
        <v>45857.46</v>
      </c>
      <c r="L105" s="9"/>
      <c r="M105" s="9">
        <v>45857.46</v>
      </c>
      <c r="N105" s="44">
        <f t="shared" si="30"/>
        <v>38987.46</v>
      </c>
      <c r="O105" s="17">
        <f t="shared" si="31"/>
        <v>45936.1224</v>
      </c>
      <c r="P105" s="22">
        <f t="shared" si="32"/>
        <v>45857.46</v>
      </c>
      <c r="Q105" s="22">
        <f t="shared" si="33"/>
        <v>45579.58787653481</v>
      </c>
      <c r="R105" s="17">
        <f t="shared" si="34"/>
        <v>6988.3256495044334</v>
      </c>
      <c r="S105" s="45">
        <f t="shared" si="27"/>
        <v>0.152131379062688</v>
      </c>
      <c r="T105" s="44">
        <f t="shared" si="26"/>
        <v>38987.46</v>
      </c>
      <c r="U105" s="17"/>
      <c r="V105" s="18">
        <f t="shared" si="28"/>
        <v>38987.46</v>
      </c>
      <c r="W105" s="47" t="str">
        <f t="shared" si="29"/>
        <v>MENOR VALOR</v>
      </c>
    </row>
    <row r="106" spans="1:23" ht="30" x14ac:dyDescent="0.2">
      <c r="A106" s="2">
        <v>89</v>
      </c>
      <c r="B106" s="3" t="s">
        <v>168</v>
      </c>
      <c r="C106" s="4" t="s">
        <v>169</v>
      </c>
      <c r="D106" s="24">
        <v>1</v>
      </c>
      <c r="E106" s="29">
        <v>54651.6</v>
      </c>
      <c r="F106" s="10"/>
      <c r="G106" s="30">
        <v>54651.6</v>
      </c>
      <c r="H106" s="27">
        <v>73190.111999999994</v>
      </c>
      <c r="I106" s="9">
        <v>0</v>
      </c>
      <c r="J106" s="28">
        <f t="shared" si="35"/>
        <v>73190.111999999994</v>
      </c>
      <c r="K106" s="9">
        <v>60988.6</v>
      </c>
      <c r="L106" s="9"/>
      <c r="M106" s="9">
        <v>60988.6</v>
      </c>
      <c r="N106" s="44">
        <f t="shared" si="30"/>
        <v>54651.6</v>
      </c>
      <c r="O106" s="17">
        <f t="shared" si="31"/>
        <v>62943.437333333335</v>
      </c>
      <c r="P106" s="22">
        <f t="shared" si="32"/>
        <v>60988.6</v>
      </c>
      <c r="Q106" s="22">
        <f t="shared" si="33"/>
        <v>62483.879423579405</v>
      </c>
      <c r="R106" s="17">
        <f t="shared" si="34"/>
        <v>9422.5871470303064</v>
      </c>
      <c r="S106" s="45">
        <f t="shared" si="27"/>
        <v>0.14969927837163621</v>
      </c>
      <c r="T106" s="44">
        <f t="shared" si="26"/>
        <v>54651.6</v>
      </c>
      <c r="U106" s="17"/>
      <c r="V106" s="18">
        <f t="shared" si="28"/>
        <v>54651.6</v>
      </c>
      <c r="W106" s="47" t="str">
        <f t="shared" si="29"/>
        <v>MENOR VALOR</v>
      </c>
    </row>
    <row r="107" spans="1:23" ht="28" x14ac:dyDescent="0.2">
      <c r="A107" s="2">
        <v>90</v>
      </c>
      <c r="B107" s="3" t="s">
        <v>170</v>
      </c>
      <c r="C107" s="4" t="s">
        <v>42</v>
      </c>
      <c r="D107" s="24">
        <v>1</v>
      </c>
      <c r="E107" s="29">
        <v>29343.600000000002</v>
      </c>
      <c r="F107" s="10"/>
      <c r="G107" s="30">
        <v>29343.600000000002</v>
      </c>
      <c r="H107" s="27">
        <v>39733.552000000003</v>
      </c>
      <c r="I107" s="9">
        <v>0</v>
      </c>
      <c r="J107" s="28">
        <f t="shared" si="35"/>
        <v>39733.552000000003</v>
      </c>
      <c r="K107" s="9">
        <v>32270.600000000002</v>
      </c>
      <c r="L107" s="9"/>
      <c r="M107" s="9">
        <v>32270.600000000002</v>
      </c>
      <c r="N107" s="44">
        <f t="shared" si="30"/>
        <v>29343.600000000002</v>
      </c>
      <c r="O107" s="17">
        <f t="shared" si="31"/>
        <v>33782.584000000003</v>
      </c>
      <c r="P107" s="22">
        <f t="shared" si="32"/>
        <v>32270.600000000002</v>
      </c>
      <c r="Q107" s="22">
        <f t="shared" si="33"/>
        <v>33508.830830157829</v>
      </c>
      <c r="R107" s="17">
        <f t="shared" si="34"/>
        <v>5357.4571722756627</v>
      </c>
      <c r="S107" s="45">
        <f t="shared" si="27"/>
        <v>0.15858636427206582</v>
      </c>
      <c r="T107" s="44">
        <f t="shared" si="26"/>
        <v>29343.600000000002</v>
      </c>
      <c r="U107" s="17"/>
      <c r="V107" s="18">
        <f t="shared" si="28"/>
        <v>29343.600000000002</v>
      </c>
      <c r="W107" s="47" t="str">
        <f t="shared" si="29"/>
        <v>MENOR VALOR</v>
      </c>
    </row>
    <row r="108" spans="1:23" ht="28" x14ac:dyDescent="0.2">
      <c r="A108" s="2">
        <v>91</v>
      </c>
      <c r="B108" s="3" t="s">
        <v>171</v>
      </c>
      <c r="C108" s="4" t="s">
        <v>172</v>
      </c>
      <c r="D108" s="24">
        <v>1</v>
      </c>
      <c r="E108" s="29">
        <v>29437.200000000001</v>
      </c>
      <c r="F108" s="10"/>
      <c r="G108" s="30">
        <v>29437.200000000001</v>
      </c>
      <c r="H108" s="27">
        <v>38857.103999999999</v>
      </c>
      <c r="I108" s="9">
        <v>0</v>
      </c>
      <c r="J108" s="28">
        <f t="shared" si="35"/>
        <v>38857.103999999999</v>
      </c>
      <c r="K108" s="9">
        <v>34211.199999999997</v>
      </c>
      <c r="L108" s="9"/>
      <c r="M108" s="9">
        <v>34211.199999999997</v>
      </c>
      <c r="N108" s="44">
        <f t="shared" si="30"/>
        <v>29437.200000000001</v>
      </c>
      <c r="O108" s="17">
        <f t="shared" si="31"/>
        <v>34168.501333333334</v>
      </c>
      <c r="P108" s="22">
        <f t="shared" si="32"/>
        <v>34211.199999999997</v>
      </c>
      <c r="Q108" s="22">
        <f t="shared" si="33"/>
        <v>33950.414324989957</v>
      </c>
      <c r="R108" s="17">
        <f t="shared" si="34"/>
        <v>4710.0971565781201</v>
      </c>
      <c r="S108" s="45">
        <f t="shared" si="27"/>
        <v>0.13784909998329806</v>
      </c>
      <c r="T108" s="44">
        <f t="shared" si="26"/>
        <v>29437.200000000001</v>
      </c>
      <c r="U108" s="17"/>
      <c r="V108" s="18">
        <f t="shared" si="28"/>
        <v>29437.200000000001</v>
      </c>
      <c r="W108" s="47" t="str">
        <f t="shared" si="29"/>
        <v>MENOR VALOR</v>
      </c>
    </row>
    <row r="109" spans="1:23" ht="28" x14ac:dyDescent="0.2">
      <c r="A109" s="2">
        <v>92</v>
      </c>
      <c r="B109" s="3" t="s">
        <v>173</v>
      </c>
      <c r="C109" s="4" t="s">
        <v>42</v>
      </c>
      <c r="D109" s="24">
        <v>1</v>
      </c>
      <c r="E109" s="29">
        <v>93513.600000000006</v>
      </c>
      <c r="F109" s="10"/>
      <c r="G109" s="30">
        <v>93513.600000000006</v>
      </c>
      <c r="H109" s="27">
        <v>123437.952</v>
      </c>
      <c r="I109" s="9">
        <v>0</v>
      </c>
      <c r="J109" s="28">
        <f t="shared" si="35"/>
        <v>123437.952</v>
      </c>
      <c r="K109" s="9">
        <v>99492.6</v>
      </c>
      <c r="L109" s="9"/>
      <c r="M109" s="9">
        <v>99492.6</v>
      </c>
      <c r="N109" s="44">
        <f t="shared" si="30"/>
        <v>93513.600000000006</v>
      </c>
      <c r="O109" s="17">
        <f t="shared" si="31"/>
        <v>105481.38400000001</v>
      </c>
      <c r="P109" s="22">
        <f t="shared" si="32"/>
        <v>99492.6</v>
      </c>
      <c r="Q109" s="22">
        <f t="shared" si="33"/>
        <v>104722.03863403638</v>
      </c>
      <c r="R109" s="17">
        <f t="shared" si="34"/>
        <v>15835.588432513996</v>
      </c>
      <c r="S109" s="45">
        <f t="shared" si="27"/>
        <v>0.15012685491985955</v>
      </c>
      <c r="T109" s="44">
        <f t="shared" si="26"/>
        <v>93513.600000000006</v>
      </c>
      <c r="U109" s="17"/>
      <c r="V109" s="18">
        <f t="shared" si="28"/>
        <v>93513.600000000006</v>
      </c>
      <c r="W109" s="47" t="str">
        <f t="shared" si="29"/>
        <v>MENOR VALOR</v>
      </c>
    </row>
    <row r="110" spans="1:23" ht="30" x14ac:dyDescent="0.2">
      <c r="A110" s="2">
        <v>93</v>
      </c>
      <c r="B110" s="3" t="s">
        <v>174</v>
      </c>
      <c r="C110" s="4" t="s">
        <v>57</v>
      </c>
      <c r="D110" s="24">
        <v>1</v>
      </c>
      <c r="E110" s="29">
        <v>45738</v>
      </c>
      <c r="F110" s="10"/>
      <c r="G110" s="30">
        <v>45738</v>
      </c>
      <c r="H110" s="27">
        <v>60374.159999999996</v>
      </c>
      <c r="I110" s="9">
        <v>0</v>
      </c>
      <c r="J110" s="28">
        <f t="shared" si="35"/>
        <v>60374.159999999996</v>
      </c>
      <c r="K110" s="9">
        <v>46743</v>
      </c>
      <c r="L110" s="9"/>
      <c r="M110" s="9">
        <v>46743</v>
      </c>
      <c r="N110" s="44">
        <f t="shared" si="30"/>
        <v>45738</v>
      </c>
      <c r="O110" s="17">
        <f t="shared" si="31"/>
        <v>50951.72</v>
      </c>
      <c r="P110" s="22">
        <f t="shared" si="32"/>
        <v>46743</v>
      </c>
      <c r="Q110" s="22">
        <f t="shared" si="33"/>
        <v>50537.63928270973</v>
      </c>
      <c r="R110" s="17">
        <f t="shared" si="34"/>
        <v>8175.5298247391165</v>
      </c>
      <c r="S110" s="45">
        <f t="shared" si="27"/>
        <v>0.16045640509759271</v>
      </c>
      <c r="T110" s="44">
        <f t="shared" si="26"/>
        <v>45738</v>
      </c>
      <c r="U110" s="17"/>
      <c r="V110" s="18">
        <f t="shared" si="28"/>
        <v>45738</v>
      </c>
      <c r="W110" s="47" t="str">
        <f t="shared" si="29"/>
        <v>MENOR VALOR</v>
      </c>
    </row>
    <row r="111" spans="1:23" ht="28" x14ac:dyDescent="0.2">
      <c r="A111" s="2">
        <v>94</v>
      </c>
      <c r="B111" s="3" t="s">
        <v>175</v>
      </c>
      <c r="C111" s="4" t="s">
        <v>176</v>
      </c>
      <c r="D111" s="24">
        <v>1</v>
      </c>
      <c r="E111" s="29">
        <v>26703</v>
      </c>
      <c r="F111" s="10"/>
      <c r="G111" s="30">
        <v>26703</v>
      </c>
      <c r="H111" s="27">
        <v>35247.96</v>
      </c>
      <c r="I111" s="9">
        <v>0</v>
      </c>
      <c r="J111" s="28">
        <f t="shared" si="35"/>
        <v>35247.96</v>
      </c>
      <c r="K111" s="9">
        <v>30684</v>
      </c>
      <c r="L111" s="9"/>
      <c r="M111" s="9">
        <v>30684</v>
      </c>
      <c r="N111" s="44">
        <f t="shared" si="30"/>
        <v>26703</v>
      </c>
      <c r="O111" s="17">
        <f t="shared" si="31"/>
        <v>30878.319999999996</v>
      </c>
      <c r="P111" s="22">
        <f t="shared" si="32"/>
        <v>30684</v>
      </c>
      <c r="Q111" s="22">
        <f t="shared" si="33"/>
        <v>30680.940770480567</v>
      </c>
      <c r="R111" s="17">
        <f t="shared" si="34"/>
        <v>4275.7929729116258</v>
      </c>
      <c r="S111" s="45">
        <f t="shared" si="27"/>
        <v>0.13847233181441304</v>
      </c>
      <c r="T111" s="44">
        <f t="shared" si="26"/>
        <v>26703</v>
      </c>
      <c r="U111" s="17"/>
      <c r="V111" s="18">
        <f t="shared" si="28"/>
        <v>26703</v>
      </c>
      <c r="W111" s="47" t="str">
        <f t="shared" si="29"/>
        <v>MENOR VALOR</v>
      </c>
    </row>
    <row r="112" spans="1:23" ht="30" x14ac:dyDescent="0.2">
      <c r="A112" s="2">
        <v>95</v>
      </c>
      <c r="B112" s="3" t="s">
        <v>177</v>
      </c>
      <c r="C112" s="4" t="s">
        <v>178</v>
      </c>
      <c r="D112" s="24">
        <v>1</v>
      </c>
      <c r="E112" s="29">
        <v>134299.98000000001</v>
      </c>
      <c r="F112" s="10"/>
      <c r="G112" s="30">
        <v>134299.98000000001</v>
      </c>
      <c r="H112" s="27">
        <v>177275.97360000003</v>
      </c>
      <c r="I112" s="9">
        <v>0</v>
      </c>
      <c r="J112" s="28">
        <f t="shared" si="35"/>
        <v>177275.97360000003</v>
      </c>
      <c r="K112" s="9">
        <v>140282.98000000001</v>
      </c>
      <c r="L112" s="9"/>
      <c r="M112" s="9">
        <v>140282.98000000001</v>
      </c>
      <c r="N112" s="44">
        <f t="shared" si="30"/>
        <v>134299.98000000001</v>
      </c>
      <c r="O112" s="17">
        <f t="shared" si="31"/>
        <v>150619.64453333334</v>
      </c>
      <c r="P112" s="22">
        <f t="shared" si="32"/>
        <v>140282.98000000001</v>
      </c>
      <c r="Q112" s="22">
        <f t="shared" si="33"/>
        <v>149477.88239354052</v>
      </c>
      <c r="R112" s="17">
        <f t="shared" si="34"/>
        <v>23278.079425348271</v>
      </c>
      <c r="S112" s="45">
        <f t="shared" si="27"/>
        <v>0.15454876087027708</v>
      </c>
      <c r="T112" s="44">
        <f t="shared" si="26"/>
        <v>134299.98000000001</v>
      </c>
      <c r="U112" s="17"/>
      <c r="V112" s="18">
        <f t="shared" si="28"/>
        <v>134299.98000000001</v>
      </c>
      <c r="W112" s="47" t="str">
        <f t="shared" si="29"/>
        <v>MENOR VALOR</v>
      </c>
    </row>
    <row r="113" spans="1:23" ht="43.5" customHeight="1" x14ac:dyDescent="0.2">
      <c r="A113" s="2">
        <v>96</v>
      </c>
      <c r="B113" s="3" t="s">
        <v>179</v>
      </c>
      <c r="C113" s="4" t="s">
        <v>180</v>
      </c>
      <c r="D113" s="24">
        <v>1</v>
      </c>
      <c r="E113" s="29">
        <v>77805</v>
      </c>
      <c r="F113" s="10"/>
      <c r="G113" s="30">
        <v>77805</v>
      </c>
      <c r="H113" s="27">
        <v>102702.6</v>
      </c>
      <c r="I113" s="9">
        <v>0</v>
      </c>
      <c r="J113" s="28">
        <f t="shared" si="35"/>
        <v>102702.6</v>
      </c>
      <c r="K113" s="9">
        <v>84642</v>
      </c>
      <c r="L113" s="9"/>
      <c r="M113" s="9">
        <v>84642</v>
      </c>
      <c r="N113" s="44">
        <f t="shared" si="30"/>
        <v>77805</v>
      </c>
      <c r="O113" s="17">
        <f t="shared" si="31"/>
        <v>88383.2</v>
      </c>
      <c r="P113" s="22">
        <f t="shared" si="32"/>
        <v>84642</v>
      </c>
      <c r="Q113" s="22">
        <f t="shared" si="33"/>
        <v>87779.200447262672</v>
      </c>
      <c r="R113" s="17">
        <f t="shared" si="34"/>
        <v>12863.516413485169</v>
      </c>
      <c r="S113" s="45">
        <f t="shared" si="27"/>
        <v>0.14554255122563078</v>
      </c>
      <c r="T113" s="44">
        <f t="shared" si="26"/>
        <v>77805</v>
      </c>
      <c r="U113" s="17"/>
      <c r="V113" s="18">
        <f t="shared" si="28"/>
        <v>77805</v>
      </c>
      <c r="W113" s="47" t="str">
        <f t="shared" si="29"/>
        <v>MENOR VALOR</v>
      </c>
    </row>
    <row r="114" spans="1:23" ht="28" x14ac:dyDescent="0.2">
      <c r="A114" s="2">
        <v>97</v>
      </c>
      <c r="B114" s="3" t="s">
        <v>181</v>
      </c>
      <c r="C114" s="4" t="s">
        <v>182</v>
      </c>
      <c r="D114" s="24">
        <v>1</v>
      </c>
      <c r="E114" s="29">
        <v>33390</v>
      </c>
      <c r="F114" s="10"/>
      <c r="G114" s="30">
        <v>33390</v>
      </c>
      <c r="H114" s="27">
        <v>44074.8</v>
      </c>
      <c r="I114" s="9">
        <v>0</v>
      </c>
      <c r="J114" s="28">
        <f t="shared" si="35"/>
        <v>44074.8</v>
      </c>
      <c r="K114" s="9">
        <v>35581</v>
      </c>
      <c r="L114" s="9"/>
      <c r="M114" s="9">
        <v>35581</v>
      </c>
      <c r="N114" s="44">
        <f t="shared" si="30"/>
        <v>33390</v>
      </c>
      <c r="O114" s="17">
        <f t="shared" si="31"/>
        <v>37681.933333333334</v>
      </c>
      <c r="P114" s="22">
        <f t="shared" si="32"/>
        <v>35581</v>
      </c>
      <c r="Q114" s="22">
        <f t="shared" si="33"/>
        <v>37411.774360335745</v>
      </c>
      <c r="R114" s="17">
        <f t="shared" si="34"/>
        <v>5643.729122958789</v>
      </c>
      <c r="S114" s="45">
        <f t="shared" si="27"/>
        <v>0.14977281215999502</v>
      </c>
      <c r="T114" s="44">
        <f t="shared" si="26"/>
        <v>33390</v>
      </c>
      <c r="U114" s="17"/>
      <c r="V114" s="18">
        <f t="shared" si="28"/>
        <v>33390</v>
      </c>
      <c r="W114" s="47" t="str">
        <f t="shared" si="29"/>
        <v>MENOR VALOR</v>
      </c>
    </row>
    <row r="115" spans="1:23" ht="30" x14ac:dyDescent="0.2">
      <c r="A115" s="2">
        <v>98</v>
      </c>
      <c r="B115" s="3" t="s">
        <v>183</v>
      </c>
      <c r="C115" s="4" t="s">
        <v>88</v>
      </c>
      <c r="D115" s="24">
        <v>1</v>
      </c>
      <c r="E115" s="29">
        <v>104692.5</v>
      </c>
      <c r="F115" s="10"/>
      <c r="G115" s="30">
        <v>104692.5</v>
      </c>
      <c r="H115" s="27">
        <v>138194.1</v>
      </c>
      <c r="I115" s="9">
        <v>0</v>
      </c>
      <c r="J115" s="28">
        <f t="shared" si="35"/>
        <v>138194.1</v>
      </c>
      <c r="K115" s="9">
        <v>109559.5</v>
      </c>
      <c r="L115" s="9"/>
      <c r="M115" s="9">
        <v>109559.5</v>
      </c>
      <c r="N115" s="44">
        <f t="shared" si="30"/>
        <v>104692.5</v>
      </c>
      <c r="O115" s="17">
        <f t="shared" si="31"/>
        <v>117482.03333333333</v>
      </c>
      <c r="P115" s="22">
        <f t="shared" si="32"/>
        <v>109559.5</v>
      </c>
      <c r="Q115" s="22">
        <f t="shared" si="33"/>
        <v>116596.37222894214</v>
      </c>
      <c r="R115" s="17">
        <f t="shared" si="34"/>
        <v>18101.497215792257</v>
      </c>
      <c r="S115" s="45">
        <f t="shared" si="27"/>
        <v>0.15407885531256205</v>
      </c>
      <c r="T115" s="44">
        <f t="shared" si="26"/>
        <v>104692.5</v>
      </c>
      <c r="U115" s="17"/>
      <c r="V115" s="18">
        <f t="shared" si="28"/>
        <v>104692.5</v>
      </c>
      <c r="W115" s="47" t="str">
        <f t="shared" si="29"/>
        <v>MENOR VALOR</v>
      </c>
    </row>
    <row r="116" spans="1:23" ht="30" x14ac:dyDescent="0.2">
      <c r="A116" s="2">
        <v>99</v>
      </c>
      <c r="B116" s="3" t="s">
        <v>184</v>
      </c>
      <c r="C116" s="4" t="s">
        <v>185</v>
      </c>
      <c r="D116" s="24">
        <v>1</v>
      </c>
      <c r="E116" s="29">
        <v>36213.75</v>
      </c>
      <c r="F116" s="10"/>
      <c r="G116" s="30">
        <v>36213.75</v>
      </c>
      <c r="H116" s="27">
        <v>47802.15</v>
      </c>
      <c r="I116" s="9">
        <v>0</v>
      </c>
      <c r="J116" s="28">
        <f t="shared" si="35"/>
        <v>47802.15</v>
      </c>
      <c r="K116" s="9">
        <v>41365.75</v>
      </c>
      <c r="L116" s="9"/>
      <c r="M116" s="9">
        <v>41365.75</v>
      </c>
      <c r="N116" s="44">
        <f t="shared" si="30"/>
        <v>36213.75</v>
      </c>
      <c r="O116" s="17">
        <f t="shared" si="31"/>
        <v>41793.883333333331</v>
      </c>
      <c r="P116" s="22">
        <f t="shared" si="32"/>
        <v>41365.75</v>
      </c>
      <c r="Q116" s="22">
        <f t="shared" si="33"/>
        <v>41526.048876370376</v>
      </c>
      <c r="R116" s="17">
        <f t="shared" si="34"/>
        <v>5806.0509172184811</v>
      </c>
      <c r="S116" s="45">
        <f t="shared" si="27"/>
        <v>0.13892106820779151</v>
      </c>
      <c r="T116" s="44">
        <f t="shared" ref="T116:T179" si="39">V116</f>
        <v>36213.75</v>
      </c>
      <c r="U116" s="17"/>
      <c r="V116" s="18">
        <f t="shared" si="28"/>
        <v>36213.75</v>
      </c>
      <c r="W116" s="47" t="str">
        <f t="shared" si="29"/>
        <v>MENOR VALOR</v>
      </c>
    </row>
    <row r="117" spans="1:23" ht="28" x14ac:dyDescent="0.2">
      <c r="A117" s="2">
        <v>100</v>
      </c>
      <c r="B117" s="3" t="s">
        <v>186</v>
      </c>
      <c r="C117" s="4" t="s">
        <v>79</v>
      </c>
      <c r="D117" s="24">
        <v>1</v>
      </c>
      <c r="E117" s="29">
        <v>9253.44</v>
      </c>
      <c r="F117" s="10"/>
      <c r="G117" s="30">
        <v>9253.44</v>
      </c>
      <c r="H117" s="27">
        <v>12214.540800000001</v>
      </c>
      <c r="I117" s="9">
        <v>0</v>
      </c>
      <c r="J117" s="28">
        <f t="shared" si="35"/>
        <v>12214.540800000001</v>
      </c>
      <c r="K117" s="9">
        <v>11734.44</v>
      </c>
      <c r="L117" s="9"/>
      <c r="M117" s="9">
        <v>11734.44</v>
      </c>
      <c r="N117" s="44">
        <f t="shared" si="30"/>
        <v>9253.44</v>
      </c>
      <c r="O117" s="17">
        <f t="shared" si="31"/>
        <v>11067.473599999999</v>
      </c>
      <c r="P117" s="22">
        <f t="shared" si="32"/>
        <v>11734.44</v>
      </c>
      <c r="Q117" s="22">
        <f t="shared" si="33"/>
        <v>10987.045140824164</v>
      </c>
      <c r="R117" s="17">
        <f t="shared" si="34"/>
        <v>1589.2333437814941</v>
      </c>
      <c r="S117" s="45">
        <f t="shared" si="27"/>
        <v>0.14359495230975697</v>
      </c>
      <c r="T117" s="44">
        <f t="shared" si="39"/>
        <v>9253.44</v>
      </c>
      <c r="U117" s="17"/>
      <c r="V117" s="18">
        <f t="shared" si="28"/>
        <v>9253.44</v>
      </c>
      <c r="W117" s="47" t="str">
        <f t="shared" si="29"/>
        <v>MENOR VALOR</v>
      </c>
    </row>
    <row r="118" spans="1:23" ht="48" customHeight="1" x14ac:dyDescent="0.2">
      <c r="A118" s="2">
        <v>101</v>
      </c>
      <c r="B118" s="3" t="s">
        <v>187</v>
      </c>
      <c r="C118" s="4" t="s">
        <v>188</v>
      </c>
      <c r="D118" s="24">
        <v>1</v>
      </c>
      <c r="E118" s="29">
        <v>81549.900000000009</v>
      </c>
      <c r="F118" s="10"/>
      <c r="G118" s="30">
        <v>81549.900000000009</v>
      </c>
      <c r="H118" s="27">
        <v>107645.868</v>
      </c>
      <c r="I118" s="9">
        <v>0</v>
      </c>
      <c r="J118" s="28">
        <f t="shared" si="35"/>
        <v>107645.868</v>
      </c>
      <c r="K118" s="9">
        <v>88441.900000000009</v>
      </c>
      <c r="L118" s="9"/>
      <c r="M118" s="9">
        <v>88441.900000000009</v>
      </c>
      <c r="N118" s="44">
        <f t="shared" si="30"/>
        <v>81549.900000000009</v>
      </c>
      <c r="O118" s="17">
        <f t="shared" si="31"/>
        <v>92545.88933333334</v>
      </c>
      <c r="P118" s="22">
        <f t="shared" si="32"/>
        <v>88441.900000000009</v>
      </c>
      <c r="Q118" s="22">
        <f t="shared" si="33"/>
        <v>91909.334248886909</v>
      </c>
      <c r="R118" s="17">
        <f t="shared" si="34"/>
        <v>13523.384665102985</v>
      </c>
      <c r="S118" s="45">
        <f t="shared" si="27"/>
        <v>0.14612625976713273</v>
      </c>
      <c r="T118" s="44">
        <f t="shared" si="39"/>
        <v>81549.900000000009</v>
      </c>
      <c r="U118" s="17"/>
      <c r="V118" s="18">
        <f t="shared" si="28"/>
        <v>81549.900000000009</v>
      </c>
      <c r="W118" s="47" t="str">
        <f t="shared" si="29"/>
        <v>MENOR VALOR</v>
      </c>
    </row>
    <row r="119" spans="1:23" ht="28" x14ac:dyDescent="0.2">
      <c r="A119" s="2">
        <v>102</v>
      </c>
      <c r="B119" s="3" t="s">
        <v>189</v>
      </c>
      <c r="C119" s="4" t="s">
        <v>88</v>
      </c>
      <c r="D119" s="24">
        <v>1</v>
      </c>
      <c r="E119" s="29">
        <v>68656.5</v>
      </c>
      <c r="F119" s="10"/>
      <c r="G119" s="30">
        <v>68656.5</v>
      </c>
      <c r="H119" s="29">
        <v>90626.58</v>
      </c>
      <c r="I119" s="10">
        <v>0</v>
      </c>
      <c r="J119" s="30">
        <f t="shared" si="35"/>
        <v>90626.58</v>
      </c>
      <c r="K119" s="10">
        <v>71833.5</v>
      </c>
      <c r="L119" s="10"/>
      <c r="M119" s="10">
        <v>71833.5</v>
      </c>
      <c r="N119" s="44">
        <f t="shared" si="30"/>
        <v>68656.5</v>
      </c>
      <c r="O119" s="17">
        <f t="shared" si="31"/>
        <v>77038.86</v>
      </c>
      <c r="P119" s="22">
        <f t="shared" si="32"/>
        <v>71833.5</v>
      </c>
      <c r="Q119" s="22">
        <f t="shared" si="33"/>
        <v>76457.734642700176</v>
      </c>
      <c r="R119" s="17">
        <f t="shared" si="34"/>
        <v>11874.04452361531</v>
      </c>
      <c r="S119" s="45">
        <f t="shared" si="27"/>
        <v>0.15413058453377049</v>
      </c>
      <c r="T119" s="44">
        <f t="shared" si="39"/>
        <v>68656.5</v>
      </c>
      <c r="U119" s="17"/>
      <c r="V119" s="18">
        <f t="shared" si="28"/>
        <v>68656.5</v>
      </c>
      <c r="W119" s="47" t="str">
        <f t="shared" si="29"/>
        <v>MENOR VALOR</v>
      </c>
    </row>
    <row r="120" spans="1:23" ht="28" x14ac:dyDescent="0.2">
      <c r="A120" s="2">
        <v>103</v>
      </c>
      <c r="B120" s="3" t="s">
        <v>190</v>
      </c>
      <c r="C120" s="4" t="s">
        <v>191</v>
      </c>
      <c r="D120" s="24">
        <v>1</v>
      </c>
      <c r="E120" s="29">
        <v>412048.44</v>
      </c>
      <c r="F120" s="10"/>
      <c r="G120" s="30">
        <v>412048.44</v>
      </c>
      <c r="H120" s="27">
        <v>543903.94079999998</v>
      </c>
      <c r="I120" s="9">
        <v>0</v>
      </c>
      <c r="J120" s="28">
        <f t="shared" si="35"/>
        <v>543903.94079999998</v>
      </c>
      <c r="K120" s="9">
        <v>416199.44</v>
      </c>
      <c r="L120" s="9"/>
      <c r="M120" s="9">
        <v>416199.44</v>
      </c>
      <c r="N120" s="44">
        <f t="shared" si="30"/>
        <v>412048.44</v>
      </c>
      <c r="O120" s="17">
        <f t="shared" si="31"/>
        <v>457383.94026666664</v>
      </c>
      <c r="P120" s="22">
        <f t="shared" si="32"/>
        <v>416199.44</v>
      </c>
      <c r="Q120" s="22">
        <f t="shared" si="33"/>
        <v>453513.95696330426</v>
      </c>
      <c r="R120" s="17">
        <f t="shared" si="34"/>
        <v>74957.258284078562</v>
      </c>
      <c r="S120" s="45">
        <f t="shared" si="27"/>
        <v>0.16388257585165003</v>
      </c>
      <c r="T120" s="44">
        <f t="shared" si="39"/>
        <v>412048.44</v>
      </c>
      <c r="U120" s="17"/>
      <c r="V120" s="18">
        <f t="shared" si="28"/>
        <v>412048.44</v>
      </c>
      <c r="W120" s="47" t="str">
        <f t="shared" si="29"/>
        <v>MENOR VALOR</v>
      </c>
    </row>
    <row r="121" spans="1:23" ht="30" x14ac:dyDescent="0.2">
      <c r="A121" s="2">
        <v>104</v>
      </c>
      <c r="B121" s="3" t="s">
        <v>192</v>
      </c>
      <c r="C121" s="4" t="s">
        <v>193</v>
      </c>
      <c r="D121" s="24">
        <v>1</v>
      </c>
      <c r="E121" s="29">
        <v>52311.6</v>
      </c>
      <c r="F121" s="10"/>
      <c r="G121" s="30">
        <v>52311.6</v>
      </c>
      <c r="H121" s="27">
        <v>69051.312000000005</v>
      </c>
      <c r="I121" s="9">
        <v>0</v>
      </c>
      <c r="J121" s="28">
        <f t="shared" si="35"/>
        <v>69051.312000000005</v>
      </c>
      <c r="K121" s="9">
        <v>59192.6</v>
      </c>
      <c r="L121" s="9"/>
      <c r="M121" s="9">
        <v>59192.6</v>
      </c>
      <c r="N121" s="44">
        <f t="shared" si="30"/>
        <v>52311.6</v>
      </c>
      <c r="O121" s="17">
        <f t="shared" si="31"/>
        <v>60185.170666666672</v>
      </c>
      <c r="P121" s="22">
        <f t="shared" si="32"/>
        <v>59192.6</v>
      </c>
      <c r="Q121" s="22">
        <f t="shared" si="33"/>
        <v>59796.961746955829</v>
      </c>
      <c r="R121" s="17">
        <f t="shared" si="34"/>
        <v>8413.8806062945969</v>
      </c>
      <c r="S121" s="45">
        <f t="shared" si="27"/>
        <v>0.13979989610554669</v>
      </c>
      <c r="T121" s="44">
        <f t="shared" si="39"/>
        <v>52311.6</v>
      </c>
      <c r="U121" s="17"/>
      <c r="V121" s="18">
        <f t="shared" si="28"/>
        <v>52311.6</v>
      </c>
      <c r="W121" s="47" t="str">
        <f t="shared" si="29"/>
        <v>MENOR VALOR</v>
      </c>
    </row>
    <row r="122" spans="1:23" ht="30" x14ac:dyDescent="0.2">
      <c r="A122" s="2">
        <v>105</v>
      </c>
      <c r="B122" s="3" t="s">
        <v>194</v>
      </c>
      <c r="C122" s="4" t="s">
        <v>195</v>
      </c>
      <c r="D122" s="24">
        <v>1</v>
      </c>
      <c r="E122" s="29">
        <v>80917.2</v>
      </c>
      <c r="F122" s="10"/>
      <c r="G122" s="30">
        <v>80917.2</v>
      </c>
      <c r="H122" s="27">
        <v>106810.704</v>
      </c>
      <c r="I122" s="9">
        <v>0</v>
      </c>
      <c r="J122" s="28">
        <f t="shared" si="35"/>
        <v>106810.704</v>
      </c>
      <c r="K122" s="9">
        <v>83492.2</v>
      </c>
      <c r="L122" s="9"/>
      <c r="M122" s="9">
        <v>83492.2</v>
      </c>
      <c r="N122" s="44">
        <f t="shared" si="30"/>
        <v>80917.2</v>
      </c>
      <c r="O122" s="17">
        <f t="shared" si="31"/>
        <v>90406.701333333331</v>
      </c>
      <c r="P122" s="22">
        <f t="shared" si="32"/>
        <v>83492.2</v>
      </c>
      <c r="Q122" s="22">
        <f t="shared" si="33"/>
        <v>89694.781494710216</v>
      </c>
      <c r="R122" s="17">
        <f t="shared" si="34"/>
        <v>14264.506085596055</v>
      </c>
      <c r="S122" s="45">
        <f t="shared" si="27"/>
        <v>0.15778151260051196</v>
      </c>
      <c r="T122" s="44">
        <f t="shared" si="39"/>
        <v>80917.2</v>
      </c>
      <c r="U122" s="17"/>
      <c r="V122" s="18">
        <f t="shared" si="28"/>
        <v>80917.2</v>
      </c>
      <c r="W122" s="47" t="str">
        <f t="shared" si="29"/>
        <v>MENOR VALOR</v>
      </c>
    </row>
    <row r="123" spans="1:23" ht="28" x14ac:dyDescent="0.2">
      <c r="A123" s="2">
        <v>106</v>
      </c>
      <c r="B123" s="3" t="s">
        <v>196</v>
      </c>
      <c r="C123" s="4" t="s">
        <v>421</v>
      </c>
      <c r="D123" s="24">
        <v>1</v>
      </c>
      <c r="E123" s="29">
        <v>101575.8</v>
      </c>
      <c r="F123" s="10"/>
      <c r="G123" s="30">
        <v>101575.8</v>
      </c>
      <c r="H123" s="29">
        <v>134080.05600000001</v>
      </c>
      <c r="I123" s="10">
        <v>0</v>
      </c>
      <c r="J123" s="30">
        <f t="shared" si="35"/>
        <v>134080.05600000001</v>
      </c>
      <c r="K123" s="10">
        <v>108054.8</v>
      </c>
      <c r="L123" s="10"/>
      <c r="M123" s="10">
        <v>108054.8</v>
      </c>
      <c r="N123" s="44">
        <f t="shared" si="30"/>
        <v>101575.8</v>
      </c>
      <c r="O123" s="17">
        <f t="shared" si="31"/>
        <v>114570.21866666667</v>
      </c>
      <c r="P123" s="22">
        <f t="shared" si="32"/>
        <v>108054.8</v>
      </c>
      <c r="Q123" s="22">
        <f t="shared" si="33"/>
        <v>113745.13556790378</v>
      </c>
      <c r="R123" s="17">
        <f t="shared" si="34"/>
        <v>17203.769204155393</v>
      </c>
      <c r="S123" s="45">
        <f t="shared" si="27"/>
        <v>0.15015917229073683</v>
      </c>
      <c r="T123" s="44">
        <f t="shared" si="39"/>
        <v>101575.8</v>
      </c>
      <c r="U123" s="17"/>
      <c r="V123" s="18">
        <f t="shared" si="28"/>
        <v>101575.8</v>
      </c>
      <c r="W123" s="47" t="str">
        <f t="shared" si="29"/>
        <v>MENOR VALOR</v>
      </c>
    </row>
    <row r="124" spans="1:23" ht="28" x14ac:dyDescent="0.2">
      <c r="A124" s="2">
        <v>107</v>
      </c>
      <c r="B124" s="3" t="s">
        <v>197</v>
      </c>
      <c r="C124" s="4" t="s">
        <v>198</v>
      </c>
      <c r="D124" s="24">
        <v>1</v>
      </c>
      <c r="E124" s="29">
        <v>114912</v>
      </c>
      <c r="F124" s="10"/>
      <c r="G124" s="30">
        <v>114912</v>
      </c>
      <c r="H124" s="27">
        <v>151683.84</v>
      </c>
      <c r="I124" s="9">
        <v>0</v>
      </c>
      <c r="J124" s="28">
        <f t="shared" si="35"/>
        <v>151683.84</v>
      </c>
      <c r="K124" s="9">
        <v>117939</v>
      </c>
      <c r="L124" s="9"/>
      <c r="M124" s="9">
        <v>117939</v>
      </c>
      <c r="N124" s="44">
        <f t="shared" si="30"/>
        <v>114912</v>
      </c>
      <c r="O124" s="17">
        <f t="shared" si="31"/>
        <v>128178.27999999998</v>
      </c>
      <c r="P124" s="22">
        <f t="shared" si="32"/>
        <v>117939</v>
      </c>
      <c r="Q124" s="22">
        <f t="shared" si="33"/>
        <v>127151.27314788385</v>
      </c>
      <c r="R124" s="17">
        <f t="shared" si="34"/>
        <v>20412.598938773262</v>
      </c>
      <c r="S124" s="45">
        <f t="shared" si="27"/>
        <v>0.15925162156001207</v>
      </c>
      <c r="T124" s="44">
        <f t="shared" si="39"/>
        <v>114912</v>
      </c>
      <c r="U124" s="17"/>
      <c r="V124" s="18">
        <f t="shared" si="28"/>
        <v>114912</v>
      </c>
      <c r="W124" s="47" t="str">
        <f t="shared" si="29"/>
        <v>MENOR VALOR</v>
      </c>
    </row>
    <row r="125" spans="1:23" ht="28" x14ac:dyDescent="0.2">
      <c r="A125" s="2">
        <v>108</v>
      </c>
      <c r="B125" s="3" t="s">
        <v>199</v>
      </c>
      <c r="C125" s="4" t="s">
        <v>200</v>
      </c>
      <c r="D125" s="24">
        <v>1</v>
      </c>
      <c r="E125" s="29">
        <v>8424</v>
      </c>
      <c r="F125" s="10"/>
      <c r="G125" s="30">
        <v>8424</v>
      </c>
      <c r="H125" s="27">
        <v>11119.679999999998</v>
      </c>
      <c r="I125" s="9">
        <v>0</v>
      </c>
      <c r="J125" s="28">
        <f t="shared" si="35"/>
        <v>11119.679999999998</v>
      </c>
      <c r="K125" s="9">
        <v>10474</v>
      </c>
      <c r="L125" s="9"/>
      <c r="M125" s="9">
        <v>10474</v>
      </c>
      <c r="N125" s="44">
        <f t="shared" si="30"/>
        <v>8424</v>
      </c>
      <c r="O125" s="17">
        <f t="shared" si="31"/>
        <v>10005.893333333333</v>
      </c>
      <c r="P125" s="22">
        <f t="shared" si="32"/>
        <v>10474</v>
      </c>
      <c r="Q125" s="22">
        <f t="shared" si="33"/>
        <v>9936.6746989853873</v>
      </c>
      <c r="R125" s="17">
        <f t="shared" si="34"/>
        <v>1407.4855431347512</v>
      </c>
      <c r="S125" s="45">
        <f t="shared" si="27"/>
        <v>0.14066565535391987</v>
      </c>
      <c r="T125" s="44">
        <f t="shared" si="39"/>
        <v>8424</v>
      </c>
      <c r="U125" s="17"/>
      <c r="V125" s="18">
        <f t="shared" si="28"/>
        <v>8424</v>
      </c>
      <c r="W125" s="47" t="str">
        <f t="shared" si="29"/>
        <v>MENOR VALOR</v>
      </c>
    </row>
    <row r="126" spans="1:23" ht="30" x14ac:dyDescent="0.2">
      <c r="A126" s="2">
        <v>109</v>
      </c>
      <c r="B126" s="3" t="s">
        <v>201</v>
      </c>
      <c r="C126" s="4" t="s">
        <v>202</v>
      </c>
      <c r="D126" s="24">
        <v>1</v>
      </c>
      <c r="E126" s="29">
        <v>481953.24</v>
      </c>
      <c r="F126" s="10"/>
      <c r="G126" s="30">
        <v>481953.24</v>
      </c>
      <c r="H126" s="27">
        <v>736178.27679999999</v>
      </c>
      <c r="I126" s="9">
        <v>0</v>
      </c>
      <c r="J126" s="28">
        <f t="shared" si="35"/>
        <v>736178.27679999999</v>
      </c>
      <c r="K126" s="9">
        <v>486077.24</v>
      </c>
      <c r="L126" s="9"/>
      <c r="M126" s="9">
        <v>486077.24</v>
      </c>
      <c r="N126" s="44">
        <f t="shared" si="30"/>
        <v>481953.24</v>
      </c>
      <c r="O126" s="17">
        <f t="shared" si="31"/>
        <v>568069.58559999999</v>
      </c>
      <c r="P126" s="22">
        <f t="shared" si="32"/>
        <v>486077.24</v>
      </c>
      <c r="Q126" s="22">
        <f t="shared" si="33"/>
        <v>556627.16353041772</v>
      </c>
      <c r="R126" s="17">
        <f t="shared" si="34"/>
        <v>145600.99892079286</v>
      </c>
      <c r="S126" s="45">
        <f t="shared" si="27"/>
        <v>0.25630838652804799</v>
      </c>
      <c r="T126" s="44">
        <f t="shared" si="39"/>
        <v>481953.24</v>
      </c>
      <c r="U126" s="17"/>
      <c r="V126" s="18">
        <f t="shared" si="28"/>
        <v>481953.24</v>
      </c>
      <c r="W126" s="47" t="str">
        <f t="shared" si="29"/>
        <v>MENOR VALOR</v>
      </c>
    </row>
    <row r="127" spans="1:23" ht="51" customHeight="1" x14ac:dyDescent="0.2">
      <c r="A127" s="2">
        <v>110</v>
      </c>
      <c r="B127" s="3" t="s">
        <v>203</v>
      </c>
      <c r="C127" s="4" t="s">
        <v>138</v>
      </c>
      <c r="D127" s="24">
        <v>1</v>
      </c>
      <c r="E127" s="29">
        <v>95525.01</v>
      </c>
      <c r="F127" s="10"/>
      <c r="G127" s="30">
        <v>95525.01</v>
      </c>
      <c r="H127" s="27">
        <v>146093.01319999999</v>
      </c>
      <c r="I127" s="9">
        <v>0</v>
      </c>
      <c r="J127" s="28">
        <f t="shared" si="35"/>
        <v>146093.01319999999</v>
      </c>
      <c r="K127" s="9">
        <v>97827.01</v>
      </c>
      <c r="L127" s="9"/>
      <c r="M127" s="9">
        <v>97827.01</v>
      </c>
      <c r="N127" s="44">
        <f t="shared" si="30"/>
        <v>95525.01</v>
      </c>
      <c r="O127" s="17">
        <f t="shared" si="31"/>
        <v>113148.3444</v>
      </c>
      <c r="P127" s="22">
        <f t="shared" si="32"/>
        <v>97827.01</v>
      </c>
      <c r="Q127" s="22">
        <f t="shared" si="33"/>
        <v>110934.96212523551</v>
      </c>
      <c r="R127" s="17">
        <f t="shared" si="34"/>
        <v>28554.127595783197</v>
      </c>
      <c r="S127" s="45">
        <f t="shared" si="27"/>
        <v>0.25236010077919618</v>
      </c>
      <c r="T127" s="44">
        <f t="shared" si="39"/>
        <v>95525.01</v>
      </c>
      <c r="U127" s="17"/>
      <c r="V127" s="18">
        <f t="shared" si="28"/>
        <v>95525.01</v>
      </c>
      <c r="W127" s="47" t="str">
        <f t="shared" si="29"/>
        <v>MENOR VALOR</v>
      </c>
    </row>
    <row r="128" spans="1:23" ht="56.25" customHeight="1" x14ac:dyDescent="0.2">
      <c r="A128" s="2">
        <v>111</v>
      </c>
      <c r="B128" s="3" t="s">
        <v>204</v>
      </c>
      <c r="C128" s="4" t="s">
        <v>138</v>
      </c>
      <c r="D128" s="24">
        <v>1</v>
      </c>
      <c r="E128" s="29">
        <v>81878.580000000016</v>
      </c>
      <c r="F128" s="10"/>
      <c r="G128" s="30">
        <v>81878.580000000016</v>
      </c>
      <c r="H128" s="27">
        <v>118079.72560000001</v>
      </c>
      <c r="I128" s="9">
        <v>0</v>
      </c>
      <c r="J128" s="28">
        <f t="shared" si="35"/>
        <v>118079.72560000001</v>
      </c>
      <c r="K128" s="9">
        <v>84212.580000000016</v>
      </c>
      <c r="L128" s="9"/>
      <c r="M128" s="9">
        <v>84212.580000000016</v>
      </c>
      <c r="N128" s="44">
        <f t="shared" si="30"/>
        <v>81878.580000000016</v>
      </c>
      <c r="O128" s="17">
        <f t="shared" si="31"/>
        <v>94723.628533333351</v>
      </c>
      <c r="P128" s="22">
        <f t="shared" si="32"/>
        <v>84212.580000000016</v>
      </c>
      <c r="Q128" s="22">
        <f t="shared" si="33"/>
        <v>93377.204955167617</v>
      </c>
      <c r="R128" s="17">
        <f t="shared" si="34"/>
        <v>20260.610593974336</v>
      </c>
      <c r="S128" s="45">
        <f t="shared" si="27"/>
        <v>0.21389183361830996</v>
      </c>
      <c r="T128" s="44">
        <f t="shared" si="39"/>
        <v>81878.580000000016</v>
      </c>
      <c r="U128" s="17"/>
      <c r="V128" s="18">
        <f t="shared" si="28"/>
        <v>81878.580000000016</v>
      </c>
      <c r="W128" s="47" t="str">
        <f t="shared" si="29"/>
        <v>MENOR VALOR</v>
      </c>
    </row>
    <row r="129" spans="1:23" ht="30" x14ac:dyDescent="0.2">
      <c r="A129" s="2">
        <v>112</v>
      </c>
      <c r="B129" s="3" t="s">
        <v>205</v>
      </c>
      <c r="C129" s="4" t="s">
        <v>206</v>
      </c>
      <c r="D129" s="24">
        <v>1</v>
      </c>
      <c r="E129" s="29">
        <v>57199.5</v>
      </c>
      <c r="F129" s="10"/>
      <c r="G129" s="30">
        <v>57199.5</v>
      </c>
      <c r="H129" s="27">
        <v>79503.34</v>
      </c>
      <c r="I129" s="9">
        <v>0</v>
      </c>
      <c r="J129" s="28">
        <f t="shared" si="35"/>
        <v>79503.34</v>
      </c>
      <c r="K129" s="9">
        <v>60272.5</v>
      </c>
      <c r="L129" s="9"/>
      <c r="M129" s="9">
        <v>60272.5</v>
      </c>
      <c r="N129" s="44">
        <f t="shared" si="30"/>
        <v>57199.5</v>
      </c>
      <c r="O129" s="17">
        <f t="shared" si="31"/>
        <v>65658.44666666667</v>
      </c>
      <c r="P129" s="22">
        <f t="shared" si="32"/>
        <v>60272.5</v>
      </c>
      <c r="Q129" s="22">
        <f t="shared" si="33"/>
        <v>64957.944038277776</v>
      </c>
      <c r="R129" s="17">
        <f t="shared" si="34"/>
        <v>12088.078251257837</v>
      </c>
      <c r="S129" s="45">
        <f t="shared" si="27"/>
        <v>0.18410545580869925</v>
      </c>
      <c r="T129" s="44">
        <f t="shared" si="39"/>
        <v>57199.5</v>
      </c>
      <c r="U129" s="17"/>
      <c r="V129" s="18">
        <f t="shared" si="28"/>
        <v>57199.5</v>
      </c>
      <c r="W129" s="47" t="str">
        <f t="shared" si="29"/>
        <v>MENOR VALOR</v>
      </c>
    </row>
    <row r="130" spans="1:23" ht="28" x14ac:dyDescent="0.2">
      <c r="A130" s="2">
        <v>113</v>
      </c>
      <c r="B130" s="3" t="s">
        <v>207</v>
      </c>
      <c r="C130" s="4" t="s">
        <v>119</v>
      </c>
      <c r="D130" s="24">
        <v>1</v>
      </c>
      <c r="E130" s="29">
        <v>92340</v>
      </c>
      <c r="F130" s="10"/>
      <c r="G130" s="30">
        <v>92340</v>
      </c>
      <c r="H130" s="27">
        <v>121888.8</v>
      </c>
      <c r="I130" s="9">
        <v>0</v>
      </c>
      <c r="J130" s="28">
        <f t="shared" si="35"/>
        <v>121888.8</v>
      </c>
      <c r="K130" s="9">
        <v>93699</v>
      </c>
      <c r="L130" s="9"/>
      <c r="M130" s="9">
        <v>93699</v>
      </c>
      <c r="N130" s="44">
        <f t="shared" si="30"/>
        <v>92340</v>
      </c>
      <c r="O130" s="17">
        <f t="shared" si="31"/>
        <v>102642.59999999999</v>
      </c>
      <c r="P130" s="22">
        <f t="shared" si="32"/>
        <v>93699</v>
      </c>
      <c r="Q130" s="22">
        <f t="shared" si="33"/>
        <v>101787.91282396521</v>
      </c>
      <c r="R130" s="17">
        <f t="shared" si="34"/>
        <v>16681.543126461707</v>
      </c>
      <c r="S130" s="45">
        <f t="shared" si="27"/>
        <v>0.16252066029564438</v>
      </c>
      <c r="T130" s="44">
        <f t="shared" si="39"/>
        <v>92340</v>
      </c>
      <c r="U130" s="17"/>
      <c r="V130" s="18">
        <f t="shared" si="28"/>
        <v>92340</v>
      </c>
      <c r="W130" s="47" t="str">
        <f t="shared" si="29"/>
        <v>MENOR VALOR</v>
      </c>
    </row>
    <row r="131" spans="1:23" ht="30" x14ac:dyDescent="0.2">
      <c r="A131" s="2">
        <v>114</v>
      </c>
      <c r="B131" s="3" t="s">
        <v>208</v>
      </c>
      <c r="C131" s="4" t="s">
        <v>209</v>
      </c>
      <c r="D131" s="24">
        <v>1</v>
      </c>
      <c r="E131" s="29">
        <v>31561.65</v>
      </c>
      <c r="F131" s="10"/>
      <c r="G131" s="30">
        <v>31561.65</v>
      </c>
      <c r="H131" s="27">
        <v>41661.378000000004</v>
      </c>
      <c r="I131" s="9">
        <v>0</v>
      </c>
      <c r="J131" s="28">
        <f t="shared" si="35"/>
        <v>41661.378000000004</v>
      </c>
      <c r="K131" s="9">
        <v>37811.65</v>
      </c>
      <c r="L131" s="9"/>
      <c r="M131" s="9">
        <v>37811.65</v>
      </c>
      <c r="N131" s="44">
        <f t="shared" si="30"/>
        <v>31561.65</v>
      </c>
      <c r="O131" s="17">
        <f t="shared" si="31"/>
        <v>37011.559333333338</v>
      </c>
      <c r="P131" s="22">
        <f t="shared" si="32"/>
        <v>37811.65</v>
      </c>
      <c r="Q131" s="22">
        <f t="shared" si="33"/>
        <v>36771.074420610035</v>
      </c>
      <c r="R131" s="17">
        <f t="shared" si="34"/>
        <v>5097.1791438658611</v>
      </c>
      <c r="S131" s="45">
        <f t="shared" si="27"/>
        <v>0.137718573215456</v>
      </c>
      <c r="T131" s="44">
        <f t="shared" si="39"/>
        <v>31561.65</v>
      </c>
      <c r="U131" s="17"/>
      <c r="V131" s="18">
        <f t="shared" si="28"/>
        <v>31561.65</v>
      </c>
      <c r="W131" s="47" t="str">
        <f t="shared" si="29"/>
        <v>MENOR VALOR</v>
      </c>
    </row>
    <row r="132" spans="1:23" ht="28" x14ac:dyDescent="0.2">
      <c r="A132" s="2">
        <v>115</v>
      </c>
      <c r="B132" s="3" t="s">
        <v>210</v>
      </c>
      <c r="C132" s="4" t="s">
        <v>211</v>
      </c>
      <c r="D132" s="24">
        <v>1</v>
      </c>
      <c r="E132" s="29">
        <v>36028.800000000003</v>
      </c>
      <c r="F132" s="10"/>
      <c r="G132" s="30">
        <v>36028.800000000003</v>
      </c>
      <c r="H132" s="27">
        <v>49558.016000000003</v>
      </c>
      <c r="I132" s="9">
        <v>0</v>
      </c>
      <c r="J132" s="28">
        <f t="shared" si="35"/>
        <v>49558.016000000003</v>
      </c>
      <c r="K132" s="9">
        <v>39261.800000000003</v>
      </c>
      <c r="L132" s="9"/>
      <c r="M132" s="9">
        <v>39261.800000000003</v>
      </c>
      <c r="N132" s="44">
        <f t="shared" si="30"/>
        <v>36028.800000000003</v>
      </c>
      <c r="O132" s="17">
        <f t="shared" si="31"/>
        <v>41616.205333333339</v>
      </c>
      <c r="P132" s="22">
        <f t="shared" si="32"/>
        <v>39261.800000000003</v>
      </c>
      <c r="Q132" s="22">
        <f t="shared" si="33"/>
        <v>41232.971939870229</v>
      </c>
      <c r="R132" s="17">
        <f t="shared" si="34"/>
        <v>7065.2204317265032</v>
      </c>
      <c r="S132" s="45">
        <f t="shared" si="27"/>
        <v>0.16977089513895377</v>
      </c>
      <c r="T132" s="44">
        <f t="shared" si="39"/>
        <v>36028.800000000003</v>
      </c>
      <c r="U132" s="17"/>
      <c r="V132" s="18">
        <f t="shared" si="28"/>
        <v>36028.800000000003</v>
      </c>
      <c r="W132" s="47" t="str">
        <f t="shared" si="29"/>
        <v>MENOR VALOR</v>
      </c>
    </row>
    <row r="133" spans="1:23" ht="28" x14ac:dyDescent="0.2">
      <c r="A133" s="2">
        <v>116</v>
      </c>
      <c r="B133" s="3" t="s">
        <v>212</v>
      </c>
      <c r="C133" s="4" t="s">
        <v>57</v>
      </c>
      <c r="D133" s="24">
        <v>1</v>
      </c>
      <c r="E133" s="29">
        <v>41832</v>
      </c>
      <c r="F133" s="10"/>
      <c r="G133" s="30">
        <v>41832</v>
      </c>
      <c r="H133" s="27">
        <v>55218.240000000005</v>
      </c>
      <c r="I133" s="9">
        <v>0</v>
      </c>
      <c r="J133" s="28">
        <f t="shared" si="35"/>
        <v>55218.240000000005</v>
      </c>
      <c r="K133" s="9">
        <v>46684</v>
      </c>
      <c r="L133" s="9"/>
      <c r="M133" s="9">
        <v>46684</v>
      </c>
      <c r="N133" s="44">
        <f t="shared" si="30"/>
        <v>41832</v>
      </c>
      <c r="O133" s="17">
        <f t="shared" si="31"/>
        <v>47911.41333333333</v>
      </c>
      <c r="P133" s="22">
        <f t="shared" si="32"/>
        <v>46684</v>
      </c>
      <c r="Q133" s="22">
        <f t="shared" si="33"/>
        <v>47597.749211182199</v>
      </c>
      <c r="R133" s="17">
        <f t="shared" si="34"/>
        <v>6777.0025049821043</v>
      </c>
      <c r="S133" s="45">
        <f t="shared" si="27"/>
        <v>0.14144860344303706</v>
      </c>
      <c r="T133" s="44">
        <f t="shared" si="39"/>
        <v>41832</v>
      </c>
      <c r="U133" s="17"/>
      <c r="V133" s="18">
        <f t="shared" si="28"/>
        <v>41832</v>
      </c>
      <c r="W133" s="47" t="str">
        <f t="shared" si="29"/>
        <v>MENOR VALOR</v>
      </c>
    </row>
    <row r="134" spans="1:23" ht="30" x14ac:dyDescent="0.2">
      <c r="A134" s="2">
        <v>117</v>
      </c>
      <c r="B134" s="3" t="s">
        <v>213</v>
      </c>
      <c r="C134" s="4" t="s">
        <v>42</v>
      </c>
      <c r="D134" s="24">
        <v>1</v>
      </c>
      <c r="E134" s="29">
        <v>279459.18</v>
      </c>
      <c r="F134" s="10"/>
      <c r="G134" s="30">
        <v>279459.18</v>
      </c>
      <c r="H134" s="27">
        <v>398886.1176</v>
      </c>
      <c r="I134" s="9">
        <v>0</v>
      </c>
      <c r="J134" s="28">
        <f t="shared" si="35"/>
        <v>398886.1176</v>
      </c>
      <c r="K134" s="9">
        <v>280783.18</v>
      </c>
      <c r="L134" s="9"/>
      <c r="M134" s="9">
        <v>280783.18</v>
      </c>
      <c r="N134" s="44">
        <f t="shared" si="30"/>
        <v>279459.18</v>
      </c>
      <c r="O134" s="17">
        <f t="shared" si="31"/>
        <v>319709.49253333331</v>
      </c>
      <c r="P134" s="22">
        <f t="shared" si="32"/>
        <v>280783.18</v>
      </c>
      <c r="Q134" s="22">
        <f t="shared" si="33"/>
        <v>315146.72395021684</v>
      </c>
      <c r="R134" s="17">
        <f t="shared" si="34"/>
        <v>68572.16426299153</v>
      </c>
      <c r="S134" s="45">
        <f t="shared" si="27"/>
        <v>0.2144827284283469</v>
      </c>
      <c r="T134" s="44">
        <f t="shared" si="39"/>
        <v>279459.18</v>
      </c>
      <c r="U134" s="17"/>
      <c r="V134" s="18">
        <f t="shared" si="28"/>
        <v>279459.18</v>
      </c>
      <c r="W134" s="47" t="str">
        <f t="shared" si="29"/>
        <v>MENOR VALOR</v>
      </c>
    </row>
    <row r="135" spans="1:23" ht="28" x14ac:dyDescent="0.2">
      <c r="A135" s="2">
        <v>118</v>
      </c>
      <c r="B135" s="3" t="s">
        <v>214</v>
      </c>
      <c r="C135" s="4" t="s">
        <v>215</v>
      </c>
      <c r="D135" s="24">
        <v>1</v>
      </c>
      <c r="E135" s="29">
        <v>47105.1</v>
      </c>
      <c r="F135" s="10"/>
      <c r="G135" s="30">
        <v>47105.1</v>
      </c>
      <c r="H135" s="27">
        <v>68178.732000000004</v>
      </c>
      <c r="I135" s="9">
        <v>0</v>
      </c>
      <c r="J135" s="28">
        <f t="shared" si="35"/>
        <v>68178.732000000004</v>
      </c>
      <c r="K135" s="9">
        <v>50845.1</v>
      </c>
      <c r="L135" s="9"/>
      <c r="M135" s="9">
        <v>50845.1</v>
      </c>
      <c r="N135" s="44">
        <f t="shared" si="30"/>
        <v>47105.1</v>
      </c>
      <c r="O135" s="17">
        <f t="shared" si="31"/>
        <v>55376.310666666664</v>
      </c>
      <c r="P135" s="22">
        <f t="shared" si="32"/>
        <v>50845.1</v>
      </c>
      <c r="Q135" s="22">
        <f t="shared" si="33"/>
        <v>54658.199139831238</v>
      </c>
      <c r="R135" s="17">
        <f t="shared" si="34"/>
        <v>11243.815811242277</v>
      </c>
      <c r="S135" s="45">
        <f t="shared" si="27"/>
        <v>0.20304378670012055</v>
      </c>
      <c r="T135" s="44">
        <f t="shared" si="39"/>
        <v>47105.1</v>
      </c>
      <c r="U135" s="17"/>
      <c r="V135" s="18">
        <f t="shared" si="28"/>
        <v>47105.1</v>
      </c>
      <c r="W135" s="47" t="str">
        <f t="shared" si="29"/>
        <v>MENOR VALOR</v>
      </c>
    </row>
    <row r="136" spans="1:23" ht="45" x14ac:dyDescent="0.2">
      <c r="A136" s="2">
        <v>119</v>
      </c>
      <c r="B136" s="3" t="s">
        <v>216</v>
      </c>
      <c r="C136" s="4" t="s">
        <v>123</v>
      </c>
      <c r="D136" s="24">
        <v>1</v>
      </c>
      <c r="E136" s="29">
        <v>215460</v>
      </c>
      <c r="F136" s="10"/>
      <c r="G136" s="30">
        <v>215460</v>
      </c>
      <c r="H136" s="27">
        <v>284407.2</v>
      </c>
      <c r="I136" s="9">
        <v>0</v>
      </c>
      <c r="J136" s="28">
        <f t="shared" si="35"/>
        <v>284407.2</v>
      </c>
      <c r="K136" s="9">
        <v>217243</v>
      </c>
      <c r="L136" s="9"/>
      <c r="M136" s="9">
        <v>217243</v>
      </c>
      <c r="N136" s="44">
        <f t="shared" si="30"/>
        <v>215460</v>
      </c>
      <c r="O136" s="17">
        <f t="shared" si="31"/>
        <v>239036.73333333331</v>
      </c>
      <c r="P136" s="22">
        <f t="shared" si="32"/>
        <v>217243</v>
      </c>
      <c r="Q136" s="22">
        <f t="shared" si="33"/>
        <v>237001.45445827607</v>
      </c>
      <c r="R136" s="17">
        <f t="shared" si="34"/>
        <v>39302.089084593972</v>
      </c>
      <c r="S136" s="45">
        <f t="shared" si="27"/>
        <v>0.16441861690683235</v>
      </c>
      <c r="T136" s="44">
        <f t="shared" si="39"/>
        <v>215460</v>
      </c>
      <c r="U136" s="17"/>
      <c r="V136" s="18">
        <f t="shared" si="28"/>
        <v>215460</v>
      </c>
      <c r="W136" s="47" t="str">
        <f t="shared" si="29"/>
        <v>MENOR VALOR</v>
      </c>
    </row>
    <row r="137" spans="1:23" ht="43.5" customHeight="1" x14ac:dyDescent="0.2">
      <c r="A137" s="2">
        <v>120</v>
      </c>
      <c r="B137" s="3" t="s">
        <v>217</v>
      </c>
      <c r="C137" s="4" t="s">
        <v>31</v>
      </c>
      <c r="D137" s="24">
        <v>1</v>
      </c>
      <c r="E137" s="29">
        <v>389880</v>
      </c>
      <c r="F137" s="10"/>
      <c r="G137" s="30">
        <v>389880</v>
      </c>
      <c r="H137" s="27">
        <v>514641.6</v>
      </c>
      <c r="I137" s="9">
        <v>0</v>
      </c>
      <c r="J137" s="28">
        <f t="shared" si="35"/>
        <v>514641.6</v>
      </c>
      <c r="K137" s="9">
        <v>396541</v>
      </c>
      <c r="L137" s="9"/>
      <c r="M137" s="9">
        <v>396541</v>
      </c>
      <c r="N137" s="44">
        <f t="shared" si="30"/>
        <v>389880</v>
      </c>
      <c r="O137" s="17">
        <f t="shared" si="31"/>
        <v>433687.53333333338</v>
      </c>
      <c r="P137" s="22">
        <f t="shared" si="32"/>
        <v>396541</v>
      </c>
      <c r="Q137" s="22">
        <f t="shared" si="33"/>
        <v>430105.15502141742</v>
      </c>
      <c r="R137" s="17">
        <f t="shared" si="34"/>
        <v>70187.341541429385</v>
      </c>
      <c r="S137" s="45">
        <f t="shared" si="27"/>
        <v>0.16183850386928972</v>
      </c>
      <c r="T137" s="44">
        <f t="shared" si="39"/>
        <v>389880</v>
      </c>
      <c r="U137" s="17"/>
      <c r="V137" s="18">
        <f t="shared" si="28"/>
        <v>389880</v>
      </c>
      <c r="W137" s="47" t="str">
        <f t="shared" si="29"/>
        <v>MENOR VALOR</v>
      </c>
    </row>
    <row r="138" spans="1:23" ht="45" x14ac:dyDescent="0.2">
      <c r="A138" s="2">
        <v>121</v>
      </c>
      <c r="B138" s="3" t="s">
        <v>218</v>
      </c>
      <c r="C138" s="4" t="s">
        <v>219</v>
      </c>
      <c r="D138" s="24">
        <v>1</v>
      </c>
      <c r="E138" s="29">
        <v>135397.80000000002</v>
      </c>
      <c r="F138" s="10"/>
      <c r="G138" s="30">
        <v>135397.80000000002</v>
      </c>
      <c r="H138" s="27">
        <v>178725.09599999999</v>
      </c>
      <c r="I138" s="9">
        <v>0</v>
      </c>
      <c r="J138" s="28">
        <f t="shared" si="35"/>
        <v>178725.09599999999</v>
      </c>
      <c r="K138" s="9">
        <v>138755.80000000002</v>
      </c>
      <c r="L138" s="9"/>
      <c r="M138" s="9">
        <v>138755.80000000002</v>
      </c>
      <c r="N138" s="44">
        <f t="shared" si="30"/>
        <v>135397.80000000002</v>
      </c>
      <c r="O138" s="17">
        <f t="shared" si="31"/>
        <v>150959.56533333333</v>
      </c>
      <c r="P138" s="22">
        <f t="shared" si="32"/>
        <v>138755.80000000002</v>
      </c>
      <c r="Q138" s="22">
        <f t="shared" si="33"/>
        <v>149744.00031413088</v>
      </c>
      <c r="R138" s="17">
        <f t="shared" si="34"/>
        <v>24104.202141975387</v>
      </c>
      <c r="S138" s="45">
        <f t="shared" si="27"/>
        <v>0.1596732349404357</v>
      </c>
      <c r="T138" s="44">
        <f t="shared" si="39"/>
        <v>135397.80000000002</v>
      </c>
      <c r="U138" s="17"/>
      <c r="V138" s="18">
        <f t="shared" si="28"/>
        <v>135397.80000000002</v>
      </c>
      <c r="W138" s="47" t="str">
        <f t="shared" si="29"/>
        <v>MENOR VALOR</v>
      </c>
    </row>
    <row r="139" spans="1:23" ht="75" x14ac:dyDescent="0.2">
      <c r="A139" s="2">
        <v>122</v>
      </c>
      <c r="B139" s="3" t="s">
        <v>220</v>
      </c>
      <c r="C139" s="4" t="s">
        <v>31</v>
      </c>
      <c r="D139" s="24">
        <v>1</v>
      </c>
      <c r="E139" s="29">
        <v>52920</v>
      </c>
      <c r="F139" s="10"/>
      <c r="G139" s="30">
        <v>52920</v>
      </c>
      <c r="H139" s="27">
        <v>69954.399999999994</v>
      </c>
      <c r="I139" s="9">
        <v>0</v>
      </c>
      <c r="J139" s="28">
        <f t="shared" si="35"/>
        <v>69954.399999999994</v>
      </c>
      <c r="K139" s="9">
        <v>58827</v>
      </c>
      <c r="L139" s="9"/>
      <c r="M139" s="9">
        <v>58827</v>
      </c>
      <c r="N139" s="44">
        <f t="shared" si="30"/>
        <v>52920</v>
      </c>
      <c r="O139" s="17">
        <f t="shared" si="31"/>
        <v>60567.133333333331</v>
      </c>
      <c r="P139" s="22">
        <f t="shared" si="32"/>
        <v>58827</v>
      </c>
      <c r="Q139" s="22">
        <f t="shared" si="33"/>
        <v>60164.067649632692</v>
      </c>
      <c r="R139" s="17">
        <f t="shared" si="34"/>
        <v>8649.4938495459646</v>
      </c>
      <c r="S139" s="45">
        <f t="shared" ref="S139:S202" si="40">R139/O139</f>
        <v>0.14280837433634466</v>
      </c>
      <c r="T139" s="44">
        <f t="shared" si="39"/>
        <v>52920</v>
      </c>
      <c r="U139" s="17"/>
      <c r="V139" s="18">
        <f t="shared" ref="V139:V202" si="41">IF(S139&lt;=30%,N139,IF(S139&gt;70%,O139,P139))</f>
        <v>52920</v>
      </c>
      <c r="W139" s="47" t="str">
        <f t="shared" ref="W139:W202" si="42">IF(S139&lt;=30%,N$9,IF(S139&gt;70%,O$9,P$9))</f>
        <v>MENOR VALOR</v>
      </c>
    </row>
    <row r="140" spans="1:23" ht="28" x14ac:dyDescent="0.2">
      <c r="A140" s="2">
        <v>123</v>
      </c>
      <c r="B140" s="3" t="s">
        <v>221</v>
      </c>
      <c r="C140" s="4" t="s">
        <v>222</v>
      </c>
      <c r="D140" s="24">
        <v>1</v>
      </c>
      <c r="E140" s="29">
        <v>77455.8</v>
      </c>
      <c r="F140" s="10"/>
      <c r="G140" s="30">
        <v>77455.8</v>
      </c>
      <c r="H140" s="27">
        <v>112241.656</v>
      </c>
      <c r="I140" s="9">
        <v>0</v>
      </c>
      <c r="J140" s="28">
        <f t="shared" si="35"/>
        <v>112241.656</v>
      </c>
      <c r="K140" s="9">
        <v>79467.8</v>
      </c>
      <c r="L140" s="9"/>
      <c r="M140" s="9">
        <v>79467.8</v>
      </c>
      <c r="N140" s="44">
        <f t="shared" si="30"/>
        <v>77455.8</v>
      </c>
      <c r="O140" s="17">
        <f t="shared" si="31"/>
        <v>89721.751999999993</v>
      </c>
      <c r="P140" s="22">
        <f t="shared" si="32"/>
        <v>79467.8</v>
      </c>
      <c r="Q140" s="22">
        <f t="shared" si="33"/>
        <v>88402.877175164584</v>
      </c>
      <c r="R140" s="17">
        <f t="shared" si="34"/>
        <v>19528.737622460729</v>
      </c>
      <c r="S140" s="45">
        <f t="shared" si="40"/>
        <v>0.2176588975041496</v>
      </c>
      <c r="T140" s="44">
        <f t="shared" si="39"/>
        <v>77455.8</v>
      </c>
      <c r="U140" s="17"/>
      <c r="V140" s="18">
        <f t="shared" si="41"/>
        <v>77455.8</v>
      </c>
      <c r="W140" s="47" t="str">
        <f t="shared" si="42"/>
        <v>MENOR VALOR</v>
      </c>
    </row>
    <row r="141" spans="1:23" ht="90" x14ac:dyDescent="0.2">
      <c r="A141" s="2">
        <v>124</v>
      </c>
      <c r="B141" s="3" t="s">
        <v>223</v>
      </c>
      <c r="C141" s="4" t="s">
        <v>224</v>
      </c>
      <c r="D141" s="24">
        <v>1</v>
      </c>
      <c r="E141" s="29">
        <v>173430</v>
      </c>
      <c r="F141" s="10"/>
      <c r="G141" s="30">
        <v>173430</v>
      </c>
      <c r="H141" s="27">
        <v>248927.6</v>
      </c>
      <c r="I141" s="9">
        <v>0</v>
      </c>
      <c r="J141" s="28">
        <f t="shared" si="35"/>
        <v>248927.6</v>
      </c>
      <c r="K141" s="9">
        <v>175633</v>
      </c>
      <c r="L141" s="9"/>
      <c r="M141" s="9">
        <v>175633</v>
      </c>
      <c r="N141" s="44">
        <f t="shared" si="30"/>
        <v>173430</v>
      </c>
      <c r="O141" s="17">
        <f t="shared" si="31"/>
        <v>199330.19999999998</v>
      </c>
      <c r="P141" s="22">
        <f t="shared" si="32"/>
        <v>175633</v>
      </c>
      <c r="Q141" s="22">
        <f t="shared" si="33"/>
        <v>196457.13149584545</v>
      </c>
      <c r="R141" s="17">
        <f t="shared" si="34"/>
        <v>42966.729772231993</v>
      </c>
      <c r="S141" s="45">
        <f t="shared" si="40"/>
        <v>0.2155555443792862</v>
      </c>
      <c r="T141" s="44">
        <f t="shared" si="39"/>
        <v>173430</v>
      </c>
      <c r="U141" s="17"/>
      <c r="V141" s="18">
        <f t="shared" si="41"/>
        <v>173430</v>
      </c>
      <c r="W141" s="47" t="str">
        <f t="shared" si="42"/>
        <v>MENOR VALOR</v>
      </c>
    </row>
    <row r="142" spans="1:23" ht="28" x14ac:dyDescent="0.2">
      <c r="A142" s="2">
        <v>125</v>
      </c>
      <c r="B142" s="3" t="s">
        <v>225</v>
      </c>
      <c r="C142" s="4" t="s">
        <v>226</v>
      </c>
      <c r="D142" s="24">
        <v>1</v>
      </c>
      <c r="E142" s="29">
        <v>121837.5</v>
      </c>
      <c r="F142" s="10"/>
      <c r="G142" s="30">
        <v>121837.5</v>
      </c>
      <c r="H142" s="27">
        <v>169825.5</v>
      </c>
      <c r="I142" s="9">
        <v>0</v>
      </c>
      <c r="J142" s="28">
        <f t="shared" si="35"/>
        <v>169825.5</v>
      </c>
      <c r="K142" s="9">
        <v>128030.5</v>
      </c>
      <c r="L142" s="9"/>
      <c r="M142" s="9">
        <v>128030.5</v>
      </c>
      <c r="N142" s="44">
        <f t="shared" si="30"/>
        <v>121837.5</v>
      </c>
      <c r="O142" s="17">
        <f t="shared" si="31"/>
        <v>139897.83333333334</v>
      </c>
      <c r="P142" s="22">
        <f t="shared" si="32"/>
        <v>128030.5</v>
      </c>
      <c r="Q142" s="22">
        <f t="shared" si="33"/>
        <v>138366.97322094513</v>
      </c>
      <c r="R142" s="17">
        <f t="shared" si="34"/>
        <v>26102.437363842713</v>
      </c>
      <c r="S142" s="45">
        <f t="shared" si="40"/>
        <v>0.18658214170943352</v>
      </c>
      <c r="T142" s="44">
        <f t="shared" si="39"/>
        <v>121837.5</v>
      </c>
      <c r="U142" s="17"/>
      <c r="V142" s="18">
        <f t="shared" si="41"/>
        <v>121837.5</v>
      </c>
      <c r="W142" s="47" t="str">
        <f t="shared" si="42"/>
        <v>MENOR VALOR</v>
      </c>
    </row>
    <row r="143" spans="1:23" ht="30" x14ac:dyDescent="0.2">
      <c r="A143" s="2">
        <v>126</v>
      </c>
      <c r="B143" s="3" t="s">
        <v>227</v>
      </c>
      <c r="C143" s="4" t="s">
        <v>228</v>
      </c>
      <c r="D143" s="24">
        <v>1</v>
      </c>
      <c r="E143" s="29">
        <v>78925.5</v>
      </c>
      <c r="F143" s="10"/>
      <c r="G143" s="30">
        <v>78925.5</v>
      </c>
      <c r="H143" s="27">
        <v>104181.66</v>
      </c>
      <c r="I143" s="9">
        <v>0</v>
      </c>
      <c r="J143" s="28">
        <f t="shared" si="35"/>
        <v>104181.66</v>
      </c>
      <c r="K143" s="9">
        <v>82883.5</v>
      </c>
      <c r="L143" s="9"/>
      <c r="M143" s="9">
        <v>82883.5</v>
      </c>
      <c r="N143" s="44">
        <f t="shared" si="30"/>
        <v>78925.5</v>
      </c>
      <c r="O143" s="17">
        <f t="shared" si="31"/>
        <v>88663.553333333344</v>
      </c>
      <c r="P143" s="22">
        <f t="shared" si="32"/>
        <v>82883.5</v>
      </c>
      <c r="Q143" s="22">
        <f t="shared" si="33"/>
        <v>88001.937183433969</v>
      </c>
      <c r="R143" s="17">
        <f t="shared" si="34"/>
        <v>13584.00408158547</v>
      </c>
      <c r="S143" s="45">
        <f t="shared" si="40"/>
        <v>0.15320843312602181</v>
      </c>
      <c r="T143" s="44">
        <f t="shared" si="39"/>
        <v>78925.5</v>
      </c>
      <c r="U143" s="17"/>
      <c r="V143" s="18">
        <f t="shared" si="41"/>
        <v>78925.5</v>
      </c>
      <c r="W143" s="47" t="str">
        <f t="shared" si="42"/>
        <v>MENOR VALOR</v>
      </c>
    </row>
    <row r="144" spans="1:23" ht="30" x14ac:dyDescent="0.2">
      <c r="A144" s="2">
        <v>127</v>
      </c>
      <c r="B144" s="3" t="s">
        <v>229</v>
      </c>
      <c r="C144" s="4" t="s">
        <v>230</v>
      </c>
      <c r="D144" s="24">
        <v>1</v>
      </c>
      <c r="E144" s="29">
        <v>41184</v>
      </c>
      <c r="F144" s="10"/>
      <c r="G144" s="30">
        <v>41184</v>
      </c>
      <c r="H144" s="27">
        <v>54362.880000000005</v>
      </c>
      <c r="I144" s="9">
        <v>0</v>
      </c>
      <c r="J144" s="28">
        <f t="shared" si="35"/>
        <v>54362.880000000005</v>
      </c>
      <c r="K144" s="9">
        <v>46668</v>
      </c>
      <c r="L144" s="9"/>
      <c r="M144" s="9">
        <v>46668</v>
      </c>
      <c r="N144" s="44">
        <f t="shared" si="30"/>
        <v>41184</v>
      </c>
      <c r="O144" s="17">
        <f t="shared" si="31"/>
        <v>47404.959999999999</v>
      </c>
      <c r="P144" s="22">
        <f t="shared" si="32"/>
        <v>46668</v>
      </c>
      <c r="Q144" s="22">
        <f t="shared" si="33"/>
        <v>47099.546292912499</v>
      </c>
      <c r="R144" s="17">
        <f t="shared" si="34"/>
        <v>6620.2758284530564</v>
      </c>
      <c r="S144" s="45">
        <f t="shared" si="40"/>
        <v>0.13965365287626139</v>
      </c>
      <c r="T144" s="44">
        <f t="shared" si="39"/>
        <v>41184</v>
      </c>
      <c r="U144" s="17"/>
      <c r="V144" s="18">
        <f t="shared" si="41"/>
        <v>41184</v>
      </c>
      <c r="W144" s="47" t="str">
        <f t="shared" si="42"/>
        <v>MENOR VALOR</v>
      </c>
    </row>
    <row r="145" spans="1:23" ht="45" x14ac:dyDescent="0.2">
      <c r="A145" s="2">
        <v>128</v>
      </c>
      <c r="B145" s="3" t="s">
        <v>231</v>
      </c>
      <c r="C145" s="4" t="s">
        <v>232</v>
      </c>
      <c r="D145" s="24">
        <v>1</v>
      </c>
      <c r="E145" s="29">
        <v>61676.28</v>
      </c>
      <c r="F145" s="10"/>
      <c r="G145" s="30">
        <v>61676.28</v>
      </c>
      <c r="H145" s="27">
        <v>81412.689599999998</v>
      </c>
      <c r="I145" s="9">
        <v>0</v>
      </c>
      <c r="J145" s="28">
        <f t="shared" si="35"/>
        <v>81412.689599999998</v>
      </c>
      <c r="K145" s="9">
        <v>62934.28</v>
      </c>
      <c r="L145" s="9"/>
      <c r="M145" s="9">
        <v>62934.28</v>
      </c>
      <c r="N145" s="44">
        <f t="shared" si="30"/>
        <v>61676.28</v>
      </c>
      <c r="O145" s="17">
        <f t="shared" si="31"/>
        <v>68674.416533333337</v>
      </c>
      <c r="P145" s="22">
        <f t="shared" si="32"/>
        <v>62934.28</v>
      </c>
      <c r="Q145" s="22">
        <f t="shared" si="33"/>
        <v>68113.392880766027</v>
      </c>
      <c r="R145" s="17">
        <f t="shared" si="34"/>
        <v>11049.585582306825</v>
      </c>
      <c r="S145" s="45">
        <f t="shared" si="40"/>
        <v>0.16089813558071589</v>
      </c>
      <c r="T145" s="44">
        <f t="shared" si="39"/>
        <v>61676.28</v>
      </c>
      <c r="U145" s="17"/>
      <c r="V145" s="18">
        <f t="shared" si="41"/>
        <v>61676.28</v>
      </c>
      <c r="W145" s="47" t="str">
        <f t="shared" si="42"/>
        <v>MENOR VALOR</v>
      </c>
    </row>
    <row r="146" spans="1:23" ht="28" x14ac:dyDescent="0.2">
      <c r="A146" s="2">
        <v>129</v>
      </c>
      <c r="B146" s="3" t="s">
        <v>233</v>
      </c>
      <c r="C146" s="4" t="s">
        <v>234</v>
      </c>
      <c r="D146" s="24">
        <v>1</v>
      </c>
      <c r="E146" s="29">
        <v>46562.400000000001</v>
      </c>
      <c r="F146" s="10"/>
      <c r="G146" s="30">
        <v>46562.400000000001</v>
      </c>
      <c r="H146" s="27">
        <v>63462.368000000002</v>
      </c>
      <c r="I146" s="9">
        <v>0</v>
      </c>
      <c r="J146" s="28">
        <f t="shared" si="35"/>
        <v>63462.368000000002</v>
      </c>
      <c r="K146" s="9">
        <v>49112.4</v>
      </c>
      <c r="L146" s="9"/>
      <c r="M146" s="9">
        <v>49112.4</v>
      </c>
      <c r="N146" s="44">
        <f t="shared" ref="N146:N209" si="43">+MIN(G146,J146,M146)</f>
        <v>46562.400000000001</v>
      </c>
      <c r="O146" s="17">
        <f t="shared" ref="O146:O209" si="44">+AVERAGE(G146,J146,M146)</f>
        <v>53045.722666666668</v>
      </c>
      <c r="P146" s="22">
        <f t="shared" ref="P146:P209" si="45">+MEDIAN(G146,J146,M146)</f>
        <v>49112.4</v>
      </c>
      <c r="Q146" s="22">
        <f t="shared" ref="Q146:Q209" si="46">+GEOMEAN(G146,J146,M146)</f>
        <v>52550.993301805531</v>
      </c>
      <c r="R146" s="17">
        <f t="shared" ref="R146:R209" si="47">+STDEVA(G146,J146,M146)</f>
        <v>9110.7354258775922</v>
      </c>
      <c r="S146" s="45">
        <f t="shared" si="40"/>
        <v>0.17175249893621819</v>
      </c>
      <c r="T146" s="44">
        <f t="shared" si="39"/>
        <v>46562.400000000001</v>
      </c>
      <c r="U146" s="17"/>
      <c r="V146" s="18">
        <f t="shared" si="41"/>
        <v>46562.400000000001</v>
      </c>
      <c r="W146" s="47" t="str">
        <f t="shared" si="42"/>
        <v>MENOR VALOR</v>
      </c>
    </row>
    <row r="147" spans="1:23" ht="30" x14ac:dyDescent="0.2">
      <c r="A147" s="2">
        <v>130</v>
      </c>
      <c r="B147" s="3" t="s">
        <v>235</v>
      </c>
      <c r="C147" s="4" t="s">
        <v>236</v>
      </c>
      <c r="D147" s="24">
        <v>1</v>
      </c>
      <c r="E147" s="29">
        <v>9321.4800000000014</v>
      </c>
      <c r="F147" s="10"/>
      <c r="G147" s="30">
        <v>9321.4800000000014</v>
      </c>
      <c r="H147" s="27">
        <v>14304.3536</v>
      </c>
      <c r="I147" s="9">
        <v>0</v>
      </c>
      <c r="J147" s="28">
        <f t="shared" ref="J147:J210" si="48">SUM(H147:I147)</f>
        <v>14304.3536</v>
      </c>
      <c r="K147" s="9">
        <v>12169.480000000001</v>
      </c>
      <c r="L147" s="9"/>
      <c r="M147" s="9">
        <v>12169.480000000001</v>
      </c>
      <c r="N147" s="44">
        <f t="shared" si="43"/>
        <v>9321.4800000000014</v>
      </c>
      <c r="O147" s="17">
        <f t="shared" si="44"/>
        <v>11931.771200000001</v>
      </c>
      <c r="P147" s="22">
        <f t="shared" si="45"/>
        <v>12169.480000000001</v>
      </c>
      <c r="Q147" s="22">
        <f t="shared" si="46"/>
        <v>11751.005878903939</v>
      </c>
      <c r="R147" s="17">
        <f t="shared" si="47"/>
        <v>2499.9272856609887</v>
      </c>
      <c r="S147" s="45">
        <f t="shared" si="40"/>
        <v>0.20951854035392403</v>
      </c>
      <c r="T147" s="44">
        <f t="shared" si="39"/>
        <v>9321.4800000000014</v>
      </c>
      <c r="U147" s="17"/>
      <c r="V147" s="18">
        <f t="shared" si="41"/>
        <v>9321.4800000000014</v>
      </c>
      <c r="W147" s="47" t="str">
        <f t="shared" si="42"/>
        <v>MENOR VALOR</v>
      </c>
    </row>
    <row r="148" spans="1:23" ht="45" x14ac:dyDescent="0.2">
      <c r="A148" s="2">
        <v>131</v>
      </c>
      <c r="B148" s="3" t="s">
        <v>237</v>
      </c>
      <c r="C148" s="4" t="s">
        <v>238</v>
      </c>
      <c r="D148" s="24">
        <v>1</v>
      </c>
      <c r="E148" s="29">
        <v>24189.3</v>
      </c>
      <c r="F148" s="10"/>
      <c r="G148" s="30">
        <v>24189.3</v>
      </c>
      <c r="H148" s="27">
        <v>32929.875999999997</v>
      </c>
      <c r="I148" s="9">
        <v>0</v>
      </c>
      <c r="J148" s="28">
        <f t="shared" si="48"/>
        <v>32929.875999999997</v>
      </c>
      <c r="K148" s="9">
        <v>28816.3</v>
      </c>
      <c r="L148" s="9"/>
      <c r="M148" s="9">
        <v>28816.3</v>
      </c>
      <c r="N148" s="44">
        <f t="shared" si="43"/>
        <v>24189.3</v>
      </c>
      <c r="O148" s="17">
        <f t="shared" si="44"/>
        <v>28645.158666666666</v>
      </c>
      <c r="P148" s="22">
        <f t="shared" si="45"/>
        <v>28816.3</v>
      </c>
      <c r="Q148" s="22">
        <f t="shared" si="46"/>
        <v>28419.550481563369</v>
      </c>
      <c r="R148" s="17">
        <f t="shared" si="47"/>
        <v>4372.8005008147129</v>
      </c>
      <c r="S148" s="45">
        <f t="shared" si="40"/>
        <v>0.15265408551928122</v>
      </c>
      <c r="T148" s="44">
        <f t="shared" si="39"/>
        <v>24189.3</v>
      </c>
      <c r="U148" s="17"/>
      <c r="V148" s="18">
        <f t="shared" si="41"/>
        <v>24189.3</v>
      </c>
      <c r="W148" s="47" t="str">
        <f t="shared" si="42"/>
        <v>MENOR VALOR</v>
      </c>
    </row>
    <row r="149" spans="1:23" ht="45" x14ac:dyDescent="0.2">
      <c r="A149" s="2">
        <v>132</v>
      </c>
      <c r="B149" s="3" t="s">
        <v>239</v>
      </c>
      <c r="C149" s="4" t="s">
        <v>236</v>
      </c>
      <c r="D149" s="24">
        <v>1</v>
      </c>
      <c r="E149" s="29">
        <v>9083.880000000001</v>
      </c>
      <c r="F149" s="10"/>
      <c r="G149" s="30">
        <v>9083.880000000001</v>
      </c>
      <c r="H149" s="27">
        <v>15990.721600000001</v>
      </c>
      <c r="I149" s="9">
        <v>0</v>
      </c>
      <c r="J149" s="28">
        <f t="shared" si="48"/>
        <v>15990.721600000001</v>
      </c>
      <c r="K149" s="9">
        <v>12733.880000000001</v>
      </c>
      <c r="L149" s="9">
        <v>0</v>
      </c>
      <c r="M149" s="28">
        <f t="shared" ref="M149" si="49">SUM(K149:L149)</f>
        <v>12733.880000000001</v>
      </c>
      <c r="N149" s="44">
        <f t="shared" si="43"/>
        <v>9083.880000000001</v>
      </c>
      <c r="O149" s="17">
        <f t="shared" si="44"/>
        <v>12602.8272</v>
      </c>
      <c r="P149" s="22">
        <f t="shared" si="45"/>
        <v>12733.880000000001</v>
      </c>
      <c r="Q149" s="22">
        <f t="shared" si="46"/>
        <v>12275.336360342772</v>
      </c>
      <c r="R149" s="17">
        <f t="shared" si="47"/>
        <v>3455.2852775369447</v>
      </c>
      <c r="S149" s="45">
        <f t="shared" si="40"/>
        <v>0.27416747232215838</v>
      </c>
      <c r="T149" s="44">
        <f t="shared" si="39"/>
        <v>9083.880000000001</v>
      </c>
      <c r="U149" s="17"/>
      <c r="V149" s="18">
        <f t="shared" si="41"/>
        <v>9083.880000000001</v>
      </c>
      <c r="W149" s="47" t="str">
        <f t="shared" si="42"/>
        <v>MENOR VALOR</v>
      </c>
    </row>
    <row r="150" spans="1:23" ht="45" x14ac:dyDescent="0.2">
      <c r="A150" s="2">
        <v>133</v>
      </c>
      <c r="B150" s="3" t="s">
        <v>240</v>
      </c>
      <c r="C150" s="4" t="s">
        <v>241</v>
      </c>
      <c r="D150" s="24">
        <v>1</v>
      </c>
      <c r="E150" s="29">
        <v>57167.1</v>
      </c>
      <c r="F150" s="10"/>
      <c r="G150" s="30">
        <v>57167.1</v>
      </c>
      <c r="H150" s="27">
        <v>78460.572</v>
      </c>
      <c r="I150" s="9">
        <v>0</v>
      </c>
      <c r="J150" s="28">
        <f t="shared" si="48"/>
        <v>78460.572</v>
      </c>
      <c r="K150" s="9">
        <v>59318.1</v>
      </c>
      <c r="L150" s="9"/>
      <c r="M150" s="9">
        <v>59318.1</v>
      </c>
      <c r="N150" s="44">
        <f t="shared" si="43"/>
        <v>57167.1</v>
      </c>
      <c r="O150" s="17">
        <f t="shared" si="44"/>
        <v>64981.923999999999</v>
      </c>
      <c r="P150" s="22">
        <f t="shared" si="45"/>
        <v>59318.1</v>
      </c>
      <c r="Q150" s="22">
        <f t="shared" si="46"/>
        <v>64317.371545147835</v>
      </c>
      <c r="R150" s="17">
        <f t="shared" si="47"/>
        <v>11722.293469322853</v>
      </c>
      <c r="S150" s="45">
        <f t="shared" si="40"/>
        <v>0.18039314239638168</v>
      </c>
      <c r="T150" s="44">
        <f t="shared" si="39"/>
        <v>57167.1</v>
      </c>
      <c r="U150" s="17"/>
      <c r="V150" s="18">
        <f t="shared" si="41"/>
        <v>57167.1</v>
      </c>
      <c r="W150" s="47" t="str">
        <f t="shared" si="42"/>
        <v>MENOR VALOR</v>
      </c>
    </row>
    <row r="151" spans="1:23" ht="60" x14ac:dyDescent="0.2">
      <c r="A151" s="2">
        <v>134</v>
      </c>
      <c r="B151" s="3" t="s">
        <v>242</v>
      </c>
      <c r="C151" s="4" t="s">
        <v>31</v>
      </c>
      <c r="D151" s="24">
        <v>1</v>
      </c>
      <c r="E151" s="29">
        <v>133675.91999999998</v>
      </c>
      <c r="F151" s="10"/>
      <c r="G151" s="30">
        <v>133675.91999999998</v>
      </c>
      <c r="H151" s="27">
        <v>176452.2144</v>
      </c>
      <c r="I151" s="9">
        <v>0</v>
      </c>
      <c r="J151" s="28">
        <f t="shared" si="48"/>
        <v>176452.2144</v>
      </c>
      <c r="K151" s="9">
        <v>135353.91999999998</v>
      </c>
      <c r="L151" s="9"/>
      <c r="M151" s="9">
        <v>135353.91999999998</v>
      </c>
      <c r="N151" s="44">
        <f t="shared" si="43"/>
        <v>133675.91999999998</v>
      </c>
      <c r="O151" s="17">
        <f t="shared" si="44"/>
        <v>148494.01813333333</v>
      </c>
      <c r="P151" s="22">
        <f t="shared" si="45"/>
        <v>135353.91999999998</v>
      </c>
      <c r="Q151" s="22">
        <f t="shared" si="46"/>
        <v>147248.32984817505</v>
      </c>
      <c r="R151" s="17">
        <f t="shared" si="47"/>
        <v>24227.040158964814</v>
      </c>
      <c r="S151" s="45">
        <f t="shared" si="40"/>
        <v>0.16315162363787114</v>
      </c>
      <c r="T151" s="44">
        <f t="shared" si="39"/>
        <v>133675.91999999998</v>
      </c>
      <c r="U151" s="17"/>
      <c r="V151" s="18">
        <f t="shared" si="41"/>
        <v>133675.91999999998</v>
      </c>
      <c r="W151" s="47" t="str">
        <f t="shared" si="42"/>
        <v>MENOR VALOR</v>
      </c>
    </row>
    <row r="152" spans="1:23" ht="30" x14ac:dyDescent="0.2">
      <c r="A152" s="2">
        <v>135</v>
      </c>
      <c r="B152" s="3" t="s">
        <v>243</v>
      </c>
      <c r="C152" s="4" t="s">
        <v>88</v>
      </c>
      <c r="D152" s="24">
        <v>1</v>
      </c>
      <c r="E152" s="29">
        <v>47006.19000000001</v>
      </c>
      <c r="F152" s="10"/>
      <c r="G152" s="30">
        <v>47006.19000000001</v>
      </c>
      <c r="H152" s="27">
        <v>66048.170800000007</v>
      </c>
      <c r="I152" s="9">
        <v>0</v>
      </c>
      <c r="J152" s="28">
        <f t="shared" si="48"/>
        <v>66048.170800000007</v>
      </c>
      <c r="K152" s="9">
        <v>51564.19000000001</v>
      </c>
      <c r="L152" s="9"/>
      <c r="M152" s="9">
        <v>51564.19000000001</v>
      </c>
      <c r="N152" s="44">
        <f t="shared" si="43"/>
        <v>47006.19000000001</v>
      </c>
      <c r="O152" s="17">
        <f t="shared" si="44"/>
        <v>54872.850266666675</v>
      </c>
      <c r="P152" s="22">
        <f t="shared" si="45"/>
        <v>51564.19000000001</v>
      </c>
      <c r="Q152" s="22">
        <f t="shared" si="46"/>
        <v>54298.522880452641</v>
      </c>
      <c r="R152" s="17">
        <f t="shared" si="47"/>
        <v>9942.820664532599</v>
      </c>
      <c r="S152" s="45">
        <f t="shared" si="40"/>
        <v>0.1811974522229714</v>
      </c>
      <c r="T152" s="44">
        <f t="shared" si="39"/>
        <v>47006.19000000001</v>
      </c>
      <c r="U152" s="17"/>
      <c r="V152" s="18">
        <f t="shared" si="41"/>
        <v>47006.19000000001</v>
      </c>
      <c r="W152" s="47" t="str">
        <f t="shared" si="42"/>
        <v>MENOR VALOR</v>
      </c>
    </row>
    <row r="153" spans="1:23" ht="28" x14ac:dyDescent="0.2">
      <c r="A153" s="2">
        <v>136</v>
      </c>
      <c r="B153" s="3" t="s">
        <v>244</v>
      </c>
      <c r="C153" s="4" t="s">
        <v>138</v>
      </c>
      <c r="D153" s="24">
        <v>1</v>
      </c>
      <c r="E153" s="29">
        <v>89714.25</v>
      </c>
      <c r="F153" s="10"/>
      <c r="G153" s="30">
        <v>89714.25</v>
      </c>
      <c r="H153" s="27">
        <v>118422.81000000001</v>
      </c>
      <c r="I153" s="9">
        <v>0</v>
      </c>
      <c r="J153" s="28">
        <f t="shared" si="48"/>
        <v>118422.81000000001</v>
      </c>
      <c r="K153" s="9">
        <v>90881.25</v>
      </c>
      <c r="L153" s="9"/>
      <c r="M153" s="9">
        <v>90881.25</v>
      </c>
      <c r="N153" s="44">
        <f t="shared" si="43"/>
        <v>89714.25</v>
      </c>
      <c r="O153" s="17">
        <f t="shared" si="44"/>
        <v>99672.77</v>
      </c>
      <c r="P153" s="22">
        <f t="shared" si="45"/>
        <v>90881.25</v>
      </c>
      <c r="Q153" s="22">
        <f t="shared" si="46"/>
        <v>98837.942210970476</v>
      </c>
      <c r="R153" s="17">
        <f t="shared" si="47"/>
        <v>16248.491383854736</v>
      </c>
      <c r="S153" s="45">
        <f t="shared" si="40"/>
        <v>0.16301835881409471</v>
      </c>
      <c r="T153" s="44">
        <f t="shared" si="39"/>
        <v>89714.25</v>
      </c>
      <c r="U153" s="17"/>
      <c r="V153" s="18">
        <f t="shared" si="41"/>
        <v>89714.25</v>
      </c>
      <c r="W153" s="47" t="str">
        <f t="shared" si="42"/>
        <v>MENOR VALOR</v>
      </c>
    </row>
    <row r="154" spans="1:23" ht="28" x14ac:dyDescent="0.2">
      <c r="A154" s="2">
        <v>137</v>
      </c>
      <c r="B154" s="3" t="s">
        <v>245</v>
      </c>
      <c r="C154" s="4" t="s">
        <v>246</v>
      </c>
      <c r="D154" s="24">
        <v>1</v>
      </c>
      <c r="E154" s="29">
        <v>56430</v>
      </c>
      <c r="F154" s="10">
        <v>10721.7</v>
      </c>
      <c r="G154" s="30">
        <v>67151.7</v>
      </c>
      <c r="H154" s="27">
        <v>74487.600000000006</v>
      </c>
      <c r="I154" s="9">
        <f>H154*19%</f>
        <v>14152.644000000002</v>
      </c>
      <c r="J154" s="28">
        <f t="shared" si="48"/>
        <v>88640.244000000006</v>
      </c>
      <c r="K154" s="9">
        <v>62073</v>
      </c>
      <c r="L154" s="9">
        <f>K154*19%</f>
        <v>11793.87</v>
      </c>
      <c r="M154" s="9">
        <f t="shared" ref="M154" si="50">SUM(K154:L154)</f>
        <v>73866.87</v>
      </c>
      <c r="N154" s="44">
        <f t="shared" si="43"/>
        <v>67151.7</v>
      </c>
      <c r="O154" s="17">
        <f t="shared" si="44"/>
        <v>76552.938000000009</v>
      </c>
      <c r="P154" s="22">
        <f t="shared" si="45"/>
        <v>73866.87</v>
      </c>
      <c r="Q154" s="22">
        <f t="shared" si="46"/>
        <v>76040.6610656212</v>
      </c>
      <c r="R154" s="17">
        <f t="shared" si="47"/>
        <v>10993.207074618766</v>
      </c>
      <c r="S154" s="45">
        <f t="shared" si="40"/>
        <v>0.14360268020828626</v>
      </c>
      <c r="T154" s="44">
        <f t="shared" ref="T154" si="51">V154/1.19</f>
        <v>56430</v>
      </c>
      <c r="U154" s="17">
        <f t="shared" ref="U154" si="52">T154*19%</f>
        <v>10721.7</v>
      </c>
      <c r="V154" s="18">
        <f t="shared" si="41"/>
        <v>67151.7</v>
      </c>
      <c r="W154" s="47" t="str">
        <f t="shared" si="42"/>
        <v>MENOR VALOR</v>
      </c>
    </row>
    <row r="155" spans="1:23" ht="28" x14ac:dyDescent="0.2">
      <c r="A155" s="2">
        <v>138</v>
      </c>
      <c r="B155" s="3" t="s">
        <v>247</v>
      </c>
      <c r="C155" s="4" t="s">
        <v>248</v>
      </c>
      <c r="D155" s="24">
        <v>1</v>
      </c>
      <c r="E155" s="29">
        <v>9450</v>
      </c>
      <c r="F155" s="10"/>
      <c r="G155" s="30">
        <v>9450</v>
      </c>
      <c r="H155" s="27">
        <v>13474</v>
      </c>
      <c r="I155" s="9">
        <v>0</v>
      </c>
      <c r="J155" s="28">
        <f t="shared" si="48"/>
        <v>13474</v>
      </c>
      <c r="K155" s="9">
        <v>12669</v>
      </c>
      <c r="L155" s="9"/>
      <c r="M155" s="9">
        <v>12669</v>
      </c>
      <c r="N155" s="44">
        <f t="shared" si="43"/>
        <v>9450</v>
      </c>
      <c r="O155" s="17">
        <f t="shared" si="44"/>
        <v>11864.333333333334</v>
      </c>
      <c r="P155" s="22">
        <f t="shared" si="45"/>
        <v>12669</v>
      </c>
      <c r="Q155" s="22">
        <f t="shared" si="46"/>
        <v>11727.989340156482</v>
      </c>
      <c r="R155" s="17">
        <f t="shared" si="47"/>
        <v>2129.2628614929963</v>
      </c>
      <c r="S155" s="45">
        <f t="shared" si="40"/>
        <v>0.17946755217258981</v>
      </c>
      <c r="T155" s="44">
        <f t="shared" si="39"/>
        <v>9450</v>
      </c>
      <c r="U155" s="17"/>
      <c r="V155" s="18">
        <f t="shared" si="41"/>
        <v>9450</v>
      </c>
      <c r="W155" s="47" t="str">
        <f t="shared" si="42"/>
        <v>MENOR VALOR</v>
      </c>
    </row>
    <row r="156" spans="1:23" ht="30" x14ac:dyDescent="0.2">
      <c r="A156" s="2">
        <v>139</v>
      </c>
      <c r="B156" s="3" t="s">
        <v>249</v>
      </c>
      <c r="C156" s="4" t="s">
        <v>250</v>
      </c>
      <c r="D156" s="24">
        <v>1</v>
      </c>
      <c r="E156" s="29">
        <v>58471.875</v>
      </c>
      <c r="F156" s="10"/>
      <c r="G156" s="30">
        <v>58471.875</v>
      </c>
      <c r="H156" s="27">
        <v>77182.875</v>
      </c>
      <c r="I156" s="9">
        <v>0</v>
      </c>
      <c r="J156" s="28">
        <f t="shared" si="48"/>
        <v>77182.875</v>
      </c>
      <c r="K156" s="9">
        <v>64843.875</v>
      </c>
      <c r="L156" s="9"/>
      <c r="M156" s="9">
        <v>64843.875</v>
      </c>
      <c r="N156" s="44">
        <f t="shared" si="43"/>
        <v>58471.875</v>
      </c>
      <c r="O156" s="17">
        <f t="shared" si="44"/>
        <v>66832.875</v>
      </c>
      <c r="P156" s="22">
        <f t="shared" si="45"/>
        <v>64843.875</v>
      </c>
      <c r="Q156" s="22">
        <f t="shared" si="46"/>
        <v>66391.473980144874</v>
      </c>
      <c r="R156" s="17">
        <f t="shared" si="47"/>
        <v>9512.7530715350749</v>
      </c>
      <c r="S156" s="45">
        <f t="shared" si="40"/>
        <v>0.14233643355212647</v>
      </c>
      <c r="T156" s="44">
        <f t="shared" si="39"/>
        <v>58471.875</v>
      </c>
      <c r="U156" s="17"/>
      <c r="V156" s="18">
        <f t="shared" si="41"/>
        <v>58471.875</v>
      </c>
      <c r="W156" s="47" t="str">
        <f t="shared" si="42"/>
        <v>MENOR VALOR</v>
      </c>
    </row>
    <row r="157" spans="1:23" ht="45" x14ac:dyDescent="0.2">
      <c r="A157" s="2">
        <v>140</v>
      </c>
      <c r="B157" s="3" t="s">
        <v>251</v>
      </c>
      <c r="C157" s="4" t="s">
        <v>252</v>
      </c>
      <c r="D157" s="24">
        <v>1</v>
      </c>
      <c r="E157" s="29">
        <v>54075.6</v>
      </c>
      <c r="F157" s="10"/>
      <c r="G157" s="30">
        <v>54075.6</v>
      </c>
      <c r="H157" s="27">
        <v>71379.792000000001</v>
      </c>
      <c r="I157" s="9">
        <v>0</v>
      </c>
      <c r="J157" s="28">
        <f t="shared" si="48"/>
        <v>71379.792000000001</v>
      </c>
      <c r="K157" s="9">
        <v>59809.599999999999</v>
      </c>
      <c r="L157" s="9"/>
      <c r="M157" s="9">
        <v>59809.599999999999</v>
      </c>
      <c r="N157" s="44">
        <f t="shared" si="43"/>
        <v>54075.6</v>
      </c>
      <c r="O157" s="17">
        <f t="shared" si="44"/>
        <v>61754.997333333333</v>
      </c>
      <c r="P157" s="22">
        <f t="shared" si="45"/>
        <v>59809.599999999999</v>
      </c>
      <c r="Q157" s="22">
        <f t="shared" si="46"/>
        <v>61345.471336181639</v>
      </c>
      <c r="R157" s="17">
        <f t="shared" si="47"/>
        <v>8814.6011413802462</v>
      </c>
      <c r="S157" s="45">
        <f t="shared" si="40"/>
        <v>0.14273502586036729</v>
      </c>
      <c r="T157" s="44">
        <f t="shared" si="39"/>
        <v>54075.6</v>
      </c>
      <c r="U157" s="17"/>
      <c r="V157" s="18">
        <f t="shared" si="41"/>
        <v>54075.6</v>
      </c>
      <c r="W157" s="47" t="str">
        <f t="shared" si="42"/>
        <v>MENOR VALOR</v>
      </c>
    </row>
    <row r="158" spans="1:23" ht="28" x14ac:dyDescent="0.2">
      <c r="A158" s="2">
        <v>141</v>
      </c>
      <c r="B158" s="3" t="s">
        <v>253</v>
      </c>
      <c r="C158" s="4" t="s">
        <v>254</v>
      </c>
      <c r="D158" s="24">
        <v>1</v>
      </c>
      <c r="E158" s="29">
        <v>96615</v>
      </c>
      <c r="F158" s="10"/>
      <c r="G158" s="30">
        <v>96615</v>
      </c>
      <c r="H158" s="27">
        <v>127531.8</v>
      </c>
      <c r="I158" s="9">
        <v>0</v>
      </c>
      <c r="J158" s="28">
        <f t="shared" si="48"/>
        <v>127531.8</v>
      </c>
      <c r="K158" s="9">
        <v>99008</v>
      </c>
      <c r="L158" s="9"/>
      <c r="M158" s="9">
        <v>99008</v>
      </c>
      <c r="N158" s="44">
        <f t="shared" si="43"/>
        <v>96615</v>
      </c>
      <c r="O158" s="17">
        <f t="shared" si="44"/>
        <v>107718.26666666666</v>
      </c>
      <c r="P158" s="22">
        <f t="shared" si="45"/>
        <v>99008</v>
      </c>
      <c r="Q158" s="22">
        <f t="shared" si="46"/>
        <v>106850.8000810978</v>
      </c>
      <c r="R158" s="17">
        <f t="shared" si="47"/>
        <v>17200.688637765015</v>
      </c>
      <c r="S158" s="45">
        <f t="shared" si="40"/>
        <v>0.15968218919630792</v>
      </c>
      <c r="T158" s="44">
        <f t="shared" si="39"/>
        <v>96615</v>
      </c>
      <c r="U158" s="17"/>
      <c r="V158" s="18">
        <f t="shared" si="41"/>
        <v>96615</v>
      </c>
      <c r="W158" s="47" t="str">
        <f t="shared" si="42"/>
        <v>MENOR VALOR</v>
      </c>
    </row>
    <row r="159" spans="1:23" ht="39" customHeight="1" x14ac:dyDescent="0.2">
      <c r="A159" s="2">
        <v>142</v>
      </c>
      <c r="B159" s="3" t="s">
        <v>255</v>
      </c>
      <c r="C159" s="4" t="s">
        <v>62</v>
      </c>
      <c r="D159" s="24">
        <v>1</v>
      </c>
      <c r="E159" s="29">
        <v>6264</v>
      </c>
      <c r="F159" s="10"/>
      <c r="G159" s="30">
        <v>6264</v>
      </c>
      <c r="H159" s="27">
        <v>8968.48</v>
      </c>
      <c r="I159" s="9">
        <v>0</v>
      </c>
      <c r="J159" s="28">
        <f t="shared" si="48"/>
        <v>8968.48</v>
      </c>
      <c r="K159" s="9">
        <v>9652</v>
      </c>
      <c r="L159" s="9"/>
      <c r="M159" s="9">
        <v>9652</v>
      </c>
      <c r="N159" s="44">
        <f t="shared" si="43"/>
        <v>6264</v>
      </c>
      <c r="O159" s="17">
        <f t="shared" si="44"/>
        <v>8294.8266666666659</v>
      </c>
      <c r="P159" s="22">
        <f t="shared" si="45"/>
        <v>8968.48</v>
      </c>
      <c r="Q159" s="22">
        <f t="shared" si="46"/>
        <v>8154.474308157216</v>
      </c>
      <c r="R159" s="17">
        <f t="shared" si="47"/>
        <v>1791.6452244050258</v>
      </c>
      <c r="S159" s="45">
        <f t="shared" si="40"/>
        <v>0.21599549893005915</v>
      </c>
      <c r="T159" s="44">
        <f t="shared" si="39"/>
        <v>6264</v>
      </c>
      <c r="U159" s="17"/>
      <c r="V159" s="18">
        <f t="shared" si="41"/>
        <v>6264</v>
      </c>
      <c r="W159" s="47" t="str">
        <f t="shared" si="42"/>
        <v>MENOR VALOR</v>
      </c>
    </row>
    <row r="160" spans="1:23" ht="28" x14ac:dyDescent="0.2">
      <c r="A160" s="2">
        <v>143</v>
      </c>
      <c r="B160" s="3" t="s">
        <v>256</v>
      </c>
      <c r="C160" s="4" t="s">
        <v>108</v>
      </c>
      <c r="D160" s="24">
        <v>1</v>
      </c>
      <c r="E160" s="29">
        <v>64496.25</v>
      </c>
      <c r="F160" s="10"/>
      <c r="G160" s="30">
        <v>64496.25</v>
      </c>
      <c r="H160" s="27">
        <v>85135.05</v>
      </c>
      <c r="I160" s="9">
        <v>0</v>
      </c>
      <c r="J160" s="28">
        <f t="shared" si="48"/>
        <v>85135.05</v>
      </c>
      <c r="K160" s="9">
        <v>68699.25</v>
      </c>
      <c r="L160" s="9"/>
      <c r="M160" s="9">
        <v>68699.25</v>
      </c>
      <c r="N160" s="44">
        <f t="shared" si="43"/>
        <v>64496.25</v>
      </c>
      <c r="O160" s="17">
        <f t="shared" si="44"/>
        <v>72776.849999999991</v>
      </c>
      <c r="P160" s="22">
        <f t="shared" si="45"/>
        <v>68699.25</v>
      </c>
      <c r="Q160" s="22">
        <f t="shared" si="46"/>
        <v>72254.508610803648</v>
      </c>
      <c r="R160" s="17">
        <f t="shared" si="47"/>
        <v>10906.88464594727</v>
      </c>
      <c r="S160" s="45">
        <f t="shared" si="40"/>
        <v>0.14986750107963276</v>
      </c>
      <c r="T160" s="44">
        <f t="shared" si="39"/>
        <v>64496.25</v>
      </c>
      <c r="U160" s="17"/>
      <c r="V160" s="18">
        <f t="shared" si="41"/>
        <v>64496.25</v>
      </c>
      <c r="W160" s="47" t="str">
        <f t="shared" si="42"/>
        <v>MENOR VALOR</v>
      </c>
    </row>
    <row r="161" spans="1:23" ht="28" x14ac:dyDescent="0.2">
      <c r="A161" s="2">
        <v>144</v>
      </c>
      <c r="B161" s="3" t="s">
        <v>257</v>
      </c>
      <c r="C161" s="4" t="s">
        <v>258</v>
      </c>
      <c r="D161" s="24">
        <v>1</v>
      </c>
      <c r="E161" s="29">
        <v>230986.80000000002</v>
      </c>
      <c r="F161" s="10"/>
      <c r="G161" s="30">
        <v>230986.80000000002</v>
      </c>
      <c r="H161" s="27">
        <v>304902.576</v>
      </c>
      <c r="I161" s="9">
        <v>0</v>
      </c>
      <c r="J161" s="28">
        <f t="shared" si="48"/>
        <v>304902.576</v>
      </c>
      <c r="K161" s="9">
        <v>235056.80000000002</v>
      </c>
      <c r="L161" s="9"/>
      <c r="M161" s="9">
        <v>235056.80000000002</v>
      </c>
      <c r="N161" s="44">
        <f t="shared" si="43"/>
        <v>230986.80000000002</v>
      </c>
      <c r="O161" s="17">
        <f t="shared" si="44"/>
        <v>256982.05866666671</v>
      </c>
      <c r="P161" s="22">
        <f t="shared" si="45"/>
        <v>235056.80000000002</v>
      </c>
      <c r="Q161" s="22">
        <f t="shared" si="46"/>
        <v>254863.13746283442</v>
      </c>
      <c r="R161" s="17">
        <f t="shared" si="47"/>
        <v>41550.249230548696</v>
      </c>
      <c r="S161" s="45">
        <f t="shared" si="40"/>
        <v>0.16168540888079594</v>
      </c>
      <c r="T161" s="44">
        <f t="shared" si="39"/>
        <v>230986.80000000002</v>
      </c>
      <c r="U161" s="17"/>
      <c r="V161" s="18">
        <f t="shared" si="41"/>
        <v>230986.80000000002</v>
      </c>
      <c r="W161" s="47" t="str">
        <f t="shared" si="42"/>
        <v>MENOR VALOR</v>
      </c>
    </row>
    <row r="162" spans="1:23" ht="30" x14ac:dyDescent="0.2">
      <c r="A162" s="2">
        <v>145</v>
      </c>
      <c r="B162" s="3" t="s">
        <v>259</v>
      </c>
      <c r="C162" s="4" t="s">
        <v>44</v>
      </c>
      <c r="D162" s="24">
        <v>1</v>
      </c>
      <c r="E162" s="29">
        <v>211014</v>
      </c>
      <c r="F162" s="10"/>
      <c r="G162" s="30">
        <v>211014</v>
      </c>
      <c r="H162" s="27">
        <v>278538.48</v>
      </c>
      <c r="I162" s="9">
        <v>0</v>
      </c>
      <c r="J162" s="28">
        <f t="shared" si="48"/>
        <v>278538.48</v>
      </c>
      <c r="K162" s="9">
        <v>216398</v>
      </c>
      <c r="L162" s="9"/>
      <c r="M162" s="9">
        <v>216398</v>
      </c>
      <c r="N162" s="44">
        <f t="shared" si="43"/>
        <v>211014</v>
      </c>
      <c r="O162" s="17">
        <f t="shared" si="44"/>
        <v>235316.82666666666</v>
      </c>
      <c r="P162" s="22">
        <f t="shared" si="45"/>
        <v>216398</v>
      </c>
      <c r="Q162" s="22">
        <f t="shared" si="46"/>
        <v>233426.36369193241</v>
      </c>
      <c r="R162" s="17">
        <f t="shared" si="47"/>
        <v>37527.727770944664</v>
      </c>
      <c r="S162" s="45">
        <f t="shared" si="40"/>
        <v>0.15947745132609584</v>
      </c>
      <c r="T162" s="44">
        <f t="shared" si="39"/>
        <v>211014</v>
      </c>
      <c r="U162" s="17"/>
      <c r="V162" s="18">
        <f t="shared" si="41"/>
        <v>211014</v>
      </c>
      <c r="W162" s="47" t="str">
        <f t="shared" si="42"/>
        <v>MENOR VALOR</v>
      </c>
    </row>
    <row r="163" spans="1:23" ht="30" x14ac:dyDescent="0.2">
      <c r="A163" s="2">
        <v>146</v>
      </c>
      <c r="B163" s="3" t="s">
        <v>260</v>
      </c>
      <c r="C163" s="4" t="s">
        <v>261</v>
      </c>
      <c r="D163" s="24">
        <v>1</v>
      </c>
      <c r="E163" s="29">
        <v>116091.90000000001</v>
      </c>
      <c r="F163" s="10"/>
      <c r="G163" s="30">
        <v>116091.90000000001</v>
      </c>
      <c r="H163" s="27">
        <v>153241.30799999999</v>
      </c>
      <c r="I163" s="9">
        <v>0</v>
      </c>
      <c r="J163" s="28">
        <f t="shared" si="48"/>
        <v>153241.30799999999</v>
      </c>
      <c r="K163" s="9">
        <v>122146.90000000001</v>
      </c>
      <c r="L163" s="9"/>
      <c r="M163" s="9">
        <v>122146.90000000001</v>
      </c>
      <c r="N163" s="44">
        <f t="shared" si="43"/>
        <v>116091.90000000001</v>
      </c>
      <c r="O163" s="17">
        <f t="shared" si="44"/>
        <v>130493.36933333334</v>
      </c>
      <c r="P163" s="22">
        <f t="shared" si="45"/>
        <v>122146.90000000001</v>
      </c>
      <c r="Q163" s="22">
        <f t="shared" si="46"/>
        <v>129524.94192535723</v>
      </c>
      <c r="R163" s="17">
        <f t="shared" si="47"/>
        <v>19931.565202884118</v>
      </c>
      <c r="S163" s="45">
        <f t="shared" si="40"/>
        <v>0.15274006108287971</v>
      </c>
      <c r="T163" s="44">
        <f t="shared" si="39"/>
        <v>116091.90000000001</v>
      </c>
      <c r="U163" s="17"/>
      <c r="V163" s="18">
        <f t="shared" si="41"/>
        <v>116091.90000000001</v>
      </c>
      <c r="W163" s="47" t="str">
        <f t="shared" si="42"/>
        <v>MENOR VALOR</v>
      </c>
    </row>
    <row r="164" spans="1:23" ht="39.75" customHeight="1" x14ac:dyDescent="0.2">
      <c r="A164" s="2">
        <v>147</v>
      </c>
      <c r="B164" s="3" t="s">
        <v>262</v>
      </c>
      <c r="C164" s="4" t="s">
        <v>161</v>
      </c>
      <c r="D164" s="24">
        <v>1</v>
      </c>
      <c r="E164" s="29">
        <v>77526</v>
      </c>
      <c r="F164" s="10"/>
      <c r="G164" s="30">
        <v>77526</v>
      </c>
      <c r="H164" s="27">
        <v>102334.31999999999</v>
      </c>
      <c r="I164" s="9">
        <v>0</v>
      </c>
      <c r="J164" s="28">
        <f t="shared" si="48"/>
        <v>102334.31999999999</v>
      </c>
      <c r="K164" s="9">
        <v>78644</v>
      </c>
      <c r="L164" s="9"/>
      <c r="M164" s="9">
        <v>78644</v>
      </c>
      <c r="N164" s="44">
        <f t="shared" si="43"/>
        <v>77526</v>
      </c>
      <c r="O164" s="17">
        <f t="shared" si="44"/>
        <v>86168.106666666674</v>
      </c>
      <c r="P164" s="22">
        <f t="shared" si="45"/>
        <v>78644</v>
      </c>
      <c r="Q164" s="22">
        <f t="shared" si="46"/>
        <v>85449.873964048878</v>
      </c>
      <c r="R164" s="17">
        <f t="shared" si="47"/>
        <v>14011.506741037201</v>
      </c>
      <c r="S164" s="45">
        <f t="shared" si="40"/>
        <v>0.16260664511568548</v>
      </c>
      <c r="T164" s="44">
        <f t="shared" si="39"/>
        <v>77526</v>
      </c>
      <c r="U164" s="17"/>
      <c r="V164" s="18">
        <f t="shared" si="41"/>
        <v>77526</v>
      </c>
      <c r="W164" s="47" t="str">
        <f t="shared" si="42"/>
        <v>MENOR VALOR</v>
      </c>
    </row>
    <row r="165" spans="1:23" ht="45.75" customHeight="1" x14ac:dyDescent="0.2">
      <c r="A165" s="2">
        <v>148</v>
      </c>
      <c r="B165" s="3" t="s">
        <v>263</v>
      </c>
      <c r="C165" s="4" t="s">
        <v>264</v>
      </c>
      <c r="D165" s="24">
        <v>1</v>
      </c>
      <c r="E165" s="29">
        <v>59829.479999999996</v>
      </c>
      <c r="F165" s="10"/>
      <c r="G165" s="30">
        <v>59829.479999999996</v>
      </c>
      <c r="H165" s="27">
        <v>88974.9136</v>
      </c>
      <c r="I165" s="9">
        <v>0</v>
      </c>
      <c r="J165" s="28">
        <f t="shared" si="48"/>
        <v>88974.9136</v>
      </c>
      <c r="K165" s="9">
        <v>65292.479999999996</v>
      </c>
      <c r="L165" s="9"/>
      <c r="M165" s="9">
        <v>65292.479999999996</v>
      </c>
      <c r="N165" s="44">
        <f t="shared" si="43"/>
        <v>59829.479999999996</v>
      </c>
      <c r="O165" s="17">
        <f t="shared" si="44"/>
        <v>71365.624533333335</v>
      </c>
      <c r="P165" s="22">
        <f t="shared" si="45"/>
        <v>65292.479999999996</v>
      </c>
      <c r="Q165" s="22">
        <f t="shared" si="46"/>
        <v>70309.712588072842</v>
      </c>
      <c r="R165" s="17">
        <f t="shared" si="47"/>
        <v>15492.785040949557</v>
      </c>
      <c r="S165" s="45">
        <f t="shared" si="40"/>
        <v>0.21709030282097808</v>
      </c>
      <c r="T165" s="44">
        <f t="shared" si="39"/>
        <v>59829.479999999996</v>
      </c>
      <c r="U165" s="17"/>
      <c r="V165" s="18">
        <f t="shared" si="41"/>
        <v>59829.479999999996</v>
      </c>
      <c r="W165" s="47" t="str">
        <f t="shared" si="42"/>
        <v>MENOR VALOR</v>
      </c>
    </row>
    <row r="166" spans="1:23" ht="60" x14ac:dyDescent="0.2">
      <c r="A166" s="2">
        <v>149</v>
      </c>
      <c r="B166" s="3" t="s">
        <v>265</v>
      </c>
      <c r="C166" s="4" t="s">
        <v>264</v>
      </c>
      <c r="D166" s="24">
        <v>1</v>
      </c>
      <c r="E166" s="29">
        <v>29779.200000000001</v>
      </c>
      <c r="F166" s="10"/>
      <c r="G166" s="30">
        <v>29779.200000000001</v>
      </c>
      <c r="H166" s="27">
        <v>49308.544000000002</v>
      </c>
      <c r="I166" s="9">
        <v>0</v>
      </c>
      <c r="J166" s="28">
        <f t="shared" si="48"/>
        <v>49308.544000000002</v>
      </c>
      <c r="K166" s="9">
        <v>31551.200000000001</v>
      </c>
      <c r="L166" s="9"/>
      <c r="M166" s="9">
        <v>31551.200000000001</v>
      </c>
      <c r="N166" s="44">
        <f t="shared" si="43"/>
        <v>29779.200000000001</v>
      </c>
      <c r="O166" s="17">
        <f t="shared" si="44"/>
        <v>36879.648000000001</v>
      </c>
      <c r="P166" s="22">
        <f t="shared" si="45"/>
        <v>31551.200000000001</v>
      </c>
      <c r="Q166" s="22">
        <f t="shared" si="46"/>
        <v>35915.647099528527</v>
      </c>
      <c r="R166" s="17">
        <f t="shared" si="47"/>
        <v>10800.142954336863</v>
      </c>
      <c r="S166" s="45">
        <f t="shared" si="40"/>
        <v>0.29284831987379223</v>
      </c>
      <c r="T166" s="44">
        <f t="shared" si="39"/>
        <v>29779.200000000001</v>
      </c>
      <c r="U166" s="17"/>
      <c r="V166" s="18">
        <f t="shared" si="41"/>
        <v>29779.200000000001</v>
      </c>
      <c r="W166" s="47" t="str">
        <f t="shared" si="42"/>
        <v>MENOR VALOR</v>
      </c>
    </row>
    <row r="167" spans="1:23" ht="28" x14ac:dyDescent="0.2">
      <c r="A167" s="2">
        <v>150</v>
      </c>
      <c r="B167" s="3" t="s">
        <v>266</v>
      </c>
      <c r="C167" s="4" t="s">
        <v>267</v>
      </c>
      <c r="D167" s="24">
        <v>1</v>
      </c>
      <c r="E167" s="29">
        <v>53534.880000000005</v>
      </c>
      <c r="F167" s="10"/>
      <c r="G167" s="30">
        <v>53534.880000000005</v>
      </c>
      <c r="H167" s="27">
        <v>75666.041599999997</v>
      </c>
      <c r="I167" s="9">
        <v>0</v>
      </c>
      <c r="J167" s="28">
        <f t="shared" si="48"/>
        <v>75666.041599999997</v>
      </c>
      <c r="K167" s="9">
        <v>55400.880000000005</v>
      </c>
      <c r="L167" s="9"/>
      <c r="M167" s="9">
        <v>55400.880000000005</v>
      </c>
      <c r="N167" s="44">
        <f t="shared" si="43"/>
        <v>53534.880000000005</v>
      </c>
      <c r="O167" s="17">
        <f t="shared" si="44"/>
        <v>61533.933866666666</v>
      </c>
      <c r="P167" s="22">
        <f t="shared" si="45"/>
        <v>55400.880000000005</v>
      </c>
      <c r="Q167" s="22">
        <f t="shared" si="46"/>
        <v>60769.384438092668</v>
      </c>
      <c r="R167" s="17">
        <f t="shared" si="47"/>
        <v>12274.275568843375</v>
      </c>
      <c r="S167" s="45">
        <f t="shared" si="40"/>
        <v>0.19947165405416134</v>
      </c>
      <c r="T167" s="44">
        <f t="shared" si="39"/>
        <v>53534.880000000005</v>
      </c>
      <c r="U167" s="17"/>
      <c r="V167" s="18">
        <f t="shared" si="41"/>
        <v>53534.880000000005</v>
      </c>
      <c r="W167" s="47" t="str">
        <f t="shared" si="42"/>
        <v>MENOR VALOR</v>
      </c>
    </row>
    <row r="168" spans="1:23" ht="75" x14ac:dyDescent="0.2">
      <c r="A168" s="2">
        <v>151</v>
      </c>
      <c r="B168" s="3" t="s">
        <v>268</v>
      </c>
      <c r="C168" s="4" t="s">
        <v>264</v>
      </c>
      <c r="D168" s="24">
        <v>1</v>
      </c>
      <c r="E168" s="29">
        <v>60049.35</v>
      </c>
      <c r="F168" s="10"/>
      <c r="G168" s="30">
        <v>60049.35</v>
      </c>
      <c r="H168" s="27">
        <v>79265.142000000007</v>
      </c>
      <c r="I168" s="9">
        <v>0</v>
      </c>
      <c r="J168" s="28">
        <f t="shared" si="48"/>
        <v>79265.142000000007</v>
      </c>
      <c r="K168" s="9">
        <v>65158.35</v>
      </c>
      <c r="L168" s="9"/>
      <c r="M168" s="9">
        <v>65158.35</v>
      </c>
      <c r="N168" s="44">
        <f t="shared" si="43"/>
        <v>60049.35</v>
      </c>
      <c r="O168" s="17">
        <f t="shared" si="44"/>
        <v>68157.614000000001</v>
      </c>
      <c r="P168" s="22">
        <f t="shared" si="45"/>
        <v>65158.35</v>
      </c>
      <c r="Q168" s="22">
        <f t="shared" si="46"/>
        <v>67689.329206141876</v>
      </c>
      <c r="R168" s="17">
        <f t="shared" si="47"/>
        <v>9952.8063355561608</v>
      </c>
      <c r="S168" s="45">
        <f t="shared" si="40"/>
        <v>0.14602633149036234</v>
      </c>
      <c r="T168" s="44">
        <f t="shared" si="39"/>
        <v>60049.35</v>
      </c>
      <c r="U168" s="17"/>
      <c r="V168" s="18">
        <f t="shared" si="41"/>
        <v>60049.35</v>
      </c>
      <c r="W168" s="47" t="str">
        <f t="shared" si="42"/>
        <v>MENOR VALOR</v>
      </c>
    </row>
    <row r="169" spans="1:23" ht="30" x14ac:dyDescent="0.2">
      <c r="A169" s="2">
        <v>152</v>
      </c>
      <c r="B169" s="3" t="s">
        <v>269</v>
      </c>
      <c r="C169" s="4" t="s">
        <v>264</v>
      </c>
      <c r="D169" s="24">
        <v>1</v>
      </c>
      <c r="E169" s="29">
        <v>51795.9</v>
      </c>
      <c r="F169" s="10"/>
      <c r="G169" s="30">
        <v>51795.9</v>
      </c>
      <c r="H169" s="27">
        <v>68370.588000000003</v>
      </c>
      <c r="I169" s="9">
        <v>0</v>
      </c>
      <c r="J169" s="28">
        <f t="shared" si="48"/>
        <v>68370.588000000003</v>
      </c>
      <c r="K169" s="9">
        <v>56397.9</v>
      </c>
      <c r="L169" s="9"/>
      <c r="M169" s="9">
        <v>56397.9</v>
      </c>
      <c r="N169" s="44">
        <f t="shared" si="43"/>
        <v>51795.9</v>
      </c>
      <c r="O169" s="17">
        <f t="shared" si="44"/>
        <v>58854.796000000002</v>
      </c>
      <c r="P169" s="22">
        <f t="shared" si="45"/>
        <v>56397.9</v>
      </c>
      <c r="Q169" s="22">
        <f t="shared" si="46"/>
        <v>58453.323711902616</v>
      </c>
      <c r="R169" s="17">
        <f t="shared" si="47"/>
        <v>8556.1278648958505</v>
      </c>
      <c r="S169" s="45">
        <f t="shared" si="40"/>
        <v>0.14537690122816585</v>
      </c>
      <c r="T169" s="44">
        <f t="shared" si="39"/>
        <v>51795.9</v>
      </c>
      <c r="U169" s="17"/>
      <c r="V169" s="18">
        <f t="shared" si="41"/>
        <v>51795.9</v>
      </c>
      <c r="W169" s="47" t="str">
        <f t="shared" si="42"/>
        <v>MENOR VALOR</v>
      </c>
    </row>
    <row r="170" spans="1:23" ht="30" x14ac:dyDescent="0.2">
      <c r="A170" s="2">
        <v>153</v>
      </c>
      <c r="B170" s="3" t="s">
        <v>270</v>
      </c>
      <c r="C170" s="4" t="s">
        <v>264</v>
      </c>
      <c r="D170" s="24">
        <v>1</v>
      </c>
      <c r="E170" s="29">
        <v>45015.75</v>
      </c>
      <c r="F170" s="10"/>
      <c r="G170" s="30">
        <v>45015.75</v>
      </c>
      <c r="H170" s="27">
        <v>59420.79</v>
      </c>
      <c r="I170" s="9">
        <v>0</v>
      </c>
      <c r="J170" s="28">
        <f t="shared" si="48"/>
        <v>59420.79</v>
      </c>
      <c r="K170" s="9">
        <v>46193.75</v>
      </c>
      <c r="L170" s="9"/>
      <c r="M170" s="9">
        <v>46193.75</v>
      </c>
      <c r="N170" s="44">
        <f t="shared" si="43"/>
        <v>45015.75</v>
      </c>
      <c r="O170" s="17">
        <f t="shared" si="44"/>
        <v>50210.096666666672</v>
      </c>
      <c r="P170" s="22">
        <f t="shared" si="45"/>
        <v>46193.75</v>
      </c>
      <c r="Q170" s="22">
        <f t="shared" si="46"/>
        <v>49807.572651198883</v>
      </c>
      <c r="R170" s="17">
        <f t="shared" si="47"/>
        <v>7998.4107646789971</v>
      </c>
      <c r="S170" s="45">
        <f t="shared" si="40"/>
        <v>0.15929885213682446</v>
      </c>
      <c r="T170" s="44">
        <f t="shared" si="39"/>
        <v>45015.75</v>
      </c>
      <c r="U170" s="17"/>
      <c r="V170" s="18">
        <f t="shared" si="41"/>
        <v>45015.75</v>
      </c>
      <c r="W170" s="47" t="str">
        <f t="shared" si="42"/>
        <v>MENOR VALOR</v>
      </c>
    </row>
    <row r="171" spans="1:23" ht="75" x14ac:dyDescent="0.2">
      <c r="A171" s="2">
        <v>154</v>
      </c>
      <c r="B171" s="3" t="s">
        <v>271</v>
      </c>
      <c r="C171" s="4" t="s">
        <v>272</v>
      </c>
      <c r="D171" s="24">
        <v>1</v>
      </c>
      <c r="E171" s="29">
        <v>50703.75</v>
      </c>
      <c r="F171" s="10"/>
      <c r="G171" s="30">
        <v>50703.75</v>
      </c>
      <c r="H171" s="27">
        <v>66928.95</v>
      </c>
      <c r="I171" s="9">
        <v>0</v>
      </c>
      <c r="J171" s="28">
        <f t="shared" si="48"/>
        <v>66928.95</v>
      </c>
      <c r="K171" s="9">
        <v>54444.75</v>
      </c>
      <c r="L171" s="9"/>
      <c r="M171" s="9">
        <v>54444.75</v>
      </c>
      <c r="N171" s="44">
        <f t="shared" si="43"/>
        <v>50703.75</v>
      </c>
      <c r="O171" s="17">
        <f t="shared" si="44"/>
        <v>57359.15</v>
      </c>
      <c r="P171" s="22">
        <f t="shared" si="45"/>
        <v>54444.75</v>
      </c>
      <c r="Q171" s="22">
        <f t="shared" si="46"/>
        <v>56955.635246543301</v>
      </c>
      <c r="R171" s="17">
        <f t="shared" si="47"/>
        <v>8496.1505565755906</v>
      </c>
      <c r="S171" s="45">
        <f t="shared" si="40"/>
        <v>0.14812197455114992</v>
      </c>
      <c r="T171" s="44">
        <f t="shared" si="39"/>
        <v>50703.75</v>
      </c>
      <c r="U171" s="17"/>
      <c r="V171" s="18">
        <f t="shared" si="41"/>
        <v>50703.75</v>
      </c>
      <c r="W171" s="47" t="str">
        <f t="shared" si="42"/>
        <v>MENOR VALOR</v>
      </c>
    </row>
    <row r="172" spans="1:23" ht="60" x14ac:dyDescent="0.2">
      <c r="A172" s="2">
        <v>155</v>
      </c>
      <c r="B172" s="3" t="s">
        <v>273</v>
      </c>
      <c r="C172" s="4" t="s">
        <v>274</v>
      </c>
      <c r="D172" s="24">
        <v>1</v>
      </c>
      <c r="E172" s="29">
        <v>61866</v>
      </c>
      <c r="F172" s="10"/>
      <c r="G172" s="30">
        <v>61866</v>
      </c>
      <c r="H172" s="27">
        <v>85663.12</v>
      </c>
      <c r="I172" s="9">
        <v>0</v>
      </c>
      <c r="J172" s="28">
        <f t="shared" si="48"/>
        <v>85663.12</v>
      </c>
      <c r="K172" s="9">
        <v>63255</v>
      </c>
      <c r="L172" s="9"/>
      <c r="M172" s="9">
        <v>63255</v>
      </c>
      <c r="N172" s="44">
        <f t="shared" si="43"/>
        <v>61866</v>
      </c>
      <c r="O172" s="17">
        <f t="shared" si="44"/>
        <v>70261.373333333337</v>
      </c>
      <c r="P172" s="22">
        <f t="shared" si="45"/>
        <v>63255</v>
      </c>
      <c r="Q172" s="22">
        <f t="shared" si="46"/>
        <v>69467.274794168319</v>
      </c>
      <c r="R172" s="17">
        <f t="shared" si="47"/>
        <v>13356.372282103126</v>
      </c>
      <c r="S172" s="45">
        <f t="shared" si="40"/>
        <v>0.19009551974935007</v>
      </c>
      <c r="T172" s="44">
        <f t="shared" si="39"/>
        <v>61866</v>
      </c>
      <c r="U172" s="17"/>
      <c r="V172" s="18">
        <f t="shared" si="41"/>
        <v>61866</v>
      </c>
      <c r="W172" s="47" t="str">
        <f t="shared" si="42"/>
        <v>MENOR VALOR</v>
      </c>
    </row>
    <row r="173" spans="1:23" ht="30" x14ac:dyDescent="0.2">
      <c r="A173" s="2">
        <v>156</v>
      </c>
      <c r="B173" s="3" t="s">
        <v>275</v>
      </c>
      <c r="C173" s="4" t="s">
        <v>276</v>
      </c>
      <c r="D173" s="24">
        <v>1</v>
      </c>
      <c r="E173" s="29">
        <v>43856.639999999999</v>
      </c>
      <c r="F173" s="10"/>
      <c r="G173" s="30">
        <v>43856.639999999999</v>
      </c>
      <c r="H173" s="27">
        <v>57890.764800000004</v>
      </c>
      <c r="I173" s="9">
        <v>0</v>
      </c>
      <c r="J173" s="28">
        <f t="shared" si="48"/>
        <v>57890.764800000004</v>
      </c>
      <c r="K173" s="9">
        <v>49474.64</v>
      </c>
      <c r="L173" s="9"/>
      <c r="M173" s="9">
        <v>49474.64</v>
      </c>
      <c r="N173" s="44">
        <f t="shared" si="43"/>
        <v>43856.639999999999</v>
      </c>
      <c r="O173" s="17">
        <f t="shared" si="44"/>
        <v>50407.348266666668</v>
      </c>
      <c r="P173" s="22">
        <f t="shared" si="45"/>
        <v>49474.64</v>
      </c>
      <c r="Q173" s="22">
        <f t="shared" si="46"/>
        <v>50081.31940200484</v>
      </c>
      <c r="R173" s="17">
        <f t="shared" si="47"/>
        <v>7063.4002618091026</v>
      </c>
      <c r="S173" s="45">
        <f t="shared" si="40"/>
        <v>0.14012640031056708</v>
      </c>
      <c r="T173" s="44">
        <f t="shared" si="39"/>
        <v>43856.639999999999</v>
      </c>
      <c r="U173" s="17"/>
      <c r="V173" s="18">
        <f t="shared" si="41"/>
        <v>43856.639999999999</v>
      </c>
      <c r="W173" s="47" t="str">
        <f t="shared" si="42"/>
        <v>MENOR VALOR</v>
      </c>
    </row>
    <row r="174" spans="1:23" ht="30" x14ac:dyDescent="0.2">
      <c r="A174" s="2">
        <v>157</v>
      </c>
      <c r="B174" s="3" t="s">
        <v>277</v>
      </c>
      <c r="C174" s="4" t="s">
        <v>278</v>
      </c>
      <c r="D174" s="24">
        <v>1</v>
      </c>
      <c r="E174" s="29">
        <v>99201.959999999992</v>
      </c>
      <c r="F174" s="10"/>
      <c r="G174" s="30">
        <v>99201.959999999992</v>
      </c>
      <c r="H174" s="27">
        <v>130946.58719999999</v>
      </c>
      <c r="I174" s="9">
        <v>0</v>
      </c>
      <c r="J174" s="28">
        <f t="shared" si="48"/>
        <v>130946.58719999999</v>
      </c>
      <c r="K174" s="9">
        <v>103958.95999999999</v>
      </c>
      <c r="L174" s="9"/>
      <c r="M174" s="9">
        <v>103958.95999999999</v>
      </c>
      <c r="N174" s="44">
        <f t="shared" si="43"/>
        <v>99201.959999999992</v>
      </c>
      <c r="O174" s="17">
        <f t="shared" si="44"/>
        <v>111369.16906666667</v>
      </c>
      <c r="P174" s="22">
        <f t="shared" si="45"/>
        <v>103958.95999999999</v>
      </c>
      <c r="Q174" s="22">
        <f t="shared" si="46"/>
        <v>110533.0416368085</v>
      </c>
      <c r="R174" s="17">
        <f t="shared" si="47"/>
        <v>17120.564763626437</v>
      </c>
      <c r="S174" s="45">
        <f t="shared" si="40"/>
        <v>0.15372804616489416</v>
      </c>
      <c r="T174" s="44">
        <f t="shared" si="39"/>
        <v>99201.959999999992</v>
      </c>
      <c r="U174" s="17"/>
      <c r="V174" s="18">
        <f t="shared" si="41"/>
        <v>99201.959999999992</v>
      </c>
      <c r="W174" s="47" t="str">
        <f t="shared" si="42"/>
        <v>MENOR VALOR</v>
      </c>
    </row>
    <row r="175" spans="1:23" ht="30" x14ac:dyDescent="0.2">
      <c r="A175" s="2">
        <v>158</v>
      </c>
      <c r="B175" s="3" t="s">
        <v>279</v>
      </c>
      <c r="C175" s="4" t="s">
        <v>37</v>
      </c>
      <c r="D175" s="24">
        <v>1</v>
      </c>
      <c r="E175" s="29">
        <v>226575</v>
      </c>
      <c r="F175" s="10"/>
      <c r="G175" s="30">
        <v>226575</v>
      </c>
      <c r="H175" s="27">
        <v>299079</v>
      </c>
      <c r="I175" s="9">
        <v>0</v>
      </c>
      <c r="J175" s="28">
        <f t="shared" si="48"/>
        <v>299079</v>
      </c>
      <c r="K175" s="9">
        <v>228886</v>
      </c>
      <c r="L175" s="9"/>
      <c r="M175" s="9">
        <v>228886</v>
      </c>
      <c r="N175" s="44">
        <f t="shared" si="43"/>
        <v>226575</v>
      </c>
      <c r="O175" s="17">
        <f t="shared" si="44"/>
        <v>251513.33333333334</v>
      </c>
      <c r="P175" s="22">
        <f t="shared" si="45"/>
        <v>228886</v>
      </c>
      <c r="Q175" s="22">
        <f t="shared" si="46"/>
        <v>249386.17794923944</v>
      </c>
      <c r="R175" s="17">
        <f t="shared" si="47"/>
        <v>41209.278862087944</v>
      </c>
      <c r="S175" s="45">
        <f t="shared" si="40"/>
        <v>0.16384530520086918</v>
      </c>
      <c r="T175" s="44">
        <f t="shared" si="39"/>
        <v>226575</v>
      </c>
      <c r="U175" s="17"/>
      <c r="V175" s="18">
        <f t="shared" si="41"/>
        <v>226575</v>
      </c>
      <c r="W175" s="47" t="str">
        <f t="shared" si="42"/>
        <v>MENOR VALOR</v>
      </c>
    </row>
    <row r="176" spans="1:23" ht="30" x14ac:dyDescent="0.2">
      <c r="A176" s="2">
        <v>159</v>
      </c>
      <c r="B176" s="3" t="s">
        <v>280</v>
      </c>
      <c r="C176" s="4" t="s">
        <v>281</v>
      </c>
      <c r="D176" s="24">
        <v>1</v>
      </c>
      <c r="E176" s="29">
        <v>45540</v>
      </c>
      <c r="F176" s="10"/>
      <c r="G176" s="30">
        <v>45540</v>
      </c>
      <c r="H176" s="27">
        <v>64112.800000000003</v>
      </c>
      <c r="I176" s="9">
        <v>0</v>
      </c>
      <c r="J176" s="28">
        <f t="shared" si="48"/>
        <v>64112.800000000003</v>
      </c>
      <c r="K176" s="9">
        <v>47745</v>
      </c>
      <c r="L176" s="9"/>
      <c r="M176" s="9">
        <v>47745</v>
      </c>
      <c r="N176" s="44">
        <f t="shared" si="43"/>
        <v>45540</v>
      </c>
      <c r="O176" s="17">
        <f t="shared" si="44"/>
        <v>52465.933333333327</v>
      </c>
      <c r="P176" s="22">
        <f t="shared" si="45"/>
        <v>47745</v>
      </c>
      <c r="Q176" s="22">
        <f t="shared" si="46"/>
        <v>51850.771499005401</v>
      </c>
      <c r="R176" s="17">
        <f t="shared" si="47"/>
        <v>10146.557722367432</v>
      </c>
      <c r="S176" s="45">
        <f t="shared" si="40"/>
        <v>0.19339325687590486</v>
      </c>
      <c r="T176" s="44">
        <f t="shared" si="39"/>
        <v>45540</v>
      </c>
      <c r="U176" s="17"/>
      <c r="V176" s="18">
        <f t="shared" si="41"/>
        <v>45540</v>
      </c>
      <c r="W176" s="47" t="str">
        <f t="shared" si="42"/>
        <v>MENOR VALOR</v>
      </c>
    </row>
    <row r="177" spans="1:23" ht="30" x14ac:dyDescent="0.2">
      <c r="A177" s="2">
        <v>160</v>
      </c>
      <c r="B177" s="3" t="s">
        <v>282</v>
      </c>
      <c r="C177" s="4" t="s">
        <v>283</v>
      </c>
      <c r="D177" s="24">
        <v>1</v>
      </c>
      <c r="E177" s="29">
        <v>32950.800000000003</v>
      </c>
      <c r="F177" s="10"/>
      <c r="G177" s="30">
        <v>32950.800000000003</v>
      </c>
      <c r="H177" s="27">
        <v>48495.055999999997</v>
      </c>
      <c r="I177" s="9">
        <v>0</v>
      </c>
      <c r="J177" s="28">
        <f t="shared" si="48"/>
        <v>48495.055999999997</v>
      </c>
      <c r="K177" s="9">
        <v>37018.800000000003</v>
      </c>
      <c r="L177" s="9"/>
      <c r="M177" s="9">
        <v>37018.800000000003</v>
      </c>
      <c r="N177" s="44">
        <f t="shared" si="43"/>
        <v>32950.800000000003</v>
      </c>
      <c r="O177" s="17">
        <f t="shared" si="44"/>
        <v>39488.218666666668</v>
      </c>
      <c r="P177" s="22">
        <f t="shared" si="45"/>
        <v>37018.800000000003</v>
      </c>
      <c r="Q177" s="22">
        <f t="shared" si="46"/>
        <v>38963.855280839212</v>
      </c>
      <c r="R177" s="17">
        <f t="shared" si="47"/>
        <v>8060.9859857120027</v>
      </c>
      <c r="S177" s="45">
        <f t="shared" si="40"/>
        <v>0.20413648064901321</v>
      </c>
      <c r="T177" s="44">
        <f t="shared" si="39"/>
        <v>32950.800000000003</v>
      </c>
      <c r="U177" s="17"/>
      <c r="V177" s="18">
        <f t="shared" si="41"/>
        <v>32950.800000000003</v>
      </c>
      <c r="W177" s="47" t="str">
        <f t="shared" si="42"/>
        <v>MENOR VALOR</v>
      </c>
    </row>
    <row r="178" spans="1:23" ht="28" x14ac:dyDescent="0.2">
      <c r="A178" s="2">
        <v>161</v>
      </c>
      <c r="B178" s="3" t="s">
        <v>284</v>
      </c>
      <c r="C178" s="4" t="s">
        <v>285</v>
      </c>
      <c r="D178" s="24">
        <v>1</v>
      </c>
      <c r="E178" s="29">
        <v>131625</v>
      </c>
      <c r="F178" s="10"/>
      <c r="G178" s="30">
        <v>131625</v>
      </c>
      <c r="H178" s="27">
        <v>173745</v>
      </c>
      <c r="I178" s="9">
        <v>0</v>
      </c>
      <c r="J178" s="28">
        <f t="shared" si="48"/>
        <v>173745</v>
      </c>
      <c r="K178" s="9">
        <v>134352</v>
      </c>
      <c r="L178" s="9"/>
      <c r="M178" s="9">
        <v>134352</v>
      </c>
      <c r="N178" s="44">
        <f t="shared" si="43"/>
        <v>131625</v>
      </c>
      <c r="O178" s="17">
        <f t="shared" si="44"/>
        <v>146574</v>
      </c>
      <c r="P178" s="22">
        <f t="shared" si="45"/>
        <v>134352</v>
      </c>
      <c r="Q178" s="22">
        <f t="shared" si="46"/>
        <v>145377.86228899323</v>
      </c>
      <c r="R178" s="17">
        <f t="shared" si="47"/>
        <v>23570.247410665845</v>
      </c>
      <c r="S178" s="45">
        <f t="shared" si="40"/>
        <v>0.16080783365853318</v>
      </c>
      <c r="T178" s="44">
        <f t="shared" si="39"/>
        <v>131625</v>
      </c>
      <c r="U178" s="17"/>
      <c r="V178" s="18">
        <f t="shared" si="41"/>
        <v>131625</v>
      </c>
      <c r="W178" s="47" t="str">
        <f t="shared" si="42"/>
        <v>MENOR VALOR</v>
      </c>
    </row>
    <row r="179" spans="1:23" ht="28" x14ac:dyDescent="0.2">
      <c r="A179" s="2">
        <v>162</v>
      </c>
      <c r="B179" s="3" t="s">
        <v>286</v>
      </c>
      <c r="C179" s="4" t="s">
        <v>287</v>
      </c>
      <c r="D179" s="24">
        <v>1</v>
      </c>
      <c r="E179" s="29">
        <v>179550</v>
      </c>
      <c r="F179" s="10"/>
      <c r="G179" s="30">
        <v>179550</v>
      </c>
      <c r="H179" s="27">
        <v>237006</v>
      </c>
      <c r="I179" s="9">
        <v>0</v>
      </c>
      <c r="J179" s="28">
        <f t="shared" si="48"/>
        <v>237006</v>
      </c>
      <c r="K179" s="9">
        <v>181949</v>
      </c>
      <c r="L179" s="9"/>
      <c r="M179" s="9">
        <v>181949</v>
      </c>
      <c r="N179" s="44">
        <f t="shared" si="43"/>
        <v>179550</v>
      </c>
      <c r="O179" s="17">
        <f t="shared" si="44"/>
        <v>199501.66666666666</v>
      </c>
      <c r="P179" s="22">
        <f t="shared" si="45"/>
        <v>181949</v>
      </c>
      <c r="Q179" s="22">
        <f t="shared" si="46"/>
        <v>197832.72861218159</v>
      </c>
      <c r="R179" s="17">
        <f t="shared" si="47"/>
        <v>32501.84709110139</v>
      </c>
      <c r="S179" s="45">
        <f t="shared" si="40"/>
        <v>0.16291516574348447</v>
      </c>
      <c r="T179" s="44">
        <f t="shared" si="39"/>
        <v>179550</v>
      </c>
      <c r="U179" s="17"/>
      <c r="V179" s="18">
        <f t="shared" si="41"/>
        <v>179550</v>
      </c>
      <c r="W179" s="47" t="str">
        <f t="shared" si="42"/>
        <v>MENOR VALOR</v>
      </c>
    </row>
    <row r="180" spans="1:23" ht="28" x14ac:dyDescent="0.2">
      <c r="A180" s="2">
        <v>163</v>
      </c>
      <c r="B180" s="3" t="s">
        <v>288</v>
      </c>
      <c r="C180" s="4" t="s">
        <v>289</v>
      </c>
      <c r="D180" s="24">
        <v>1</v>
      </c>
      <c r="E180" s="29">
        <v>69582.600000000006</v>
      </c>
      <c r="F180" s="10"/>
      <c r="G180" s="30">
        <v>69582.600000000006</v>
      </c>
      <c r="H180" s="27">
        <v>91849.031999999992</v>
      </c>
      <c r="I180" s="9">
        <v>0</v>
      </c>
      <c r="J180" s="28">
        <f t="shared" si="48"/>
        <v>91849.031999999992</v>
      </c>
      <c r="K180" s="9">
        <v>76173.600000000006</v>
      </c>
      <c r="L180" s="9"/>
      <c r="M180" s="9">
        <v>76173.600000000006</v>
      </c>
      <c r="N180" s="44">
        <f t="shared" si="43"/>
        <v>69582.600000000006</v>
      </c>
      <c r="O180" s="17">
        <f t="shared" si="44"/>
        <v>79201.743999999992</v>
      </c>
      <c r="P180" s="22">
        <f t="shared" si="45"/>
        <v>76173.600000000006</v>
      </c>
      <c r="Q180" s="22">
        <f t="shared" si="46"/>
        <v>78667.117838752776</v>
      </c>
      <c r="R180" s="17">
        <f t="shared" si="47"/>
        <v>11437.908050260236</v>
      </c>
      <c r="S180" s="45">
        <f t="shared" si="40"/>
        <v>0.14441485089343786</v>
      </c>
      <c r="T180" s="44">
        <f t="shared" ref="T180:T211" si="53">V180</f>
        <v>69582.600000000006</v>
      </c>
      <c r="U180" s="17"/>
      <c r="V180" s="18">
        <f t="shared" si="41"/>
        <v>69582.600000000006</v>
      </c>
      <c r="W180" s="47" t="str">
        <f t="shared" si="42"/>
        <v>MENOR VALOR</v>
      </c>
    </row>
    <row r="181" spans="1:23" ht="28" x14ac:dyDescent="0.2">
      <c r="A181" s="2">
        <v>164</v>
      </c>
      <c r="B181" s="3" t="s">
        <v>290</v>
      </c>
      <c r="C181" s="4" t="s">
        <v>291</v>
      </c>
      <c r="D181" s="24">
        <v>1</v>
      </c>
      <c r="E181" s="29">
        <v>75497.400000000009</v>
      </c>
      <c r="F181" s="10"/>
      <c r="G181" s="30">
        <v>75497.400000000009</v>
      </c>
      <c r="H181" s="27">
        <v>99656.567999999999</v>
      </c>
      <c r="I181" s="9">
        <v>0</v>
      </c>
      <c r="J181" s="28">
        <f t="shared" si="48"/>
        <v>99656.567999999999</v>
      </c>
      <c r="K181" s="9">
        <v>80764.400000000009</v>
      </c>
      <c r="L181" s="9"/>
      <c r="M181" s="9">
        <v>80764.400000000009</v>
      </c>
      <c r="N181" s="44">
        <f t="shared" si="43"/>
        <v>75497.400000000009</v>
      </c>
      <c r="O181" s="17">
        <f t="shared" si="44"/>
        <v>85306.122666666677</v>
      </c>
      <c r="P181" s="22">
        <f t="shared" si="45"/>
        <v>80764.400000000009</v>
      </c>
      <c r="Q181" s="22">
        <f t="shared" si="46"/>
        <v>84700.498126502745</v>
      </c>
      <c r="R181" s="17">
        <f t="shared" si="47"/>
        <v>12703.809790717976</v>
      </c>
      <c r="S181" s="45">
        <f t="shared" si="40"/>
        <v>0.14892025793222441</v>
      </c>
      <c r="T181" s="44">
        <f t="shared" si="53"/>
        <v>75497.400000000009</v>
      </c>
      <c r="U181" s="17"/>
      <c r="V181" s="18">
        <f t="shared" si="41"/>
        <v>75497.400000000009</v>
      </c>
      <c r="W181" s="47" t="str">
        <f t="shared" si="42"/>
        <v>MENOR VALOR</v>
      </c>
    </row>
    <row r="182" spans="1:23" ht="30" x14ac:dyDescent="0.2">
      <c r="A182" s="2">
        <v>165</v>
      </c>
      <c r="B182" s="3" t="s">
        <v>292</v>
      </c>
      <c r="C182" s="4" t="s">
        <v>293</v>
      </c>
      <c r="D182" s="24">
        <v>1</v>
      </c>
      <c r="E182" s="29">
        <v>24036.75</v>
      </c>
      <c r="F182" s="10"/>
      <c r="G182" s="30">
        <v>24036.75</v>
      </c>
      <c r="H182" s="27">
        <v>31728.51</v>
      </c>
      <c r="I182" s="9">
        <v>0</v>
      </c>
      <c r="J182" s="28">
        <f t="shared" si="48"/>
        <v>31728.51</v>
      </c>
      <c r="K182" s="9">
        <v>30476.75</v>
      </c>
      <c r="L182" s="9"/>
      <c r="M182" s="9">
        <v>30476.75</v>
      </c>
      <c r="N182" s="44">
        <f t="shared" si="43"/>
        <v>24036.75</v>
      </c>
      <c r="O182" s="17">
        <f t="shared" si="44"/>
        <v>28747.336666666666</v>
      </c>
      <c r="P182" s="22">
        <f t="shared" si="45"/>
        <v>30476.75</v>
      </c>
      <c r="Q182" s="22">
        <f t="shared" si="46"/>
        <v>28538.514214398219</v>
      </c>
      <c r="R182" s="17">
        <f t="shared" si="47"/>
        <v>4127.2201095329719</v>
      </c>
      <c r="S182" s="45">
        <f t="shared" si="40"/>
        <v>0.14356878194975878</v>
      </c>
      <c r="T182" s="44">
        <f t="shared" si="53"/>
        <v>24036.75</v>
      </c>
      <c r="U182" s="17"/>
      <c r="V182" s="18">
        <f t="shared" si="41"/>
        <v>24036.75</v>
      </c>
      <c r="W182" s="47" t="str">
        <f t="shared" si="42"/>
        <v>MENOR VALOR</v>
      </c>
    </row>
    <row r="183" spans="1:23" ht="28" x14ac:dyDescent="0.2">
      <c r="A183" s="2">
        <v>166</v>
      </c>
      <c r="B183" s="3" t="s">
        <v>294</v>
      </c>
      <c r="C183" s="4" t="s">
        <v>295</v>
      </c>
      <c r="D183" s="24">
        <v>1</v>
      </c>
      <c r="E183" s="29">
        <v>511105.32000000007</v>
      </c>
      <c r="F183" s="10"/>
      <c r="G183" s="30">
        <v>511105.32000000007</v>
      </c>
      <c r="H183" s="27">
        <v>674659.02240000013</v>
      </c>
      <c r="I183" s="9">
        <v>0</v>
      </c>
      <c r="J183" s="28">
        <f t="shared" si="48"/>
        <v>674659.02240000013</v>
      </c>
      <c r="K183" s="9">
        <v>513519.32000000007</v>
      </c>
      <c r="L183" s="9"/>
      <c r="M183" s="9">
        <v>513519.32000000007</v>
      </c>
      <c r="N183" s="44">
        <f t="shared" si="43"/>
        <v>511105.32000000007</v>
      </c>
      <c r="O183" s="17">
        <f t="shared" si="44"/>
        <v>566427.88746666675</v>
      </c>
      <c r="P183" s="22">
        <f t="shared" si="45"/>
        <v>513519.32000000007</v>
      </c>
      <c r="Q183" s="22">
        <f t="shared" si="46"/>
        <v>561544.06378599245</v>
      </c>
      <c r="R183" s="17">
        <f t="shared" si="47"/>
        <v>93738.683454153972</v>
      </c>
      <c r="S183" s="45">
        <f t="shared" si="40"/>
        <v>0.1654909398500799</v>
      </c>
      <c r="T183" s="44">
        <f t="shared" si="53"/>
        <v>511105.32000000007</v>
      </c>
      <c r="U183" s="17"/>
      <c r="V183" s="18">
        <f t="shared" si="41"/>
        <v>511105.32000000007</v>
      </c>
      <c r="W183" s="47" t="str">
        <f t="shared" si="42"/>
        <v>MENOR VALOR</v>
      </c>
    </row>
    <row r="184" spans="1:23" ht="28" x14ac:dyDescent="0.2">
      <c r="A184" s="2">
        <v>167</v>
      </c>
      <c r="B184" s="3" t="s">
        <v>296</v>
      </c>
      <c r="C184" s="4" t="s">
        <v>297</v>
      </c>
      <c r="D184" s="24">
        <v>1</v>
      </c>
      <c r="E184" s="29">
        <v>28649.25</v>
      </c>
      <c r="F184" s="10"/>
      <c r="G184" s="30">
        <v>28649.25</v>
      </c>
      <c r="H184" s="27">
        <v>39817.01</v>
      </c>
      <c r="I184" s="9">
        <v>0</v>
      </c>
      <c r="J184" s="28">
        <f t="shared" si="48"/>
        <v>39817.01</v>
      </c>
      <c r="K184" s="9">
        <v>33336.25</v>
      </c>
      <c r="L184" s="9"/>
      <c r="M184" s="9">
        <v>33336.25</v>
      </c>
      <c r="N184" s="44">
        <f t="shared" si="43"/>
        <v>28649.25</v>
      </c>
      <c r="O184" s="17">
        <f t="shared" si="44"/>
        <v>33934.170000000006</v>
      </c>
      <c r="P184" s="22">
        <f t="shared" si="45"/>
        <v>33336.25</v>
      </c>
      <c r="Q184" s="22">
        <f t="shared" si="46"/>
        <v>33627.884615824965</v>
      </c>
      <c r="R184" s="17">
        <f t="shared" si="47"/>
        <v>5607.8380057915165</v>
      </c>
      <c r="S184" s="45">
        <f t="shared" si="40"/>
        <v>0.16525637744466759</v>
      </c>
      <c r="T184" s="44">
        <f t="shared" si="53"/>
        <v>28649.25</v>
      </c>
      <c r="U184" s="17"/>
      <c r="V184" s="18">
        <f t="shared" si="41"/>
        <v>28649.25</v>
      </c>
      <c r="W184" s="47" t="str">
        <f t="shared" si="42"/>
        <v>MENOR VALOR</v>
      </c>
    </row>
    <row r="185" spans="1:23" ht="28" x14ac:dyDescent="0.2">
      <c r="A185" s="2">
        <v>168</v>
      </c>
      <c r="B185" s="3" t="s">
        <v>298</v>
      </c>
      <c r="C185" s="4" t="s">
        <v>299</v>
      </c>
      <c r="D185" s="24">
        <v>1</v>
      </c>
      <c r="E185" s="29">
        <v>50715</v>
      </c>
      <c r="F185" s="10"/>
      <c r="G185" s="30">
        <v>50715</v>
      </c>
      <c r="H185" s="27">
        <v>66943.8</v>
      </c>
      <c r="I185" s="9">
        <v>0</v>
      </c>
      <c r="J185" s="28">
        <f t="shared" si="48"/>
        <v>66943.8</v>
      </c>
      <c r="K185" s="9">
        <v>52952</v>
      </c>
      <c r="L185" s="9"/>
      <c r="M185" s="9">
        <v>52952</v>
      </c>
      <c r="N185" s="44">
        <f t="shared" si="43"/>
        <v>50715</v>
      </c>
      <c r="O185" s="17">
        <f t="shared" si="44"/>
        <v>56870.266666666663</v>
      </c>
      <c r="P185" s="22">
        <f t="shared" si="45"/>
        <v>52952</v>
      </c>
      <c r="Q185" s="22">
        <f t="shared" si="46"/>
        <v>56438.620023444819</v>
      </c>
      <c r="R185" s="17">
        <f t="shared" si="47"/>
        <v>8795.3452242271105</v>
      </c>
      <c r="S185" s="45">
        <f t="shared" si="40"/>
        <v>0.15465630354398041</v>
      </c>
      <c r="T185" s="44">
        <f t="shared" si="53"/>
        <v>50715</v>
      </c>
      <c r="U185" s="17"/>
      <c r="V185" s="18">
        <f t="shared" si="41"/>
        <v>50715</v>
      </c>
      <c r="W185" s="47" t="str">
        <f t="shared" si="42"/>
        <v>MENOR VALOR</v>
      </c>
    </row>
    <row r="186" spans="1:23" ht="30" x14ac:dyDescent="0.2">
      <c r="A186" s="2">
        <v>169</v>
      </c>
      <c r="B186" s="3" t="s">
        <v>300</v>
      </c>
      <c r="C186" s="4" t="s">
        <v>301</v>
      </c>
      <c r="D186" s="24">
        <v>1</v>
      </c>
      <c r="E186" s="29">
        <v>130541.40000000001</v>
      </c>
      <c r="F186" s="10"/>
      <c r="G186" s="30">
        <v>130541.40000000001</v>
      </c>
      <c r="H186" s="27">
        <v>172314.64799999999</v>
      </c>
      <c r="I186" s="9">
        <v>0</v>
      </c>
      <c r="J186" s="28">
        <f t="shared" si="48"/>
        <v>172314.64799999999</v>
      </c>
      <c r="K186" s="9">
        <v>133755.40000000002</v>
      </c>
      <c r="L186" s="9"/>
      <c r="M186" s="9">
        <v>133755.40000000002</v>
      </c>
      <c r="N186" s="44">
        <f t="shared" si="43"/>
        <v>130541.40000000001</v>
      </c>
      <c r="O186" s="17">
        <f t="shared" si="44"/>
        <v>145537.14933333333</v>
      </c>
      <c r="P186" s="22">
        <f t="shared" si="45"/>
        <v>133755.40000000002</v>
      </c>
      <c r="Q186" s="22">
        <f t="shared" si="46"/>
        <v>144364.56145014605</v>
      </c>
      <c r="R186" s="17">
        <f t="shared" si="47"/>
        <v>23245.607652468367</v>
      </c>
      <c r="S186" s="45">
        <f t="shared" si="40"/>
        <v>0.15972284574041928</v>
      </c>
      <c r="T186" s="44">
        <f t="shared" si="53"/>
        <v>130541.40000000001</v>
      </c>
      <c r="U186" s="17"/>
      <c r="V186" s="18">
        <f t="shared" si="41"/>
        <v>130541.40000000001</v>
      </c>
      <c r="W186" s="47" t="str">
        <f t="shared" si="42"/>
        <v>MENOR VALOR</v>
      </c>
    </row>
    <row r="187" spans="1:23" ht="28" x14ac:dyDescent="0.2">
      <c r="A187" s="2">
        <v>170</v>
      </c>
      <c r="B187" s="3" t="s">
        <v>302</v>
      </c>
      <c r="C187" s="4" t="s">
        <v>303</v>
      </c>
      <c r="D187" s="24">
        <v>1</v>
      </c>
      <c r="E187" s="29">
        <v>50398.560000000005</v>
      </c>
      <c r="F187" s="10"/>
      <c r="G187" s="30">
        <v>50398.560000000005</v>
      </c>
      <c r="H187" s="27">
        <v>76526.099199999997</v>
      </c>
      <c r="I187" s="9">
        <v>0</v>
      </c>
      <c r="J187" s="28">
        <f t="shared" si="48"/>
        <v>76526.099199999997</v>
      </c>
      <c r="K187" s="9">
        <v>56308.560000000005</v>
      </c>
      <c r="L187" s="9"/>
      <c r="M187" s="9">
        <v>56308.560000000005</v>
      </c>
      <c r="N187" s="44">
        <f t="shared" si="43"/>
        <v>50398.560000000005</v>
      </c>
      <c r="O187" s="17">
        <f t="shared" si="44"/>
        <v>61077.739733333328</v>
      </c>
      <c r="P187" s="22">
        <f t="shared" si="45"/>
        <v>56308.560000000005</v>
      </c>
      <c r="Q187" s="22">
        <f t="shared" si="46"/>
        <v>60108.244151756924</v>
      </c>
      <c r="R187" s="17">
        <f t="shared" si="47"/>
        <v>13701.127057965454</v>
      </c>
      <c r="S187" s="45">
        <f t="shared" si="40"/>
        <v>0.22432275846789448</v>
      </c>
      <c r="T187" s="44">
        <f t="shared" si="53"/>
        <v>50398.560000000005</v>
      </c>
      <c r="U187" s="17"/>
      <c r="V187" s="18">
        <f t="shared" si="41"/>
        <v>50398.560000000005</v>
      </c>
      <c r="W187" s="47" t="str">
        <f t="shared" si="42"/>
        <v>MENOR VALOR</v>
      </c>
    </row>
    <row r="188" spans="1:23" ht="28" x14ac:dyDescent="0.2">
      <c r="A188" s="2">
        <v>171</v>
      </c>
      <c r="B188" s="3" t="s">
        <v>304</v>
      </c>
      <c r="C188" s="4" t="s">
        <v>305</v>
      </c>
      <c r="D188" s="24">
        <v>1</v>
      </c>
      <c r="E188" s="29">
        <v>175399.83000000002</v>
      </c>
      <c r="F188" s="10"/>
      <c r="G188" s="30">
        <v>175399.83000000002</v>
      </c>
      <c r="H188" s="27">
        <v>234527.77559999999</v>
      </c>
      <c r="I188" s="9">
        <v>0</v>
      </c>
      <c r="J188" s="28">
        <f t="shared" si="48"/>
        <v>234527.77559999999</v>
      </c>
      <c r="K188" s="9">
        <v>179907.83000000002</v>
      </c>
      <c r="L188" s="9"/>
      <c r="M188" s="9">
        <v>179907.83000000002</v>
      </c>
      <c r="N188" s="44">
        <f t="shared" si="43"/>
        <v>175399.83000000002</v>
      </c>
      <c r="O188" s="17">
        <f t="shared" si="44"/>
        <v>196611.81186666666</v>
      </c>
      <c r="P188" s="22">
        <f t="shared" si="45"/>
        <v>179907.83000000002</v>
      </c>
      <c r="Q188" s="22">
        <f t="shared" si="46"/>
        <v>194875.76779001823</v>
      </c>
      <c r="R188" s="17">
        <f t="shared" si="47"/>
        <v>32913.458423122262</v>
      </c>
      <c r="S188" s="45">
        <f t="shared" si="40"/>
        <v>0.16740326082464821</v>
      </c>
      <c r="T188" s="44">
        <f t="shared" si="53"/>
        <v>175399.83000000002</v>
      </c>
      <c r="U188" s="17"/>
      <c r="V188" s="18">
        <f t="shared" si="41"/>
        <v>175399.83000000002</v>
      </c>
      <c r="W188" s="47" t="str">
        <f t="shared" si="42"/>
        <v>MENOR VALOR</v>
      </c>
    </row>
    <row r="189" spans="1:23" ht="45" x14ac:dyDescent="0.2">
      <c r="A189" s="2">
        <v>172</v>
      </c>
      <c r="B189" s="3" t="s">
        <v>306</v>
      </c>
      <c r="C189" s="4" t="s">
        <v>307</v>
      </c>
      <c r="D189" s="24">
        <v>1</v>
      </c>
      <c r="E189" s="29">
        <v>1215639</v>
      </c>
      <c r="F189" s="10"/>
      <c r="G189" s="30">
        <v>1215639</v>
      </c>
      <c r="H189" s="27">
        <v>1604643.48</v>
      </c>
      <c r="I189" s="9">
        <v>0</v>
      </c>
      <c r="J189" s="28">
        <f t="shared" si="48"/>
        <v>1604643.48</v>
      </c>
      <c r="K189" s="9">
        <v>1221067</v>
      </c>
      <c r="L189" s="9"/>
      <c r="M189" s="9">
        <v>1221067</v>
      </c>
      <c r="N189" s="44">
        <f t="shared" si="43"/>
        <v>1215639</v>
      </c>
      <c r="O189" s="17">
        <f t="shared" si="44"/>
        <v>1347116.4933333334</v>
      </c>
      <c r="P189" s="22">
        <f t="shared" si="45"/>
        <v>1221067</v>
      </c>
      <c r="Q189" s="22">
        <f t="shared" si="46"/>
        <v>1335490.7723983468</v>
      </c>
      <c r="R189" s="17">
        <f t="shared" si="47"/>
        <v>223041.42539494755</v>
      </c>
      <c r="S189" s="45">
        <f t="shared" si="40"/>
        <v>0.16556951570168157</v>
      </c>
      <c r="T189" s="44">
        <f t="shared" si="53"/>
        <v>1215639</v>
      </c>
      <c r="U189" s="17"/>
      <c r="V189" s="18">
        <f t="shared" si="41"/>
        <v>1215639</v>
      </c>
      <c r="W189" s="47" t="str">
        <f t="shared" si="42"/>
        <v>MENOR VALOR</v>
      </c>
    </row>
    <row r="190" spans="1:23" ht="30" x14ac:dyDescent="0.2">
      <c r="A190" s="2">
        <v>173</v>
      </c>
      <c r="B190" s="3" t="s">
        <v>308</v>
      </c>
      <c r="C190" s="4" t="s">
        <v>57</v>
      </c>
      <c r="D190" s="24">
        <v>1</v>
      </c>
      <c r="E190" s="29">
        <v>70537.5</v>
      </c>
      <c r="F190" s="10"/>
      <c r="G190" s="30">
        <v>70537.5</v>
      </c>
      <c r="H190" s="27">
        <v>95109.5</v>
      </c>
      <c r="I190" s="9">
        <v>0</v>
      </c>
      <c r="J190" s="28">
        <f t="shared" si="48"/>
        <v>95109.5</v>
      </c>
      <c r="K190" s="9">
        <v>74190.5</v>
      </c>
      <c r="L190" s="9"/>
      <c r="M190" s="9">
        <v>74190.5</v>
      </c>
      <c r="N190" s="44">
        <f t="shared" si="43"/>
        <v>70537.5</v>
      </c>
      <c r="O190" s="17">
        <f t="shared" si="44"/>
        <v>79945.833333333328</v>
      </c>
      <c r="P190" s="22">
        <f t="shared" si="45"/>
        <v>74190.5</v>
      </c>
      <c r="Q190" s="22">
        <f t="shared" si="46"/>
        <v>79249.662238917954</v>
      </c>
      <c r="R190" s="17">
        <f t="shared" si="47"/>
        <v>13258.532812243366</v>
      </c>
      <c r="S190" s="45">
        <f t="shared" si="40"/>
        <v>0.16584395032774316</v>
      </c>
      <c r="T190" s="44">
        <f t="shared" si="53"/>
        <v>70537.5</v>
      </c>
      <c r="U190" s="17"/>
      <c r="V190" s="18">
        <f t="shared" si="41"/>
        <v>70537.5</v>
      </c>
      <c r="W190" s="47" t="str">
        <f t="shared" si="42"/>
        <v>MENOR VALOR</v>
      </c>
    </row>
    <row r="191" spans="1:23" ht="28" x14ac:dyDescent="0.2">
      <c r="A191" s="2">
        <v>174</v>
      </c>
      <c r="B191" s="3" t="s">
        <v>309</v>
      </c>
      <c r="C191" s="4" t="s">
        <v>310</v>
      </c>
      <c r="D191" s="24">
        <v>1</v>
      </c>
      <c r="E191" s="29">
        <v>166249.39499999999</v>
      </c>
      <c r="F191" s="10"/>
      <c r="G191" s="30">
        <v>166249.39499999999</v>
      </c>
      <c r="H191" s="27">
        <v>219449.20139999996</v>
      </c>
      <c r="I191" s="9">
        <v>0</v>
      </c>
      <c r="J191" s="28">
        <f t="shared" si="48"/>
        <v>219449.20139999996</v>
      </c>
      <c r="K191" s="9">
        <v>169842.39499999999</v>
      </c>
      <c r="L191" s="9"/>
      <c r="M191" s="9">
        <v>169842.39499999999</v>
      </c>
      <c r="N191" s="44">
        <f t="shared" si="43"/>
        <v>166249.39499999999</v>
      </c>
      <c r="O191" s="17">
        <f t="shared" si="44"/>
        <v>185180.33046666664</v>
      </c>
      <c r="P191" s="22">
        <f t="shared" si="45"/>
        <v>169842.39499999999</v>
      </c>
      <c r="Q191" s="22">
        <f t="shared" si="46"/>
        <v>183673.59561072671</v>
      </c>
      <c r="R191" s="17">
        <f t="shared" si="47"/>
        <v>29732.037409738601</v>
      </c>
      <c r="S191" s="45">
        <f t="shared" si="40"/>
        <v>0.16055721109694485</v>
      </c>
      <c r="T191" s="44">
        <f t="shared" si="53"/>
        <v>166249.39499999999</v>
      </c>
      <c r="U191" s="17"/>
      <c r="V191" s="18">
        <f t="shared" si="41"/>
        <v>166249.39499999999</v>
      </c>
      <c r="W191" s="47" t="str">
        <f t="shared" si="42"/>
        <v>MENOR VALOR</v>
      </c>
    </row>
    <row r="192" spans="1:23" ht="28" x14ac:dyDescent="0.2">
      <c r="A192" s="2">
        <v>175</v>
      </c>
      <c r="B192" s="3" t="s">
        <v>311</v>
      </c>
      <c r="C192" s="4" t="s">
        <v>57</v>
      </c>
      <c r="D192" s="24">
        <v>1</v>
      </c>
      <c r="E192" s="29">
        <v>81684.990000000005</v>
      </c>
      <c r="F192" s="10"/>
      <c r="G192" s="30">
        <v>81684.990000000005</v>
      </c>
      <c r="H192" s="27">
        <v>107824.18680000001</v>
      </c>
      <c r="I192" s="9">
        <v>0</v>
      </c>
      <c r="J192" s="28">
        <f t="shared" si="48"/>
        <v>107824.18680000001</v>
      </c>
      <c r="K192" s="9">
        <v>84691.99</v>
      </c>
      <c r="L192" s="9"/>
      <c r="M192" s="9">
        <v>84691.99</v>
      </c>
      <c r="N192" s="44">
        <f t="shared" si="43"/>
        <v>81684.990000000005</v>
      </c>
      <c r="O192" s="17">
        <f t="shared" si="44"/>
        <v>91400.388933333335</v>
      </c>
      <c r="P192" s="22">
        <f t="shared" si="45"/>
        <v>84691.99</v>
      </c>
      <c r="Q192" s="22">
        <f t="shared" si="46"/>
        <v>90691.571987304895</v>
      </c>
      <c r="R192" s="17">
        <f t="shared" si="47"/>
        <v>14302.669839014105</v>
      </c>
      <c r="S192" s="45">
        <f t="shared" si="40"/>
        <v>0.15648368684127098</v>
      </c>
      <c r="T192" s="44">
        <f t="shared" si="53"/>
        <v>81684.990000000005</v>
      </c>
      <c r="U192" s="17"/>
      <c r="V192" s="18">
        <f t="shared" si="41"/>
        <v>81684.990000000005</v>
      </c>
      <c r="W192" s="47" t="str">
        <f t="shared" si="42"/>
        <v>MENOR VALOR</v>
      </c>
    </row>
    <row r="193" spans="1:23" ht="28" x14ac:dyDescent="0.2">
      <c r="A193" s="2">
        <v>176</v>
      </c>
      <c r="B193" s="3" t="s">
        <v>312</v>
      </c>
      <c r="C193" s="4" t="s">
        <v>313</v>
      </c>
      <c r="D193" s="24">
        <v>1</v>
      </c>
      <c r="E193" s="29">
        <v>259049.61000000002</v>
      </c>
      <c r="F193" s="10"/>
      <c r="G193" s="30">
        <v>259049.61000000002</v>
      </c>
      <c r="H193" s="27">
        <v>341945.4852</v>
      </c>
      <c r="I193" s="9">
        <v>0</v>
      </c>
      <c r="J193" s="28">
        <f t="shared" si="48"/>
        <v>341945.4852</v>
      </c>
      <c r="K193" s="9">
        <v>261184.61000000002</v>
      </c>
      <c r="L193" s="9"/>
      <c r="M193" s="9">
        <v>261184.61000000002</v>
      </c>
      <c r="N193" s="44">
        <f t="shared" si="43"/>
        <v>259049.61000000002</v>
      </c>
      <c r="O193" s="17">
        <f t="shared" si="44"/>
        <v>287393.23506666668</v>
      </c>
      <c r="P193" s="22">
        <f t="shared" si="45"/>
        <v>261184.61000000002</v>
      </c>
      <c r="Q193" s="22">
        <f t="shared" si="46"/>
        <v>284945.9355564905</v>
      </c>
      <c r="R193" s="17">
        <f t="shared" si="47"/>
        <v>47255.693331146213</v>
      </c>
      <c r="S193" s="45">
        <f t="shared" si="40"/>
        <v>0.16442869060638918</v>
      </c>
      <c r="T193" s="44">
        <f t="shared" si="53"/>
        <v>259049.61000000002</v>
      </c>
      <c r="U193" s="17"/>
      <c r="V193" s="18">
        <f t="shared" si="41"/>
        <v>259049.61000000002</v>
      </c>
      <c r="W193" s="47" t="str">
        <f t="shared" si="42"/>
        <v>MENOR VALOR</v>
      </c>
    </row>
    <row r="194" spans="1:23" ht="28" x14ac:dyDescent="0.2">
      <c r="A194" s="2">
        <v>177</v>
      </c>
      <c r="B194" s="3" t="s">
        <v>314</v>
      </c>
      <c r="C194" s="4" t="s">
        <v>315</v>
      </c>
      <c r="D194" s="24">
        <v>1</v>
      </c>
      <c r="E194" s="29">
        <v>81338.67</v>
      </c>
      <c r="F194" s="10"/>
      <c r="G194" s="30">
        <v>81338.67</v>
      </c>
      <c r="H194" s="27">
        <v>107367.04440000001</v>
      </c>
      <c r="I194" s="9">
        <v>0</v>
      </c>
      <c r="J194" s="28">
        <f t="shared" si="48"/>
        <v>107367.04440000001</v>
      </c>
      <c r="K194" s="9">
        <v>84445.67</v>
      </c>
      <c r="L194" s="9"/>
      <c r="M194" s="9">
        <v>84445.67</v>
      </c>
      <c r="N194" s="44">
        <f t="shared" si="43"/>
        <v>81338.67</v>
      </c>
      <c r="O194" s="17">
        <f t="shared" si="44"/>
        <v>91050.46146666666</v>
      </c>
      <c r="P194" s="22">
        <f t="shared" si="45"/>
        <v>84445.67</v>
      </c>
      <c r="Q194" s="22">
        <f t="shared" si="46"/>
        <v>90347.294146368615</v>
      </c>
      <c r="R194" s="17">
        <f t="shared" si="47"/>
        <v>14215.713883420047</v>
      </c>
      <c r="S194" s="45">
        <f t="shared" si="40"/>
        <v>0.15613005858981158</v>
      </c>
      <c r="T194" s="44">
        <f t="shared" si="53"/>
        <v>81338.67</v>
      </c>
      <c r="U194" s="17"/>
      <c r="V194" s="18">
        <f t="shared" si="41"/>
        <v>81338.67</v>
      </c>
      <c r="W194" s="47" t="str">
        <f t="shared" si="42"/>
        <v>MENOR VALOR</v>
      </c>
    </row>
    <row r="195" spans="1:23" ht="30" x14ac:dyDescent="0.2">
      <c r="A195" s="2">
        <v>178</v>
      </c>
      <c r="B195" s="3" t="s">
        <v>316</v>
      </c>
      <c r="C195" s="4" t="s">
        <v>317</v>
      </c>
      <c r="D195" s="24">
        <v>1</v>
      </c>
      <c r="E195" s="29">
        <v>29783.7</v>
      </c>
      <c r="F195" s="10"/>
      <c r="G195" s="30">
        <v>29783.7</v>
      </c>
      <c r="H195" s="27">
        <v>49314.483999999997</v>
      </c>
      <c r="I195" s="9">
        <v>0</v>
      </c>
      <c r="J195" s="28">
        <f t="shared" si="48"/>
        <v>49314.483999999997</v>
      </c>
      <c r="K195" s="9">
        <v>31148.7</v>
      </c>
      <c r="L195" s="9"/>
      <c r="M195" s="9">
        <v>31148.7</v>
      </c>
      <c r="N195" s="44">
        <f t="shared" si="43"/>
        <v>29783.7</v>
      </c>
      <c r="O195" s="17">
        <f t="shared" si="44"/>
        <v>36748.961333333333</v>
      </c>
      <c r="P195" s="22">
        <f t="shared" si="45"/>
        <v>31148.7</v>
      </c>
      <c r="Q195" s="22">
        <f t="shared" si="46"/>
        <v>35765.504542024151</v>
      </c>
      <c r="R195" s="17">
        <f t="shared" si="47"/>
        <v>10903.44331690157</v>
      </c>
      <c r="S195" s="45">
        <f t="shared" si="40"/>
        <v>0.29670072081769416</v>
      </c>
      <c r="T195" s="44">
        <f t="shared" si="53"/>
        <v>29783.7</v>
      </c>
      <c r="U195" s="17"/>
      <c r="V195" s="18">
        <f t="shared" si="41"/>
        <v>29783.7</v>
      </c>
      <c r="W195" s="47" t="str">
        <f t="shared" si="42"/>
        <v>MENOR VALOR</v>
      </c>
    </row>
    <row r="196" spans="1:23" ht="28" x14ac:dyDescent="0.2">
      <c r="A196" s="2">
        <v>179</v>
      </c>
      <c r="B196" s="3" t="s">
        <v>318</v>
      </c>
      <c r="C196" s="4" t="s">
        <v>319</v>
      </c>
      <c r="D196" s="24">
        <v>1</v>
      </c>
      <c r="E196" s="29">
        <v>31260.600000000002</v>
      </c>
      <c r="F196" s="10"/>
      <c r="G196" s="30">
        <v>31260.600000000002</v>
      </c>
      <c r="H196" s="27">
        <v>41263.991999999998</v>
      </c>
      <c r="I196" s="9">
        <v>0</v>
      </c>
      <c r="J196" s="28">
        <f t="shared" si="48"/>
        <v>41263.991999999998</v>
      </c>
      <c r="K196" s="9">
        <v>37958.600000000006</v>
      </c>
      <c r="L196" s="9"/>
      <c r="M196" s="9">
        <v>37958.600000000006</v>
      </c>
      <c r="N196" s="44">
        <f t="shared" si="43"/>
        <v>31260.600000000002</v>
      </c>
      <c r="O196" s="17">
        <f t="shared" si="44"/>
        <v>36827.73066666667</v>
      </c>
      <c r="P196" s="22">
        <f t="shared" si="45"/>
        <v>37958.600000000006</v>
      </c>
      <c r="Q196" s="22">
        <f t="shared" si="46"/>
        <v>36584.145202178384</v>
      </c>
      <c r="R196" s="17">
        <f t="shared" si="47"/>
        <v>5096.676560585468</v>
      </c>
      <c r="S196" s="45">
        <f t="shared" si="40"/>
        <v>0.13839236000491734</v>
      </c>
      <c r="T196" s="44">
        <f t="shared" si="53"/>
        <v>31260.600000000002</v>
      </c>
      <c r="U196" s="17"/>
      <c r="V196" s="18">
        <f t="shared" si="41"/>
        <v>31260.600000000002</v>
      </c>
      <c r="W196" s="47" t="str">
        <f t="shared" si="42"/>
        <v>MENOR VALOR</v>
      </c>
    </row>
    <row r="197" spans="1:23" ht="28" x14ac:dyDescent="0.2">
      <c r="A197" s="2">
        <v>180</v>
      </c>
      <c r="B197" s="3" t="s">
        <v>320</v>
      </c>
      <c r="C197" s="4" t="s">
        <v>321</v>
      </c>
      <c r="D197" s="24">
        <v>1</v>
      </c>
      <c r="E197" s="29">
        <v>243675</v>
      </c>
      <c r="F197" s="10"/>
      <c r="G197" s="30">
        <v>243675</v>
      </c>
      <c r="H197" s="27">
        <v>321651</v>
      </c>
      <c r="I197" s="9">
        <v>0</v>
      </c>
      <c r="J197" s="28">
        <f t="shared" si="48"/>
        <v>321651</v>
      </c>
      <c r="K197" s="9">
        <v>248568</v>
      </c>
      <c r="L197" s="9"/>
      <c r="M197" s="9">
        <v>248568</v>
      </c>
      <c r="N197" s="44">
        <f t="shared" si="43"/>
        <v>243675</v>
      </c>
      <c r="O197" s="17">
        <f t="shared" si="44"/>
        <v>271298</v>
      </c>
      <c r="P197" s="22">
        <f t="shared" si="45"/>
        <v>248568</v>
      </c>
      <c r="Q197" s="22">
        <f t="shared" si="46"/>
        <v>269079.34770847252</v>
      </c>
      <c r="R197" s="17">
        <f t="shared" si="47"/>
        <v>43675.551730916923</v>
      </c>
      <c r="S197" s="45">
        <f t="shared" si="40"/>
        <v>0.16098737082808176</v>
      </c>
      <c r="T197" s="44">
        <f t="shared" si="53"/>
        <v>243675</v>
      </c>
      <c r="U197" s="17"/>
      <c r="V197" s="18">
        <f t="shared" si="41"/>
        <v>243675</v>
      </c>
      <c r="W197" s="47" t="str">
        <f t="shared" si="42"/>
        <v>MENOR VALOR</v>
      </c>
    </row>
    <row r="198" spans="1:23" ht="28" x14ac:dyDescent="0.2">
      <c r="A198" s="2">
        <v>181</v>
      </c>
      <c r="B198" s="3" t="s">
        <v>322</v>
      </c>
      <c r="C198" s="4" t="s">
        <v>323</v>
      </c>
      <c r="D198" s="24">
        <v>1</v>
      </c>
      <c r="E198" s="29">
        <v>217754.46000000002</v>
      </c>
      <c r="F198" s="10"/>
      <c r="G198" s="30">
        <v>217754.46000000002</v>
      </c>
      <c r="H198" s="27">
        <v>287435.8872</v>
      </c>
      <c r="I198" s="9">
        <v>0</v>
      </c>
      <c r="J198" s="28">
        <f t="shared" si="48"/>
        <v>287435.8872</v>
      </c>
      <c r="K198" s="9">
        <v>224480.46000000002</v>
      </c>
      <c r="L198" s="9"/>
      <c r="M198" s="9">
        <v>224480.46000000002</v>
      </c>
      <c r="N198" s="44">
        <f t="shared" si="43"/>
        <v>217754.46000000002</v>
      </c>
      <c r="O198" s="17">
        <f t="shared" si="44"/>
        <v>243223.6024</v>
      </c>
      <c r="P198" s="22">
        <f t="shared" si="45"/>
        <v>224480.46000000002</v>
      </c>
      <c r="Q198" s="22">
        <f t="shared" si="46"/>
        <v>241302.70898511037</v>
      </c>
      <c r="R198" s="17">
        <f t="shared" si="47"/>
        <v>38436.36773197008</v>
      </c>
      <c r="S198" s="45">
        <f t="shared" si="40"/>
        <v>0.15802893860916714</v>
      </c>
      <c r="T198" s="44">
        <f t="shared" si="53"/>
        <v>217754.46000000002</v>
      </c>
      <c r="U198" s="17"/>
      <c r="V198" s="18">
        <f t="shared" si="41"/>
        <v>217754.46000000002</v>
      </c>
      <c r="W198" s="47" t="str">
        <f t="shared" si="42"/>
        <v>MENOR VALOR</v>
      </c>
    </row>
    <row r="199" spans="1:23" ht="28" x14ac:dyDescent="0.2">
      <c r="A199" s="2">
        <v>182</v>
      </c>
      <c r="B199" s="3" t="s">
        <v>324</v>
      </c>
      <c r="C199" s="4" t="s">
        <v>325</v>
      </c>
      <c r="D199" s="24">
        <v>1</v>
      </c>
      <c r="E199" s="29">
        <v>149007.69</v>
      </c>
      <c r="F199" s="10"/>
      <c r="G199" s="30">
        <v>149007.69</v>
      </c>
      <c r="H199" s="27">
        <v>196690.1508</v>
      </c>
      <c r="I199" s="9">
        <v>0</v>
      </c>
      <c r="J199" s="28">
        <f t="shared" si="48"/>
        <v>196690.1508</v>
      </c>
      <c r="K199" s="9">
        <v>152488.69</v>
      </c>
      <c r="L199" s="9"/>
      <c r="M199" s="9">
        <v>152488.69</v>
      </c>
      <c r="N199" s="44">
        <f t="shared" si="43"/>
        <v>149007.69</v>
      </c>
      <c r="O199" s="17">
        <f t="shared" si="44"/>
        <v>166062.17693333334</v>
      </c>
      <c r="P199" s="22">
        <f t="shared" si="45"/>
        <v>152488.69</v>
      </c>
      <c r="Q199" s="22">
        <f t="shared" si="46"/>
        <v>164718.72663730718</v>
      </c>
      <c r="R199" s="17">
        <f t="shared" si="47"/>
        <v>26581.646443230555</v>
      </c>
      <c r="S199" s="45">
        <f t="shared" si="40"/>
        <v>0.16007044430052195</v>
      </c>
      <c r="T199" s="44">
        <f t="shared" si="53"/>
        <v>149007.69</v>
      </c>
      <c r="U199" s="17"/>
      <c r="V199" s="18">
        <f t="shared" si="41"/>
        <v>149007.69</v>
      </c>
      <c r="W199" s="47" t="str">
        <f t="shared" si="42"/>
        <v>MENOR VALOR</v>
      </c>
    </row>
    <row r="200" spans="1:23" ht="45" x14ac:dyDescent="0.2">
      <c r="A200" s="2">
        <v>183</v>
      </c>
      <c r="B200" s="3" t="s">
        <v>326</v>
      </c>
      <c r="C200" s="4" t="s">
        <v>327</v>
      </c>
      <c r="D200" s="24">
        <v>1</v>
      </c>
      <c r="E200" s="29">
        <v>33247.800000000003</v>
      </c>
      <c r="F200" s="10"/>
      <c r="G200" s="30">
        <v>33247.800000000003</v>
      </c>
      <c r="H200" s="27">
        <v>45887.095999999998</v>
      </c>
      <c r="I200" s="9">
        <v>0</v>
      </c>
      <c r="J200" s="28">
        <f t="shared" si="48"/>
        <v>45887.095999999998</v>
      </c>
      <c r="K200" s="9">
        <v>35999.800000000003</v>
      </c>
      <c r="L200" s="9"/>
      <c r="M200" s="9">
        <v>35999.800000000003</v>
      </c>
      <c r="N200" s="44">
        <f t="shared" si="43"/>
        <v>33247.800000000003</v>
      </c>
      <c r="O200" s="17">
        <f t="shared" si="44"/>
        <v>38378.232000000004</v>
      </c>
      <c r="P200" s="22">
        <f t="shared" si="45"/>
        <v>35999.800000000003</v>
      </c>
      <c r="Q200" s="22">
        <f t="shared" si="46"/>
        <v>38011.749488832203</v>
      </c>
      <c r="R200" s="17">
        <f t="shared" si="47"/>
        <v>6646.8530093474837</v>
      </c>
      <c r="S200" s="45">
        <f t="shared" si="40"/>
        <v>0.17319330940902861</v>
      </c>
      <c r="T200" s="44">
        <f t="shared" si="53"/>
        <v>33247.800000000003</v>
      </c>
      <c r="U200" s="17"/>
      <c r="V200" s="18">
        <f t="shared" si="41"/>
        <v>33247.800000000003</v>
      </c>
      <c r="W200" s="47" t="str">
        <f t="shared" si="42"/>
        <v>MENOR VALOR</v>
      </c>
    </row>
    <row r="201" spans="1:23" ht="28" x14ac:dyDescent="0.2">
      <c r="A201" s="2">
        <v>184</v>
      </c>
      <c r="B201" s="3" t="s">
        <v>328</v>
      </c>
      <c r="C201" s="4" t="s">
        <v>77</v>
      </c>
      <c r="D201" s="24">
        <v>1</v>
      </c>
      <c r="E201" s="29">
        <v>34200</v>
      </c>
      <c r="F201" s="10"/>
      <c r="G201" s="30">
        <v>34200</v>
      </c>
      <c r="H201" s="27">
        <v>48144</v>
      </c>
      <c r="I201" s="9">
        <v>0</v>
      </c>
      <c r="J201" s="28">
        <f t="shared" si="48"/>
        <v>48144</v>
      </c>
      <c r="K201" s="9">
        <v>35240</v>
      </c>
      <c r="L201" s="9"/>
      <c r="M201" s="9">
        <v>35240</v>
      </c>
      <c r="N201" s="44">
        <f t="shared" si="43"/>
        <v>34200</v>
      </c>
      <c r="O201" s="17">
        <f t="shared" si="44"/>
        <v>39194.666666666664</v>
      </c>
      <c r="P201" s="22">
        <f t="shared" si="45"/>
        <v>35240</v>
      </c>
      <c r="Q201" s="22">
        <f t="shared" si="46"/>
        <v>38714.001159538071</v>
      </c>
      <c r="R201" s="17">
        <f t="shared" si="47"/>
        <v>7767.7747993446292</v>
      </c>
      <c r="S201" s="45">
        <f t="shared" si="40"/>
        <v>0.19818448426685509</v>
      </c>
      <c r="T201" s="44">
        <f t="shared" si="53"/>
        <v>34200</v>
      </c>
      <c r="U201" s="17"/>
      <c r="V201" s="18">
        <f t="shared" si="41"/>
        <v>34200</v>
      </c>
      <c r="W201" s="47" t="str">
        <f t="shared" si="42"/>
        <v>MENOR VALOR</v>
      </c>
    </row>
    <row r="202" spans="1:23" ht="60" x14ac:dyDescent="0.2">
      <c r="A202" s="2">
        <v>185</v>
      </c>
      <c r="B202" s="3" t="s">
        <v>329</v>
      </c>
      <c r="C202" s="4" t="s">
        <v>330</v>
      </c>
      <c r="D202" s="24">
        <v>1</v>
      </c>
      <c r="E202" s="29">
        <v>45889.74</v>
      </c>
      <c r="F202" s="10"/>
      <c r="G202" s="30">
        <v>45889.74</v>
      </c>
      <c r="H202" s="27">
        <v>62574.4568</v>
      </c>
      <c r="I202" s="9">
        <v>0</v>
      </c>
      <c r="J202" s="28">
        <f t="shared" si="48"/>
        <v>62574.4568</v>
      </c>
      <c r="K202" s="9">
        <v>48570.74</v>
      </c>
      <c r="L202" s="9"/>
      <c r="M202" s="9">
        <v>48570.74</v>
      </c>
      <c r="N202" s="44">
        <f t="shared" si="43"/>
        <v>45889.74</v>
      </c>
      <c r="O202" s="17">
        <f t="shared" si="44"/>
        <v>52344.978933333332</v>
      </c>
      <c r="P202" s="22">
        <f t="shared" si="45"/>
        <v>48570.74</v>
      </c>
      <c r="Q202" s="22">
        <f t="shared" si="46"/>
        <v>51859.596717769586</v>
      </c>
      <c r="R202" s="17">
        <f t="shared" si="47"/>
        <v>8959.8327729075445</v>
      </c>
      <c r="S202" s="45">
        <f t="shared" si="40"/>
        <v>0.1711689058910274</v>
      </c>
      <c r="T202" s="44">
        <f t="shared" si="53"/>
        <v>45889.74</v>
      </c>
      <c r="U202" s="17"/>
      <c r="V202" s="18">
        <f t="shared" si="41"/>
        <v>45889.74</v>
      </c>
      <c r="W202" s="47" t="str">
        <f t="shared" si="42"/>
        <v>MENOR VALOR</v>
      </c>
    </row>
    <row r="203" spans="1:23" ht="28" x14ac:dyDescent="0.2">
      <c r="A203" s="2">
        <v>186</v>
      </c>
      <c r="B203" s="3" t="s">
        <v>331</v>
      </c>
      <c r="C203" s="4" t="s">
        <v>332</v>
      </c>
      <c r="D203" s="24">
        <v>1</v>
      </c>
      <c r="E203" s="29">
        <v>117825.84000000001</v>
      </c>
      <c r="F203" s="10"/>
      <c r="G203" s="30">
        <v>117825.84000000001</v>
      </c>
      <c r="H203" s="27">
        <v>157530.10879999999</v>
      </c>
      <c r="I203" s="9">
        <v>0</v>
      </c>
      <c r="J203" s="28">
        <f t="shared" si="48"/>
        <v>157530.10879999999</v>
      </c>
      <c r="K203" s="9">
        <v>123044.84000000001</v>
      </c>
      <c r="L203" s="9"/>
      <c r="M203" s="9">
        <v>123044.84000000001</v>
      </c>
      <c r="N203" s="44">
        <f t="shared" si="43"/>
        <v>117825.84000000001</v>
      </c>
      <c r="O203" s="17">
        <f t="shared" si="44"/>
        <v>132800.26293333335</v>
      </c>
      <c r="P203" s="22">
        <f t="shared" si="45"/>
        <v>123044.84000000001</v>
      </c>
      <c r="Q203" s="22">
        <f t="shared" si="46"/>
        <v>131690.92286917273</v>
      </c>
      <c r="R203" s="17">
        <f t="shared" si="47"/>
        <v>21575.065415701771</v>
      </c>
      <c r="S203" s="45">
        <f t="shared" ref="S203:S259" si="54">R203/O203</f>
        <v>0.16246252032296504</v>
      </c>
      <c r="T203" s="44">
        <f t="shared" si="53"/>
        <v>117825.84000000001</v>
      </c>
      <c r="U203" s="17"/>
      <c r="V203" s="18">
        <f t="shared" ref="V203:V259" si="55">IF(S203&lt;=30%,N203,IF(S203&gt;70%,O203,P203))</f>
        <v>117825.84000000001</v>
      </c>
      <c r="W203" s="47" t="str">
        <f t="shared" ref="W203:W259" si="56">IF(S203&lt;=30%,N$9,IF(S203&gt;70%,O$9,P$9))</f>
        <v>MENOR VALOR</v>
      </c>
    </row>
    <row r="204" spans="1:23" ht="28" x14ac:dyDescent="0.2">
      <c r="A204" s="2">
        <v>187</v>
      </c>
      <c r="B204" s="3" t="s">
        <v>333</v>
      </c>
      <c r="C204" s="4" t="s">
        <v>334</v>
      </c>
      <c r="D204" s="24">
        <v>1</v>
      </c>
      <c r="E204" s="29">
        <v>194427</v>
      </c>
      <c r="F204" s="10"/>
      <c r="G204" s="30">
        <v>194427</v>
      </c>
      <c r="H204" s="27">
        <v>256643.63999999998</v>
      </c>
      <c r="I204" s="9">
        <v>0</v>
      </c>
      <c r="J204" s="28">
        <f t="shared" si="48"/>
        <v>256643.63999999998</v>
      </c>
      <c r="K204" s="9">
        <v>198623</v>
      </c>
      <c r="L204" s="9"/>
      <c r="M204" s="9">
        <v>198623</v>
      </c>
      <c r="N204" s="44">
        <f t="shared" si="43"/>
        <v>194427</v>
      </c>
      <c r="O204" s="17">
        <f t="shared" si="44"/>
        <v>216564.54666666666</v>
      </c>
      <c r="P204" s="22">
        <f t="shared" si="45"/>
        <v>198623</v>
      </c>
      <c r="Q204" s="22">
        <f t="shared" si="46"/>
        <v>214802.27308409038</v>
      </c>
      <c r="R204" s="17">
        <f t="shared" si="47"/>
        <v>34772.86148444665</v>
      </c>
      <c r="S204" s="45">
        <f t="shared" si="54"/>
        <v>0.16056580829903144</v>
      </c>
      <c r="T204" s="44">
        <f t="shared" si="53"/>
        <v>194427</v>
      </c>
      <c r="U204" s="17"/>
      <c r="V204" s="18">
        <f t="shared" si="55"/>
        <v>194427</v>
      </c>
      <c r="W204" s="47" t="str">
        <f t="shared" si="56"/>
        <v>MENOR VALOR</v>
      </c>
    </row>
    <row r="205" spans="1:23" ht="28" x14ac:dyDescent="0.2">
      <c r="A205" s="2">
        <v>188</v>
      </c>
      <c r="B205" s="3" t="s">
        <v>335</v>
      </c>
      <c r="C205" s="4" t="s">
        <v>336</v>
      </c>
      <c r="D205" s="24">
        <v>1</v>
      </c>
      <c r="E205" s="29">
        <v>111392.82</v>
      </c>
      <c r="F205" s="10"/>
      <c r="G205" s="30">
        <v>111392.82</v>
      </c>
      <c r="H205" s="27">
        <v>147038.52239999999</v>
      </c>
      <c r="I205" s="9">
        <v>0</v>
      </c>
      <c r="J205" s="28">
        <f t="shared" si="48"/>
        <v>147038.52239999999</v>
      </c>
      <c r="K205" s="9">
        <v>116459.82</v>
      </c>
      <c r="L205" s="9"/>
      <c r="M205" s="9">
        <v>116459.82</v>
      </c>
      <c r="N205" s="44">
        <f t="shared" si="43"/>
        <v>111392.82</v>
      </c>
      <c r="O205" s="17">
        <f t="shared" si="44"/>
        <v>124963.72080000001</v>
      </c>
      <c r="P205" s="22">
        <f t="shared" si="45"/>
        <v>116459.82</v>
      </c>
      <c r="Q205" s="22">
        <f t="shared" si="46"/>
        <v>124018.97785743645</v>
      </c>
      <c r="R205" s="17">
        <f t="shared" si="47"/>
        <v>19284.482661184295</v>
      </c>
      <c r="S205" s="45">
        <f t="shared" si="54"/>
        <v>0.15432065032737319</v>
      </c>
      <c r="T205" s="44">
        <f t="shared" si="53"/>
        <v>111392.82</v>
      </c>
      <c r="U205" s="17"/>
      <c r="V205" s="18">
        <f t="shared" si="55"/>
        <v>111392.82</v>
      </c>
      <c r="W205" s="47" t="str">
        <f t="shared" si="56"/>
        <v>MENOR VALOR</v>
      </c>
    </row>
    <row r="206" spans="1:23" ht="28" x14ac:dyDescent="0.2">
      <c r="A206" s="2">
        <v>189</v>
      </c>
      <c r="B206" s="3" t="s">
        <v>337</v>
      </c>
      <c r="C206" s="4" t="s">
        <v>338</v>
      </c>
      <c r="D206" s="24">
        <v>1</v>
      </c>
      <c r="E206" s="29">
        <v>100479.96</v>
      </c>
      <c r="F206" s="10"/>
      <c r="G206" s="30">
        <v>100479.96</v>
      </c>
      <c r="H206" s="27">
        <v>132633.5472</v>
      </c>
      <c r="I206" s="9">
        <v>0</v>
      </c>
      <c r="J206" s="28">
        <f t="shared" si="48"/>
        <v>132633.5472</v>
      </c>
      <c r="K206" s="9">
        <v>106336.96000000001</v>
      </c>
      <c r="L206" s="9"/>
      <c r="M206" s="9">
        <v>106336.96000000001</v>
      </c>
      <c r="N206" s="44">
        <f t="shared" si="43"/>
        <v>100479.96</v>
      </c>
      <c r="O206" s="17">
        <f t="shared" si="44"/>
        <v>113150.15573333333</v>
      </c>
      <c r="P206" s="22">
        <f t="shared" si="45"/>
        <v>106336.96000000001</v>
      </c>
      <c r="Q206" s="22">
        <f t="shared" si="46"/>
        <v>112323.94793561923</v>
      </c>
      <c r="R206" s="17">
        <f t="shared" si="47"/>
        <v>17125.361880338049</v>
      </c>
      <c r="S206" s="45">
        <f t="shared" si="54"/>
        <v>0.1513507583736628</v>
      </c>
      <c r="T206" s="44">
        <f t="shared" si="53"/>
        <v>100479.96</v>
      </c>
      <c r="U206" s="17"/>
      <c r="V206" s="18">
        <f t="shared" si="55"/>
        <v>100479.96</v>
      </c>
      <c r="W206" s="47" t="str">
        <f t="shared" si="56"/>
        <v>MENOR VALOR</v>
      </c>
    </row>
    <row r="207" spans="1:23" ht="30" x14ac:dyDescent="0.2">
      <c r="A207" s="2">
        <v>190</v>
      </c>
      <c r="B207" s="3" t="s">
        <v>339</v>
      </c>
      <c r="C207" s="4" t="s">
        <v>340</v>
      </c>
      <c r="D207" s="24">
        <v>1</v>
      </c>
      <c r="E207" s="29">
        <v>45819.18</v>
      </c>
      <c r="F207" s="10"/>
      <c r="G207" s="30">
        <v>45819.18</v>
      </c>
      <c r="H207" s="27">
        <v>64481.317600000002</v>
      </c>
      <c r="I207" s="9">
        <v>0</v>
      </c>
      <c r="J207" s="28">
        <f t="shared" si="48"/>
        <v>64481.317600000002</v>
      </c>
      <c r="K207" s="9">
        <v>52212.18</v>
      </c>
      <c r="L207" s="9"/>
      <c r="M207" s="9">
        <v>52212.18</v>
      </c>
      <c r="N207" s="44">
        <f t="shared" si="43"/>
        <v>45819.18</v>
      </c>
      <c r="O207" s="17">
        <f t="shared" si="44"/>
        <v>54170.892533333332</v>
      </c>
      <c r="P207" s="22">
        <f t="shared" si="45"/>
        <v>52212.18</v>
      </c>
      <c r="Q207" s="22">
        <f t="shared" si="46"/>
        <v>53631.220543344491</v>
      </c>
      <c r="R207" s="17">
        <f t="shared" si="47"/>
        <v>9484.0002657903551</v>
      </c>
      <c r="S207" s="45">
        <f t="shared" si="54"/>
        <v>0.17507557697991596</v>
      </c>
      <c r="T207" s="44">
        <f t="shared" si="53"/>
        <v>45819.18</v>
      </c>
      <c r="U207" s="17"/>
      <c r="V207" s="18">
        <f t="shared" si="55"/>
        <v>45819.18</v>
      </c>
      <c r="W207" s="47" t="str">
        <f t="shared" si="56"/>
        <v>MENOR VALOR</v>
      </c>
    </row>
    <row r="208" spans="1:23" ht="30" x14ac:dyDescent="0.2">
      <c r="A208" s="2">
        <v>191</v>
      </c>
      <c r="B208" s="3" t="s">
        <v>341</v>
      </c>
      <c r="C208" s="4" t="s">
        <v>176</v>
      </c>
      <c r="D208" s="24">
        <v>1</v>
      </c>
      <c r="E208" s="29">
        <v>134525.70000000001</v>
      </c>
      <c r="F208" s="10"/>
      <c r="G208" s="30">
        <v>134525.70000000001</v>
      </c>
      <c r="H208" s="27">
        <v>177573.924</v>
      </c>
      <c r="I208" s="9">
        <v>0</v>
      </c>
      <c r="J208" s="28">
        <f t="shared" si="48"/>
        <v>177573.924</v>
      </c>
      <c r="K208" s="9">
        <v>137426.70000000001</v>
      </c>
      <c r="L208" s="9"/>
      <c r="M208" s="9">
        <v>137426.70000000001</v>
      </c>
      <c r="N208" s="44">
        <f t="shared" si="43"/>
        <v>134525.70000000001</v>
      </c>
      <c r="O208" s="17">
        <f t="shared" si="44"/>
        <v>149842.10800000001</v>
      </c>
      <c r="P208" s="22">
        <f t="shared" si="45"/>
        <v>137426.70000000001</v>
      </c>
      <c r="Q208" s="22">
        <f t="shared" si="46"/>
        <v>148622.71482550487</v>
      </c>
      <c r="R208" s="17">
        <f t="shared" si="47"/>
        <v>24060.219538553371</v>
      </c>
      <c r="S208" s="45">
        <f t="shared" si="54"/>
        <v>0.16057048222088124</v>
      </c>
      <c r="T208" s="44">
        <f t="shared" si="53"/>
        <v>134525.70000000001</v>
      </c>
      <c r="U208" s="17"/>
      <c r="V208" s="18">
        <f t="shared" si="55"/>
        <v>134525.70000000001</v>
      </c>
      <c r="W208" s="47" t="str">
        <f t="shared" si="56"/>
        <v>MENOR VALOR</v>
      </c>
    </row>
    <row r="209" spans="1:23" ht="28" x14ac:dyDescent="0.2">
      <c r="A209" s="2">
        <v>192</v>
      </c>
      <c r="B209" s="3" t="s">
        <v>342</v>
      </c>
      <c r="C209" s="4" t="s">
        <v>343</v>
      </c>
      <c r="D209" s="24">
        <v>1</v>
      </c>
      <c r="E209" s="29">
        <v>143550.36000000002</v>
      </c>
      <c r="F209" s="10"/>
      <c r="G209" s="30">
        <v>143550.36000000002</v>
      </c>
      <c r="H209" s="27">
        <v>189486.47520000004</v>
      </c>
      <c r="I209" s="9">
        <v>0</v>
      </c>
      <c r="J209" s="28">
        <f t="shared" si="48"/>
        <v>189486.47520000004</v>
      </c>
      <c r="K209" s="9">
        <v>149309.36000000002</v>
      </c>
      <c r="L209" s="9"/>
      <c r="M209" s="9">
        <v>149309.36000000002</v>
      </c>
      <c r="N209" s="44">
        <f t="shared" si="43"/>
        <v>143550.36000000002</v>
      </c>
      <c r="O209" s="17">
        <f t="shared" si="44"/>
        <v>160782.06506666669</v>
      </c>
      <c r="P209" s="22">
        <f t="shared" si="45"/>
        <v>149309.36000000002</v>
      </c>
      <c r="Q209" s="22">
        <f t="shared" si="46"/>
        <v>159547.44202836091</v>
      </c>
      <c r="R209" s="17">
        <f t="shared" si="47"/>
        <v>25024.965356158991</v>
      </c>
      <c r="S209" s="45">
        <f t="shared" si="54"/>
        <v>0.15564525400132556</v>
      </c>
      <c r="T209" s="44">
        <f t="shared" si="53"/>
        <v>143550.36000000002</v>
      </c>
      <c r="U209" s="17"/>
      <c r="V209" s="18">
        <f t="shared" si="55"/>
        <v>143550.36000000002</v>
      </c>
      <c r="W209" s="47" t="str">
        <f t="shared" si="56"/>
        <v>MENOR VALOR</v>
      </c>
    </row>
    <row r="210" spans="1:23" ht="28" x14ac:dyDescent="0.2">
      <c r="A210" s="2">
        <v>193</v>
      </c>
      <c r="B210" s="3" t="s">
        <v>344</v>
      </c>
      <c r="C210" s="4" t="s">
        <v>345</v>
      </c>
      <c r="D210" s="24">
        <v>1</v>
      </c>
      <c r="E210" s="29">
        <v>67896</v>
      </c>
      <c r="F210" s="10"/>
      <c r="G210" s="30">
        <v>67896</v>
      </c>
      <c r="H210" s="27">
        <v>89622.720000000001</v>
      </c>
      <c r="I210" s="9">
        <v>0</v>
      </c>
      <c r="J210" s="28">
        <f t="shared" si="48"/>
        <v>89622.720000000001</v>
      </c>
      <c r="K210" s="9">
        <v>73793</v>
      </c>
      <c r="L210" s="9"/>
      <c r="M210" s="9">
        <v>73793</v>
      </c>
      <c r="N210" s="44">
        <f t="shared" ref="N210:N273" si="57">+MIN(G210,J210,M210)</f>
        <v>67896</v>
      </c>
      <c r="O210" s="17">
        <f t="shared" ref="O210:O230" si="58">+AVERAGE(G210,J210,M210)</f>
        <v>77103.906666666662</v>
      </c>
      <c r="P210" s="22">
        <f t="shared" ref="P210:P230" si="59">+MEDIAN(G210,J210,M210)</f>
        <v>73793</v>
      </c>
      <c r="Q210" s="22">
        <f t="shared" ref="Q210:Q230" si="60">+GEOMEAN(G210,J210,M210)</f>
        <v>76575.967401971924</v>
      </c>
      <c r="R210" s="17">
        <f t="shared" ref="R210:R230" si="61">+STDEVA(G210,J210,M210)</f>
        <v>11235.397977202891</v>
      </c>
      <c r="S210" s="45">
        <f t="shared" si="54"/>
        <v>0.145717622659192</v>
      </c>
      <c r="T210" s="44">
        <f t="shared" si="53"/>
        <v>67896</v>
      </c>
      <c r="U210" s="17"/>
      <c r="V210" s="18">
        <f t="shared" si="55"/>
        <v>67896</v>
      </c>
      <c r="W210" s="47" t="str">
        <f t="shared" si="56"/>
        <v>MENOR VALOR</v>
      </c>
    </row>
    <row r="211" spans="1:23" ht="30" x14ac:dyDescent="0.2">
      <c r="A211" s="2">
        <v>194</v>
      </c>
      <c r="B211" s="3" t="s">
        <v>346</v>
      </c>
      <c r="C211" s="4" t="s">
        <v>347</v>
      </c>
      <c r="D211" s="24">
        <v>1</v>
      </c>
      <c r="E211" s="29">
        <v>138544.20000000001</v>
      </c>
      <c r="F211" s="10"/>
      <c r="G211" s="30">
        <v>138544.20000000001</v>
      </c>
      <c r="H211" s="27">
        <v>182878.34400000001</v>
      </c>
      <c r="I211" s="9">
        <v>0</v>
      </c>
      <c r="J211" s="28">
        <f t="shared" ref="J211:J230" si="62">SUM(H211:I211)</f>
        <v>182878.34400000001</v>
      </c>
      <c r="K211" s="9">
        <v>140063.20000000001</v>
      </c>
      <c r="L211" s="9"/>
      <c r="M211" s="9">
        <v>140063.20000000001</v>
      </c>
      <c r="N211" s="44">
        <f t="shared" si="57"/>
        <v>138544.20000000001</v>
      </c>
      <c r="O211" s="17">
        <f t="shared" si="58"/>
        <v>153828.58133333334</v>
      </c>
      <c r="P211" s="22">
        <f t="shared" si="59"/>
        <v>140063.20000000001</v>
      </c>
      <c r="Q211" s="22">
        <f t="shared" si="60"/>
        <v>152531.03763758726</v>
      </c>
      <c r="R211" s="17">
        <f t="shared" si="61"/>
        <v>25169.294258922884</v>
      </c>
      <c r="S211" s="45">
        <f t="shared" si="54"/>
        <v>0.163619101474928</v>
      </c>
      <c r="T211" s="44">
        <f t="shared" si="53"/>
        <v>138544.20000000001</v>
      </c>
      <c r="U211" s="17"/>
      <c r="V211" s="18">
        <f t="shared" si="55"/>
        <v>138544.20000000001</v>
      </c>
      <c r="W211" s="47" t="str">
        <f t="shared" si="56"/>
        <v>MENOR VALOR</v>
      </c>
    </row>
    <row r="212" spans="1:23" ht="90" x14ac:dyDescent="0.2">
      <c r="A212" s="2">
        <v>195</v>
      </c>
      <c r="B212" s="3" t="s">
        <v>348</v>
      </c>
      <c r="C212" s="4" t="s">
        <v>349</v>
      </c>
      <c r="D212" s="24">
        <v>1</v>
      </c>
      <c r="E212" s="29">
        <v>61402.028571428578</v>
      </c>
      <c r="F212" s="10">
        <v>11666.38542857143</v>
      </c>
      <c r="G212" s="30">
        <v>73068.414000000004</v>
      </c>
      <c r="H212" s="27">
        <v>85050.677714285703</v>
      </c>
      <c r="I212" s="9">
        <f>H212*5%</f>
        <v>4252.5338857142851</v>
      </c>
      <c r="J212" s="28">
        <f t="shared" si="62"/>
        <v>89303.211599999981</v>
      </c>
      <c r="K212" s="9">
        <v>69697.0285714286</v>
      </c>
      <c r="L212" s="9">
        <f>K212*5%</f>
        <v>3484.85142857143</v>
      </c>
      <c r="M212" s="9">
        <f t="shared" ref="M212" si="63">SUM(K212:L212)</f>
        <v>73181.880000000034</v>
      </c>
      <c r="N212" s="44">
        <f t="shared" si="57"/>
        <v>73068.414000000004</v>
      </c>
      <c r="O212" s="17">
        <f t="shared" si="58"/>
        <v>78517.835200000001</v>
      </c>
      <c r="P212" s="22">
        <f t="shared" si="59"/>
        <v>73181.880000000034</v>
      </c>
      <c r="Q212" s="22">
        <f t="shared" si="60"/>
        <v>78162.799686411017</v>
      </c>
      <c r="R212" s="17">
        <f t="shared" si="61"/>
        <v>9340.5822463348777</v>
      </c>
      <c r="S212" s="45">
        <f t="shared" si="54"/>
        <v>0.1189612808674949</v>
      </c>
      <c r="T212" s="44">
        <f>V212/1.05</f>
        <v>69588.965714285718</v>
      </c>
      <c r="U212" s="17">
        <f>T212*5%</f>
        <v>3479.4482857142862</v>
      </c>
      <c r="V212" s="18">
        <f t="shared" si="55"/>
        <v>73068.414000000004</v>
      </c>
      <c r="W212" s="47" t="str">
        <f t="shared" si="56"/>
        <v>MENOR VALOR</v>
      </c>
    </row>
    <row r="213" spans="1:23" ht="75" x14ac:dyDescent="0.2">
      <c r="A213" s="2">
        <v>196</v>
      </c>
      <c r="B213" s="3" t="s">
        <v>350</v>
      </c>
      <c r="C213" s="4" t="s">
        <v>351</v>
      </c>
      <c r="D213" s="24">
        <v>1</v>
      </c>
      <c r="E213" s="29">
        <v>52888.5</v>
      </c>
      <c r="F213" s="10"/>
      <c r="G213" s="30">
        <v>52888.5</v>
      </c>
      <c r="H213" s="27">
        <v>69812.819999999992</v>
      </c>
      <c r="I213" s="9">
        <v>0</v>
      </c>
      <c r="J213" s="28">
        <f t="shared" si="62"/>
        <v>69812.819999999992</v>
      </c>
      <c r="K213" s="9">
        <v>54345.5</v>
      </c>
      <c r="L213" s="9"/>
      <c r="M213" s="9">
        <v>54345.5</v>
      </c>
      <c r="N213" s="44">
        <f t="shared" si="57"/>
        <v>52888.5</v>
      </c>
      <c r="O213" s="17">
        <f t="shared" si="58"/>
        <v>59015.606666666667</v>
      </c>
      <c r="P213" s="22">
        <f t="shared" si="59"/>
        <v>54345.5</v>
      </c>
      <c r="Q213" s="22">
        <f t="shared" si="60"/>
        <v>58544.577111505605</v>
      </c>
      <c r="R213" s="17">
        <f t="shared" si="61"/>
        <v>9378.9964321419793</v>
      </c>
      <c r="S213" s="45">
        <f t="shared" si="54"/>
        <v>0.15892400268147114</v>
      </c>
      <c r="T213" s="44">
        <f>V213</f>
        <v>52888.5</v>
      </c>
      <c r="U213" s="17"/>
      <c r="V213" s="18">
        <f t="shared" si="55"/>
        <v>52888.5</v>
      </c>
      <c r="W213" s="47" t="str">
        <f t="shared" si="56"/>
        <v>MENOR VALOR</v>
      </c>
    </row>
    <row r="214" spans="1:23" ht="28" x14ac:dyDescent="0.2">
      <c r="A214" s="2">
        <v>197</v>
      </c>
      <c r="B214" s="3" t="s">
        <v>352</v>
      </c>
      <c r="C214" s="4" t="s">
        <v>353</v>
      </c>
      <c r="D214" s="24">
        <v>1</v>
      </c>
      <c r="E214" s="29">
        <v>158625</v>
      </c>
      <c r="F214" s="10"/>
      <c r="G214" s="30">
        <v>158625</v>
      </c>
      <c r="H214" s="27">
        <v>209385</v>
      </c>
      <c r="I214" s="9">
        <v>0</v>
      </c>
      <c r="J214" s="28">
        <f t="shared" si="62"/>
        <v>209385</v>
      </c>
      <c r="K214" s="9">
        <v>165234</v>
      </c>
      <c r="L214" s="9"/>
      <c r="M214" s="9">
        <v>165234</v>
      </c>
      <c r="N214" s="44">
        <f t="shared" si="57"/>
        <v>158625</v>
      </c>
      <c r="O214" s="17">
        <f t="shared" si="58"/>
        <v>177748</v>
      </c>
      <c r="P214" s="22">
        <f t="shared" si="59"/>
        <v>165234</v>
      </c>
      <c r="Q214" s="22">
        <f t="shared" si="60"/>
        <v>176389.28749437246</v>
      </c>
      <c r="R214" s="17">
        <f t="shared" si="61"/>
        <v>27597.002500271654</v>
      </c>
      <c r="S214" s="45">
        <f t="shared" si="54"/>
        <v>0.15525914497081067</v>
      </c>
      <c r="T214" s="44">
        <f>V214</f>
        <v>158625</v>
      </c>
      <c r="U214" s="17"/>
      <c r="V214" s="18">
        <f t="shared" si="55"/>
        <v>158625</v>
      </c>
      <c r="W214" s="47" t="str">
        <f t="shared" si="56"/>
        <v>MENOR VALOR</v>
      </c>
    </row>
    <row r="215" spans="1:23" ht="28" x14ac:dyDescent="0.2">
      <c r="A215" s="2">
        <v>198</v>
      </c>
      <c r="B215" s="3" t="s">
        <v>354</v>
      </c>
      <c r="C215" s="4" t="s">
        <v>353</v>
      </c>
      <c r="D215" s="24">
        <v>1</v>
      </c>
      <c r="E215" s="29">
        <v>156627.45000000001</v>
      </c>
      <c r="F215" s="10"/>
      <c r="G215" s="30">
        <v>156627.45000000001</v>
      </c>
      <c r="H215" s="27">
        <v>206748.234</v>
      </c>
      <c r="I215" s="9">
        <v>0</v>
      </c>
      <c r="J215" s="28">
        <f t="shared" si="62"/>
        <v>206748.234</v>
      </c>
      <c r="K215" s="9">
        <v>158921.45000000001</v>
      </c>
      <c r="L215" s="9"/>
      <c r="M215" s="9">
        <v>158921.45000000001</v>
      </c>
      <c r="N215" s="44">
        <f t="shared" si="57"/>
        <v>156627.45000000001</v>
      </c>
      <c r="O215" s="17">
        <f t="shared" si="58"/>
        <v>174099.04466666668</v>
      </c>
      <c r="P215" s="22">
        <f t="shared" si="59"/>
        <v>158921.45000000001</v>
      </c>
      <c r="Q215" s="22">
        <f t="shared" si="60"/>
        <v>172649.0004276837</v>
      </c>
      <c r="R215" s="17">
        <f t="shared" si="61"/>
        <v>28298.282317004334</v>
      </c>
      <c r="S215" s="45">
        <f t="shared" si="54"/>
        <v>0.16254128430850817</v>
      </c>
      <c r="T215" s="44">
        <f>V215</f>
        <v>156627.45000000001</v>
      </c>
      <c r="U215" s="17"/>
      <c r="V215" s="18">
        <f t="shared" si="55"/>
        <v>156627.45000000001</v>
      </c>
      <c r="W215" s="47" t="str">
        <f t="shared" si="56"/>
        <v>MENOR VALOR</v>
      </c>
    </row>
    <row r="216" spans="1:23" ht="28" x14ac:dyDescent="0.2">
      <c r="A216" s="2">
        <v>199</v>
      </c>
      <c r="B216" s="3" t="s">
        <v>355</v>
      </c>
      <c r="C216" s="4" t="s">
        <v>356</v>
      </c>
      <c r="D216" s="24">
        <v>1</v>
      </c>
      <c r="E216" s="29">
        <v>63882</v>
      </c>
      <c r="F216" s="10"/>
      <c r="G216" s="30">
        <v>63882</v>
      </c>
      <c r="H216" s="27">
        <v>86324.24</v>
      </c>
      <c r="I216" s="9">
        <v>0</v>
      </c>
      <c r="J216" s="28">
        <f t="shared" si="62"/>
        <v>86324.24</v>
      </c>
      <c r="K216" s="9">
        <v>65602</v>
      </c>
      <c r="L216" s="9"/>
      <c r="M216" s="9">
        <v>65602</v>
      </c>
      <c r="N216" s="44">
        <f t="shared" si="57"/>
        <v>63882</v>
      </c>
      <c r="O216" s="17">
        <f t="shared" si="58"/>
        <v>71936.08</v>
      </c>
      <c r="P216" s="22">
        <f t="shared" si="59"/>
        <v>65602</v>
      </c>
      <c r="Q216" s="22">
        <f t="shared" si="60"/>
        <v>71254.032785823627</v>
      </c>
      <c r="R216" s="17">
        <f t="shared" si="61"/>
        <v>12490.154568266968</v>
      </c>
      <c r="S216" s="45">
        <f t="shared" si="54"/>
        <v>0.17362851253872838</v>
      </c>
      <c r="T216" s="44">
        <f>V216</f>
        <v>63882</v>
      </c>
      <c r="U216" s="17"/>
      <c r="V216" s="18">
        <f t="shared" si="55"/>
        <v>63882</v>
      </c>
      <c r="W216" s="47" t="str">
        <f t="shared" si="56"/>
        <v>MENOR VALOR</v>
      </c>
    </row>
    <row r="217" spans="1:23" ht="28" x14ac:dyDescent="0.2">
      <c r="A217" s="2">
        <v>200</v>
      </c>
      <c r="B217" s="3" t="s">
        <v>357</v>
      </c>
      <c r="C217" s="4" t="s">
        <v>44</v>
      </c>
      <c r="D217" s="24">
        <v>1</v>
      </c>
      <c r="E217" s="29">
        <v>98532</v>
      </c>
      <c r="F217" s="10">
        <v>18721.080000000002</v>
      </c>
      <c r="G217" s="30">
        <v>117253.08</v>
      </c>
      <c r="H217" s="27">
        <v>130062.24</v>
      </c>
      <c r="I217" s="9">
        <f>H217*19%</f>
        <v>24711.8256</v>
      </c>
      <c r="J217" s="28">
        <f t="shared" si="62"/>
        <v>154774.0656</v>
      </c>
      <c r="K217" s="9">
        <v>101351</v>
      </c>
      <c r="L217" s="9">
        <f>K217*19%</f>
        <v>19256.689999999999</v>
      </c>
      <c r="M217" s="9">
        <f t="shared" ref="M217" si="64">SUM(K217:L217)</f>
        <v>120607.69</v>
      </c>
      <c r="N217" s="44">
        <f t="shared" si="57"/>
        <v>117253.08</v>
      </c>
      <c r="O217" s="17">
        <f t="shared" si="58"/>
        <v>130878.27853333333</v>
      </c>
      <c r="P217" s="22">
        <f t="shared" si="59"/>
        <v>120607.69</v>
      </c>
      <c r="Q217" s="22">
        <f t="shared" si="60"/>
        <v>129837.20262847938</v>
      </c>
      <c r="R217" s="17">
        <f t="shared" si="61"/>
        <v>20762.221261575982</v>
      </c>
      <c r="S217" s="45">
        <f t="shared" si="54"/>
        <v>0.15863764021229895</v>
      </c>
      <c r="T217" s="44">
        <f t="shared" ref="T217:T259" si="65">V217/1.19</f>
        <v>98532</v>
      </c>
      <c r="U217" s="17">
        <f t="shared" ref="U217:U259" si="66">T217*19%</f>
        <v>18721.080000000002</v>
      </c>
      <c r="V217" s="18">
        <f t="shared" si="55"/>
        <v>117253.08</v>
      </c>
      <c r="W217" s="47" t="str">
        <f t="shared" si="56"/>
        <v>MENOR VALOR</v>
      </c>
    </row>
    <row r="218" spans="1:23" ht="30" x14ac:dyDescent="0.2">
      <c r="A218" s="2">
        <v>201</v>
      </c>
      <c r="B218" s="3" t="s">
        <v>358</v>
      </c>
      <c r="C218" s="4" t="s">
        <v>79</v>
      </c>
      <c r="D218" s="24">
        <v>1</v>
      </c>
      <c r="E218" s="29">
        <v>43217.91</v>
      </c>
      <c r="F218" s="10"/>
      <c r="G218" s="30">
        <v>43217.91</v>
      </c>
      <c r="H218" s="27">
        <v>59047.641199999998</v>
      </c>
      <c r="I218" s="9">
        <v>0</v>
      </c>
      <c r="J218" s="28">
        <f t="shared" si="62"/>
        <v>59047.641199999998</v>
      </c>
      <c r="K218" s="9">
        <v>47307.91</v>
      </c>
      <c r="L218" s="9"/>
      <c r="M218" s="9">
        <v>47307.91</v>
      </c>
      <c r="N218" s="44">
        <f t="shared" si="57"/>
        <v>43217.91</v>
      </c>
      <c r="O218" s="17">
        <f t="shared" si="58"/>
        <v>49857.820400000004</v>
      </c>
      <c r="P218" s="22">
        <f t="shared" si="59"/>
        <v>47307.91</v>
      </c>
      <c r="Q218" s="22">
        <f t="shared" si="60"/>
        <v>49423.484216069315</v>
      </c>
      <c r="R218" s="17">
        <f t="shared" si="61"/>
        <v>8217.1546019339185</v>
      </c>
      <c r="S218" s="45">
        <f t="shared" si="54"/>
        <v>0.16481174941080895</v>
      </c>
      <c r="T218" s="44">
        <f>V218</f>
        <v>43217.91</v>
      </c>
      <c r="U218" s="17"/>
      <c r="V218" s="18">
        <f t="shared" si="55"/>
        <v>43217.91</v>
      </c>
      <c r="W218" s="47" t="str">
        <f t="shared" si="56"/>
        <v>MENOR VALOR</v>
      </c>
    </row>
    <row r="219" spans="1:23" ht="30" x14ac:dyDescent="0.2">
      <c r="A219" s="2">
        <v>202</v>
      </c>
      <c r="B219" s="3" t="s">
        <v>359</v>
      </c>
      <c r="C219" s="4" t="s">
        <v>79</v>
      </c>
      <c r="D219" s="24">
        <v>1</v>
      </c>
      <c r="E219" s="29">
        <v>50939.46</v>
      </c>
      <c r="F219" s="10"/>
      <c r="G219" s="30">
        <v>50939.46</v>
      </c>
      <c r="H219" s="27">
        <v>67240.087199999994</v>
      </c>
      <c r="I219" s="9">
        <v>0</v>
      </c>
      <c r="J219" s="28">
        <f t="shared" si="62"/>
        <v>67240.087199999994</v>
      </c>
      <c r="K219" s="9">
        <v>54583.46</v>
      </c>
      <c r="L219" s="9"/>
      <c r="M219" s="9">
        <v>54583.46</v>
      </c>
      <c r="N219" s="44">
        <f t="shared" si="57"/>
        <v>50939.46</v>
      </c>
      <c r="O219" s="17">
        <f t="shared" si="58"/>
        <v>57587.669066666662</v>
      </c>
      <c r="P219" s="22">
        <f t="shared" si="59"/>
        <v>54583.46</v>
      </c>
      <c r="Q219" s="22">
        <f t="shared" si="60"/>
        <v>57180.49213032375</v>
      </c>
      <c r="R219" s="17">
        <f t="shared" si="61"/>
        <v>8555.4991593434333</v>
      </c>
      <c r="S219" s="45">
        <f t="shared" si="54"/>
        <v>0.14856477607105639</v>
      </c>
      <c r="T219" s="44">
        <f t="shared" ref="T219:T221" si="67">V219</f>
        <v>50939.46</v>
      </c>
      <c r="U219" s="17"/>
      <c r="V219" s="18">
        <f t="shared" si="55"/>
        <v>50939.46</v>
      </c>
      <c r="W219" s="47" t="str">
        <f t="shared" si="56"/>
        <v>MENOR VALOR</v>
      </c>
    </row>
    <row r="220" spans="1:23" ht="45" x14ac:dyDescent="0.2">
      <c r="A220" s="2">
        <v>203</v>
      </c>
      <c r="B220" s="3" t="s">
        <v>360</v>
      </c>
      <c r="C220" s="4" t="s">
        <v>79</v>
      </c>
      <c r="D220" s="24">
        <v>1</v>
      </c>
      <c r="E220" s="29">
        <v>25572.78</v>
      </c>
      <c r="F220" s="10"/>
      <c r="G220" s="30">
        <v>25572.78</v>
      </c>
      <c r="H220" s="27">
        <v>38756.069600000003</v>
      </c>
      <c r="I220" s="9">
        <v>0</v>
      </c>
      <c r="J220" s="28">
        <f t="shared" si="62"/>
        <v>38756.069600000003</v>
      </c>
      <c r="K220" s="9">
        <v>32461.78</v>
      </c>
      <c r="L220" s="9"/>
      <c r="M220" s="9">
        <v>32461.78</v>
      </c>
      <c r="N220" s="44">
        <f t="shared" si="57"/>
        <v>25572.78</v>
      </c>
      <c r="O220" s="17">
        <f t="shared" si="58"/>
        <v>32263.5432</v>
      </c>
      <c r="P220" s="22">
        <f t="shared" si="59"/>
        <v>32461.78</v>
      </c>
      <c r="Q220" s="22">
        <f t="shared" si="60"/>
        <v>31805.092762978657</v>
      </c>
      <c r="R220" s="17">
        <f t="shared" si="61"/>
        <v>6593.8800823962929</v>
      </c>
      <c r="S220" s="45">
        <f t="shared" si="54"/>
        <v>0.20437557157070996</v>
      </c>
      <c r="T220" s="44">
        <f t="shared" si="67"/>
        <v>25572.78</v>
      </c>
      <c r="U220" s="17"/>
      <c r="V220" s="18">
        <f t="shared" si="55"/>
        <v>25572.78</v>
      </c>
      <c r="W220" s="47" t="str">
        <f t="shared" si="56"/>
        <v>MENOR VALOR</v>
      </c>
    </row>
    <row r="221" spans="1:23" ht="60" x14ac:dyDescent="0.2">
      <c r="A221" s="2">
        <v>204</v>
      </c>
      <c r="B221" s="3" t="s">
        <v>361</v>
      </c>
      <c r="C221" s="4" t="s">
        <v>88</v>
      </c>
      <c r="D221" s="24">
        <v>1</v>
      </c>
      <c r="E221" s="29">
        <v>45819.18</v>
      </c>
      <c r="F221" s="10"/>
      <c r="G221" s="30">
        <v>45819.18</v>
      </c>
      <c r="H221" s="27">
        <v>65481.317600000002</v>
      </c>
      <c r="I221" s="9">
        <v>0</v>
      </c>
      <c r="J221" s="28">
        <f t="shared" si="62"/>
        <v>65481.317600000002</v>
      </c>
      <c r="K221" s="9">
        <v>48532.18</v>
      </c>
      <c r="L221" s="9"/>
      <c r="M221" s="9">
        <v>48532.18</v>
      </c>
      <c r="N221" s="44">
        <f t="shared" si="57"/>
        <v>45819.18</v>
      </c>
      <c r="O221" s="17">
        <f t="shared" si="58"/>
        <v>53277.559199999996</v>
      </c>
      <c r="P221" s="22">
        <f t="shared" si="59"/>
        <v>48532.18</v>
      </c>
      <c r="Q221" s="22">
        <f t="shared" si="60"/>
        <v>52609.580718785452</v>
      </c>
      <c r="R221" s="17">
        <f t="shared" si="61"/>
        <v>10655.462522301788</v>
      </c>
      <c r="S221" s="45">
        <f t="shared" si="54"/>
        <v>0.19999907432512015</v>
      </c>
      <c r="T221" s="44">
        <f t="shared" si="67"/>
        <v>45819.18</v>
      </c>
      <c r="U221" s="17"/>
      <c r="V221" s="18">
        <f t="shared" si="55"/>
        <v>45819.18</v>
      </c>
      <c r="W221" s="47" t="str">
        <f t="shared" si="56"/>
        <v>MENOR VALOR</v>
      </c>
    </row>
    <row r="222" spans="1:23" ht="80.25" customHeight="1" x14ac:dyDescent="0.2">
      <c r="A222" s="2">
        <v>205</v>
      </c>
      <c r="B222" s="3" t="s">
        <v>362</v>
      </c>
      <c r="C222" s="4" t="s">
        <v>79</v>
      </c>
      <c r="D222" s="24">
        <v>1</v>
      </c>
      <c r="E222" s="29">
        <v>243262.97142857147</v>
      </c>
      <c r="F222" s="10">
        <v>46219.96457142858</v>
      </c>
      <c r="G222" s="30">
        <v>289482.93600000005</v>
      </c>
      <c r="H222" s="27">
        <v>321107.12228571431</v>
      </c>
      <c r="I222" s="9">
        <f>H222*5%</f>
        <v>16055.356114285716</v>
      </c>
      <c r="J222" s="28">
        <f t="shared" si="62"/>
        <v>337162.47840000002</v>
      </c>
      <c r="K222" s="9">
        <v>279584.97142857098</v>
      </c>
      <c r="L222" s="9">
        <f>K222*5%</f>
        <v>13979.24857142855</v>
      </c>
      <c r="M222" s="9">
        <f t="shared" ref="M222" si="68">SUM(K222:L222)</f>
        <v>293564.21999999951</v>
      </c>
      <c r="N222" s="44">
        <f t="shared" si="57"/>
        <v>289482.93600000005</v>
      </c>
      <c r="O222" s="17">
        <f t="shared" si="58"/>
        <v>306736.54479999986</v>
      </c>
      <c r="P222" s="22">
        <f t="shared" si="59"/>
        <v>293564.21999999951</v>
      </c>
      <c r="Q222" s="22">
        <f t="shared" si="60"/>
        <v>306000.2463461617</v>
      </c>
      <c r="R222" s="17">
        <f t="shared" si="61"/>
        <v>26428.531861340256</v>
      </c>
      <c r="S222" s="45">
        <f t="shared" si="54"/>
        <v>8.6160362400157897E-2</v>
      </c>
      <c r="T222" s="44">
        <f>V222/1.05</f>
        <v>275698.03428571433</v>
      </c>
      <c r="U222" s="17">
        <f>T222*5%</f>
        <v>13784.901714285717</v>
      </c>
      <c r="V222" s="18">
        <f t="shared" si="55"/>
        <v>289482.93600000005</v>
      </c>
      <c r="W222" s="47" t="str">
        <f t="shared" si="56"/>
        <v>MENOR VALOR</v>
      </c>
    </row>
    <row r="223" spans="1:23" ht="34.5" customHeight="1" x14ac:dyDescent="0.2">
      <c r="A223" s="2">
        <v>206</v>
      </c>
      <c r="B223" s="3" t="s">
        <v>363</v>
      </c>
      <c r="C223" s="4" t="s">
        <v>79</v>
      </c>
      <c r="D223" s="24">
        <v>1</v>
      </c>
      <c r="E223" s="29">
        <v>9752.4</v>
      </c>
      <c r="F223" s="10"/>
      <c r="G223" s="30">
        <v>9752.4</v>
      </c>
      <c r="H223" s="27">
        <v>17873.168000000001</v>
      </c>
      <c r="I223" s="9">
        <v>0</v>
      </c>
      <c r="J223" s="28">
        <f t="shared" si="62"/>
        <v>17873.168000000001</v>
      </c>
      <c r="K223" s="9">
        <v>14854.4</v>
      </c>
      <c r="L223" s="9"/>
      <c r="M223" s="9">
        <v>14854.4</v>
      </c>
      <c r="N223" s="44">
        <f t="shared" si="57"/>
        <v>9752.4</v>
      </c>
      <c r="O223" s="17">
        <f t="shared" si="58"/>
        <v>14159.989333333333</v>
      </c>
      <c r="P223" s="22">
        <f t="shared" si="59"/>
        <v>14854.4</v>
      </c>
      <c r="Q223" s="22">
        <f t="shared" si="60"/>
        <v>13731.649807585689</v>
      </c>
      <c r="R223" s="17">
        <f t="shared" si="61"/>
        <v>4104.6769492788817</v>
      </c>
      <c r="S223" s="45">
        <f t="shared" si="54"/>
        <v>0.28987853399128372</v>
      </c>
      <c r="T223" s="44">
        <f>V223</f>
        <v>9752.4</v>
      </c>
      <c r="U223" s="17"/>
      <c r="V223" s="18">
        <f t="shared" si="55"/>
        <v>9752.4</v>
      </c>
      <c r="W223" s="47" t="str">
        <f t="shared" si="56"/>
        <v>MENOR VALOR</v>
      </c>
    </row>
    <row r="224" spans="1:23" ht="30" customHeight="1" x14ac:dyDescent="0.2">
      <c r="A224" s="2">
        <v>207</v>
      </c>
      <c r="B224" s="3" t="s">
        <v>364</v>
      </c>
      <c r="C224" s="4" t="s">
        <v>79</v>
      </c>
      <c r="D224" s="24">
        <v>1</v>
      </c>
      <c r="E224" s="29">
        <v>11509.199999999999</v>
      </c>
      <c r="F224" s="10"/>
      <c r="G224" s="30">
        <v>11509.199999999999</v>
      </c>
      <c r="H224" s="27">
        <v>18192.144</v>
      </c>
      <c r="I224" s="9">
        <v>0</v>
      </c>
      <c r="J224" s="28">
        <f t="shared" si="62"/>
        <v>18192.144</v>
      </c>
      <c r="K224" s="9">
        <v>14338.199999999999</v>
      </c>
      <c r="L224" s="9"/>
      <c r="M224" s="9">
        <v>14338.199999999999</v>
      </c>
      <c r="N224" s="44">
        <f t="shared" si="57"/>
        <v>11509.199999999999</v>
      </c>
      <c r="O224" s="17">
        <f t="shared" si="58"/>
        <v>14679.847999999998</v>
      </c>
      <c r="P224" s="22">
        <f t="shared" si="59"/>
        <v>14338.199999999999</v>
      </c>
      <c r="Q224" s="22">
        <f t="shared" si="60"/>
        <v>14425.843575497058</v>
      </c>
      <c r="R224" s="17">
        <f t="shared" si="61"/>
        <v>3354.545817798893</v>
      </c>
      <c r="S224" s="45">
        <f t="shared" si="54"/>
        <v>0.22851366157189731</v>
      </c>
      <c r="T224" s="44">
        <f>V224</f>
        <v>11509.199999999999</v>
      </c>
      <c r="U224" s="17"/>
      <c r="V224" s="18">
        <f t="shared" si="55"/>
        <v>11509.199999999999</v>
      </c>
      <c r="W224" s="47" t="str">
        <f t="shared" si="56"/>
        <v>MENOR VALOR</v>
      </c>
    </row>
    <row r="225" spans="1:23" ht="36.75" customHeight="1" x14ac:dyDescent="0.2">
      <c r="A225" s="2">
        <v>208</v>
      </c>
      <c r="B225" s="3" t="s">
        <v>365</v>
      </c>
      <c r="C225" s="4" t="s">
        <v>79</v>
      </c>
      <c r="D225" s="24">
        <v>1</v>
      </c>
      <c r="E225" s="29">
        <v>51035.4</v>
      </c>
      <c r="F225" s="10"/>
      <c r="G225" s="30">
        <v>51035.4</v>
      </c>
      <c r="H225" s="27">
        <v>67366.728000000003</v>
      </c>
      <c r="I225" s="9">
        <v>0</v>
      </c>
      <c r="J225" s="28">
        <f t="shared" si="62"/>
        <v>67366.728000000003</v>
      </c>
      <c r="K225" s="9">
        <v>52259.4</v>
      </c>
      <c r="L225" s="9"/>
      <c r="M225" s="9">
        <v>52259.4</v>
      </c>
      <c r="N225" s="44">
        <f t="shared" si="57"/>
        <v>51035.4</v>
      </c>
      <c r="O225" s="17">
        <f t="shared" si="58"/>
        <v>56887.175999999999</v>
      </c>
      <c r="P225" s="22">
        <f t="shared" si="59"/>
        <v>52259.4</v>
      </c>
      <c r="Q225" s="22">
        <f t="shared" si="60"/>
        <v>56427.888406181039</v>
      </c>
      <c r="R225" s="17">
        <f t="shared" si="61"/>
        <v>9096.1696109147742</v>
      </c>
      <c r="S225" s="45">
        <f t="shared" si="54"/>
        <v>0.15989842088337755</v>
      </c>
      <c r="T225" s="44">
        <f>V225</f>
        <v>51035.4</v>
      </c>
      <c r="U225" s="17"/>
      <c r="V225" s="18">
        <f t="shared" si="55"/>
        <v>51035.4</v>
      </c>
      <c r="W225" s="47" t="str">
        <f t="shared" si="56"/>
        <v>MENOR VALOR</v>
      </c>
    </row>
    <row r="226" spans="1:23" ht="33" customHeight="1" x14ac:dyDescent="0.2">
      <c r="A226" s="2">
        <v>209</v>
      </c>
      <c r="B226" s="3" t="s">
        <v>366</v>
      </c>
      <c r="C226" s="4" t="s">
        <v>79</v>
      </c>
      <c r="D226" s="24">
        <v>1</v>
      </c>
      <c r="E226" s="29">
        <v>32680.799999999999</v>
      </c>
      <c r="F226" s="10"/>
      <c r="G226" s="30">
        <v>32680.799999999999</v>
      </c>
      <c r="H226" s="27">
        <v>44138.656000000003</v>
      </c>
      <c r="I226" s="9">
        <v>0</v>
      </c>
      <c r="J226" s="28">
        <f t="shared" si="62"/>
        <v>44138.656000000003</v>
      </c>
      <c r="K226" s="9">
        <v>38085.800000000003</v>
      </c>
      <c r="L226" s="9"/>
      <c r="M226" s="9">
        <v>38085.800000000003</v>
      </c>
      <c r="N226" s="44">
        <f t="shared" si="57"/>
        <v>32680.799999999999</v>
      </c>
      <c r="O226" s="17">
        <f t="shared" si="58"/>
        <v>38301.752</v>
      </c>
      <c r="P226" s="22">
        <f t="shared" si="59"/>
        <v>38085.800000000003</v>
      </c>
      <c r="Q226" s="22">
        <f t="shared" si="60"/>
        <v>38015.288338492639</v>
      </c>
      <c r="R226" s="17">
        <f t="shared" si="61"/>
        <v>5731.9798044752279</v>
      </c>
      <c r="S226" s="45">
        <f t="shared" si="54"/>
        <v>0.14965320135943724</v>
      </c>
      <c r="T226" s="44">
        <f>V226</f>
        <v>32680.799999999999</v>
      </c>
      <c r="U226" s="17"/>
      <c r="V226" s="18">
        <f t="shared" si="55"/>
        <v>32680.799999999999</v>
      </c>
      <c r="W226" s="47" t="str">
        <f t="shared" si="56"/>
        <v>MENOR VALOR</v>
      </c>
    </row>
    <row r="227" spans="1:23" ht="78.75" customHeight="1" x14ac:dyDescent="0.2">
      <c r="A227" s="2">
        <v>210</v>
      </c>
      <c r="B227" s="3" t="s">
        <v>367</v>
      </c>
      <c r="C227" s="4" t="s">
        <v>368</v>
      </c>
      <c r="D227" s="24">
        <v>1</v>
      </c>
      <c r="E227" s="29">
        <v>89247.342857142852</v>
      </c>
      <c r="F227" s="10">
        <v>16956.99514285714</v>
      </c>
      <c r="G227" s="30">
        <v>106204.33799999999</v>
      </c>
      <c r="H227" s="27">
        <v>117806.49257142858</v>
      </c>
      <c r="I227" s="9">
        <f>H227*5%</f>
        <v>5890.3246285714295</v>
      </c>
      <c r="J227" s="28">
        <f t="shared" si="62"/>
        <v>123696.8172</v>
      </c>
      <c r="K227" s="9">
        <v>102795.34285714199</v>
      </c>
      <c r="L227" s="9">
        <f>K227*5%</f>
        <v>5139.7671428571002</v>
      </c>
      <c r="M227" s="9">
        <f t="shared" ref="M227" si="69">SUM(K227:L227)</f>
        <v>107935.1099999991</v>
      </c>
      <c r="N227" s="44">
        <f t="shared" si="57"/>
        <v>106204.33799999999</v>
      </c>
      <c r="O227" s="17">
        <f t="shared" si="58"/>
        <v>112612.0883999997</v>
      </c>
      <c r="P227" s="22">
        <f t="shared" si="59"/>
        <v>107935.1099999991</v>
      </c>
      <c r="Q227" s="22">
        <f t="shared" si="60"/>
        <v>112345.19608527486</v>
      </c>
      <c r="R227" s="17">
        <f t="shared" si="61"/>
        <v>9638.5840431135111</v>
      </c>
      <c r="S227" s="45">
        <f t="shared" si="54"/>
        <v>8.5591024729753051E-2</v>
      </c>
      <c r="T227" s="44">
        <f>V227/1.05</f>
        <v>101146.98857142856</v>
      </c>
      <c r="U227" s="17">
        <f>T227*5%</f>
        <v>5057.3494285714287</v>
      </c>
      <c r="V227" s="18">
        <f t="shared" si="55"/>
        <v>106204.33799999999</v>
      </c>
      <c r="W227" s="47" t="str">
        <f t="shared" si="56"/>
        <v>MENOR VALOR</v>
      </c>
    </row>
    <row r="228" spans="1:23" ht="30" x14ac:dyDescent="0.2">
      <c r="A228" s="2">
        <v>211</v>
      </c>
      <c r="B228" s="3" t="s">
        <v>369</v>
      </c>
      <c r="C228" s="4" t="s">
        <v>88</v>
      </c>
      <c r="D228" s="24">
        <v>1</v>
      </c>
      <c r="E228" s="29">
        <v>28276.560000000001</v>
      </c>
      <c r="F228" s="10"/>
      <c r="G228" s="30">
        <v>28276.560000000001</v>
      </c>
      <c r="H228" s="27">
        <v>39325.059200000003</v>
      </c>
      <c r="I228" s="9">
        <v>0</v>
      </c>
      <c r="J228" s="28">
        <f t="shared" si="62"/>
        <v>39325.059200000003</v>
      </c>
      <c r="K228" s="9">
        <v>30372.560000000001</v>
      </c>
      <c r="L228" s="9"/>
      <c r="M228" s="9">
        <v>30372.560000000001</v>
      </c>
      <c r="N228" s="44">
        <f t="shared" si="57"/>
        <v>28276.560000000001</v>
      </c>
      <c r="O228" s="17">
        <f t="shared" si="58"/>
        <v>32658.059733333332</v>
      </c>
      <c r="P228" s="22">
        <f t="shared" si="59"/>
        <v>30372.560000000001</v>
      </c>
      <c r="Q228" s="22">
        <f t="shared" si="60"/>
        <v>32324.051194181553</v>
      </c>
      <c r="R228" s="17">
        <f t="shared" si="61"/>
        <v>5868.1313393959299</v>
      </c>
      <c r="S228" s="45">
        <f t="shared" si="54"/>
        <v>0.17968401635956538</v>
      </c>
      <c r="T228" s="44">
        <f>V228</f>
        <v>28276.560000000001</v>
      </c>
      <c r="U228" s="17"/>
      <c r="V228" s="18">
        <f t="shared" si="55"/>
        <v>28276.560000000001</v>
      </c>
      <c r="W228" s="47" t="str">
        <f t="shared" si="56"/>
        <v>MENOR VALOR</v>
      </c>
    </row>
    <row r="229" spans="1:23" ht="53.25" customHeight="1" x14ac:dyDescent="0.2">
      <c r="A229" s="2">
        <v>212</v>
      </c>
      <c r="B229" s="3" t="s">
        <v>370</v>
      </c>
      <c r="C229" s="4" t="s">
        <v>371</v>
      </c>
      <c r="D229" s="24">
        <v>1</v>
      </c>
      <c r="E229" s="29">
        <v>61936.200000000004</v>
      </c>
      <c r="F229" s="10"/>
      <c r="G229" s="30">
        <v>61936.200000000004</v>
      </c>
      <c r="H229" s="27">
        <v>83755.784</v>
      </c>
      <c r="I229" s="9">
        <v>0</v>
      </c>
      <c r="J229" s="28">
        <f t="shared" si="62"/>
        <v>83755.784</v>
      </c>
      <c r="K229" s="9">
        <v>64528.200000000004</v>
      </c>
      <c r="L229" s="9"/>
      <c r="M229" s="9">
        <v>64528.200000000004</v>
      </c>
      <c r="N229" s="44">
        <f t="shared" si="57"/>
        <v>61936.200000000004</v>
      </c>
      <c r="O229" s="17">
        <f t="shared" si="58"/>
        <v>70073.394666666674</v>
      </c>
      <c r="P229" s="22">
        <f t="shared" si="59"/>
        <v>64528.200000000004</v>
      </c>
      <c r="Q229" s="22">
        <f t="shared" si="60"/>
        <v>69433.592846371263</v>
      </c>
      <c r="R229" s="17">
        <f t="shared" si="61"/>
        <v>11919.960125842983</v>
      </c>
      <c r="S229" s="45">
        <f t="shared" si="54"/>
        <v>0.17010678849719277</v>
      </c>
      <c r="T229" s="44">
        <f>V229</f>
        <v>61936.200000000004</v>
      </c>
      <c r="U229" s="17"/>
      <c r="V229" s="18">
        <f t="shared" si="55"/>
        <v>61936.200000000004</v>
      </c>
      <c r="W229" s="47" t="str">
        <f t="shared" si="56"/>
        <v>MENOR VALOR</v>
      </c>
    </row>
    <row r="230" spans="1:23" ht="51" customHeight="1" thickBot="1" x14ac:dyDescent="0.25">
      <c r="A230" s="2">
        <v>213</v>
      </c>
      <c r="B230" s="3" t="s">
        <v>372</v>
      </c>
      <c r="C230" s="4" t="s">
        <v>323</v>
      </c>
      <c r="D230" s="24">
        <v>1</v>
      </c>
      <c r="E230" s="29">
        <v>204871.68000000002</v>
      </c>
      <c r="F230" s="10"/>
      <c r="G230" s="30">
        <v>204871.68000000002</v>
      </c>
      <c r="H230" s="27">
        <v>270430.6176</v>
      </c>
      <c r="I230" s="9">
        <v>0</v>
      </c>
      <c r="J230" s="28">
        <f t="shared" si="62"/>
        <v>270430.6176</v>
      </c>
      <c r="K230" s="9">
        <v>211353.68000000002</v>
      </c>
      <c r="L230" s="9"/>
      <c r="M230" s="9">
        <v>211353.68000000002</v>
      </c>
      <c r="N230" s="44">
        <f t="shared" si="57"/>
        <v>204871.68000000002</v>
      </c>
      <c r="O230" s="17">
        <f t="shared" si="58"/>
        <v>228885.32586666671</v>
      </c>
      <c r="P230" s="22">
        <f t="shared" si="59"/>
        <v>211353.68000000002</v>
      </c>
      <c r="Q230" s="22">
        <f t="shared" si="60"/>
        <v>227081.90780452912</v>
      </c>
      <c r="R230" s="17">
        <f t="shared" si="61"/>
        <v>36124.957161300867</v>
      </c>
      <c r="S230" s="45">
        <f t="shared" si="54"/>
        <v>0.15782993961939198</v>
      </c>
      <c r="T230" s="44">
        <f>V230</f>
        <v>204871.68000000002</v>
      </c>
      <c r="U230" s="17"/>
      <c r="V230" s="18">
        <f t="shared" si="55"/>
        <v>204871.68000000002</v>
      </c>
      <c r="W230" s="47" t="str">
        <f t="shared" si="56"/>
        <v>MENOR VALOR</v>
      </c>
    </row>
    <row r="231" spans="1:23" ht="38" customHeight="1" x14ac:dyDescent="0.2">
      <c r="A231" s="70" t="s">
        <v>373</v>
      </c>
      <c r="B231" s="71"/>
      <c r="C231" s="71"/>
      <c r="D231" s="71"/>
      <c r="E231" s="64" t="s">
        <v>425</v>
      </c>
      <c r="F231" s="65"/>
      <c r="G231" s="66"/>
      <c r="H231" s="75" t="s">
        <v>426</v>
      </c>
      <c r="I231" s="76"/>
      <c r="J231" s="77"/>
      <c r="K231" s="81" t="s">
        <v>427</v>
      </c>
      <c r="L231" s="82"/>
      <c r="M231" s="83"/>
      <c r="N231" s="55" t="s">
        <v>431</v>
      </c>
      <c r="O231" s="56"/>
      <c r="P231" s="56"/>
      <c r="Q231" s="56"/>
      <c r="R231" s="56"/>
      <c r="S231" s="57"/>
      <c r="T231" s="58" t="s">
        <v>432</v>
      </c>
      <c r="U231" s="59"/>
      <c r="V231" s="59"/>
      <c r="W231" s="60"/>
    </row>
    <row r="232" spans="1:23" ht="56" x14ac:dyDescent="0.2">
      <c r="A232" s="11" t="s">
        <v>1</v>
      </c>
      <c r="B232" s="11" t="s">
        <v>2</v>
      </c>
      <c r="C232" s="11" t="s">
        <v>3</v>
      </c>
      <c r="D232" s="23" t="s">
        <v>4</v>
      </c>
      <c r="E232" s="25" t="s">
        <v>428</v>
      </c>
      <c r="F232" s="13" t="s">
        <v>429</v>
      </c>
      <c r="G232" s="26" t="s">
        <v>430</v>
      </c>
      <c r="H232" s="32" t="s">
        <v>428</v>
      </c>
      <c r="I232" s="14" t="s">
        <v>429</v>
      </c>
      <c r="J232" s="33" t="s">
        <v>430</v>
      </c>
      <c r="K232" s="37" t="s">
        <v>428</v>
      </c>
      <c r="L232" s="15" t="s">
        <v>429</v>
      </c>
      <c r="M232" s="38" t="s">
        <v>430</v>
      </c>
      <c r="N232" s="42" t="s">
        <v>433</v>
      </c>
      <c r="O232" s="16" t="s">
        <v>434</v>
      </c>
      <c r="P232" s="16" t="s">
        <v>435</v>
      </c>
      <c r="Q232" s="16" t="s">
        <v>436</v>
      </c>
      <c r="R232" s="16" t="s">
        <v>437</v>
      </c>
      <c r="S232" s="43" t="s">
        <v>438</v>
      </c>
      <c r="T232" s="42" t="s">
        <v>439</v>
      </c>
      <c r="U232" s="16" t="s">
        <v>429</v>
      </c>
      <c r="V232" s="16" t="s">
        <v>430</v>
      </c>
      <c r="W232" s="46" t="s">
        <v>440</v>
      </c>
    </row>
    <row r="233" spans="1:23" ht="28" x14ac:dyDescent="0.2">
      <c r="A233" s="2">
        <f>A230+1</f>
        <v>214</v>
      </c>
      <c r="B233" s="3" t="s">
        <v>374</v>
      </c>
      <c r="C233" s="2" t="s">
        <v>375</v>
      </c>
      <c r="D233" s="24">
        <v>1</v>
      </c>
      <c r="E233" s="27">
        <v>36696.6</v>
      </c>
      <c r="F233" s="9"/>
      <c r="G233" s="28">
        <v>36696.6</v>
      </c>
      <c r="H233" s="27">
        <v>58439.512000000002</v>
      </c>
      <c r="I233" s="9">
        <v>0</v>
      </c>
      <c r="J233" s="28">
        <f t="shared" ref="J233:J259" si="70">SUM(H233:I233)</f>
        <v>58439.512000000002</v>
      </c>
      <c r="K233" s="27">
        <v>40496.6</v>
      </c>
      <c r="L233" s="9"/>
      <c r="M233" s="28">
        <v>40496.6</v>
      </c>
      <c r="N233" s="44">
        <f t="shared" ref="N233:N259" si="71">+MIN(G233,J233,M233)</f>
        <v>36696.6</v>
      </c>
      <c r="O233" s="17">
        <f t="shared" ref="O233:O259" si="72">+AVERAGE(G233,J233,M233)</f>
        <v>45210.904000000002</v>
      </c>
      <c r="P233" s="22">
        <f t="shared" ref="P233:P259" si="73">+MEDIAN(G233,J233,M233)</f>
        <v>40496.6</v>
      </c>
      <c r="Q233" s="22">
        <f t="shared" ref="Q233:Q259" si="74">+GEOMEAN(G233,J233,M233)</f>
        <v>44284.355012956243</v>
      </c>
      <c r="R233" s="17">
        <f t="shared" ref="R233:R259" si="75">+STDEVA(G233,J233,M233)</f>
        <v>11612.796916042567</v>
      </c>
      <c r="S233" s="45">
        <f t="shared" si="54"/>
        <v>0.25685832152443949</v>
      </c>
      <c r="T233" s="44">
        <f>V233</f>
        <v>36696.6</v>
      </c>
      <c r="U233" s="17"/>
      <c r="V233" s="18">
        <f t="shared" si="55"/>
        <v>36696.6</v>
      </c>
      <c r="W233" s="47" t="str">
        <f t="shared" si="56"/>
        <v>MENOR VALOR</v>
      </c>
    </row>
    <row r="234" spans="1:23" ht="28" x14ac:dyDescent="0.2">
      <c r="A234" s="2">
        <f>A233+1</f>
        <v>215</v>
      </c>
      <c r="B234" s="3" t="s">
        <v>376</v>
      </c>
      <c r="C234" s="2" t="s">
        <v>377</v>
      </c>
      <c r="D234" s="24">
        <v>1</v>
      </c>
      <c r="E234" s="27">
        <v>96390</v>
      </c>
      <c r="F234" s="9"/>
      <c r="G234" s="28">
        <v>96390</v>
      </c>
      <c r="H234" s="27">
        <v>129234.8</v>
      </c>
      <c r="I234" s="9">
        <v>0</v>
      </c>
      <c r="J234" s="28">
        <f t="shared" si="70"/>
        <v>129234.8</v>
      </c>
      <c r="K234" s="27">
        <v>97601</v>
      </c>
      <c r="L234" s="9"/>
      <c r="M234" s="28">
        <v>97601</v>
      </c>
      <c r="N234" s="44">
        <f t="shared" si="71"/>
        <v>96390</v>
      </c>
      <c r="O234" s="17">
        <f t="shared" si="72"/>
        <v>107741.93333333333</v>
      </c>
      <c r="P234" s="22">
        <f t="shared" si="73"/>
        <v>97601</v>
      </c>
      <c r="Q234" s="22">
        <f t="shared" si="74"/>
        <v>106730.50743874516</v>
      </c>
      <c r="R234" s="17">
        <f t="shared" si="75"/>
        <v>18623.21450269351</v>
      </c>
      <c r="S234" s="45">
        <f t="shared" si="54"/>
        <v>0.17285019793618125</v>
      </c>
      <c r="T234" s="44">
        <f>V234</f>
        <v>96390</v>
      </c>
      <c r="U234" s="17"/>
      <c r="V234" s="18">
        <f t="shared" si="55"/>
        <v>96390</v>
      </c>
      <c r="W234" s="47" t="str">
        <f t="shared" si="56"/>
        <v>MENOR VALOR</v>
      </c>
    </row>
    <row r="235" spans="1:23" ht="45" x14ac:dyDescent="0.2">
      <c r="A235" s="2">
        <f t="shared" ref="A235:A259" si="76">A234+1</f>
        <v>216</v>
      </c>
      <c r="B235" s="3" t="s">
        <v>378</v>
      </c>
      <c r="C235" s="2" t="s">
        <v>379</v>
      </c>
      <c r="D235" s="24">
        <v>1</v>
      </c>
      <c r="E235" s="27">
        <v>174873.60000000001</v>
      </c>
      <c r="F235" s="9"/>
      <c r="G235" s="28">
        <v>174873.60000000001</v>
      </c>
      <c r="H235" s="27">
        <v>238833.152</v>
      </c>
      <c r="I235" s="9">
        <v>0</v>
      </c>
      <c r="J235" s="28">
        <f t="shared" si="70"/>
        <v>238833.152</v>
      </c>
      <c r="K235" s="27">
        <v>178106.6</v>
      </c>
      <c r="L235" s="9"/>
      <c r="M235" s="28">
        <v>178106.6</v>
      </c>
      <c r="N235" s="44">
        <f t="shared" si="71"/>
        <v>174873.60000000001</v>
      </c>
      <c r="O235" s="17">
        <f t="shared" si="72"/>
        <v>197271.11733333333</v>
      </c>
      <c r="P235" s="22">
        <f t="shared" si="73"/>
        <v>178106.6</v>
      </c>
      <c r="Q235" s="22">
        <f t="shared" si="74"/>
        <v>195208.90471264807</v>
      </c>
      <c r="R235" s="17">
        <f t="shared" si="75"/>
        <v>36030.058513342919</v>
      </c>
      <c r="S235" s="45">
        <f t="shared" si="54"/>
        <v>0.18264234014785927</v>
      </c>
      <c r="T235" s="44">
        <f>V235</f>
        <v>174873.60000000001</v>
      </c>
      <c r="U235" s="17"/>
      <c r="V235" s="18">
        <f t="shared" si="55"/>
        <v>174873.60000000001</v>
      </c>
      <c r="W235" s="47" t="str">
        <f t="shared" si="56"/>
        <v>MENOR VALOR</v>
      </c>
    </row>
    <row r="236" spans="1:23" ht="39.75" customHeight="1" x14ac:dyDescent="0.2">
      <c r="A236" s="2">
        <f t="shared" si="76"/>
        <v>217</v>
      </c>
      <c r="B236" s="3" t="s">
        <v>380</v>
      </c>
      <c r="C236" s="2" t="s">
        <v>381</v>
      </c>
      <c r="D236" s="24">
        <v>1</v>
      </c>
      <c r="E236" s="27">
        <v>46512.60504201681</v>
      </c>
      <c r="F236" s="9">
        <v>8837.3949579831933</v>
      </c>
      <c r="G236" s="28">
        <v>55350</v>
      </c>
      <c r="H236" s="27">
        <v>63396.6386554622</v>
      </c>
      <c r="I236" s="9">
        <f t="shared" ref="I236:I241" si="77">H236*19%</f>
        <v>12045.361344537818</v>
      </c>
      <c r="J236" s="28">
        <f t="shared" si="70"/>
        <v>75442.000000000015</v>
      </c>
      <c r="K236" s="27">
        <v>49783.60504201681</v>
      </c>
      <c r="L236" s="9">
        <v>9458.8849579831949</v>
      </c>
      <c r="M236" s="28">
        <v>59242.490000000005</v>
      </c>
      <c r="N236" s="44">
        <f t="shared" si="71"/>
        <v>55350</v>
      </c>
      <c r="O236" s="17">
        <f t="shared" si="72"/>
        <v>63344.830000000009</v>
      </c>
      <c r="P236" s="22">
        <f t="shared" si="73"/>
        <v>59242.490000000005</v>
      </c>
      <c r="Q236" s="22">
        <f t="shared" si="74"/>
        <v>62775.190711973417</v>
      </c>
      <c r="R236" s="17">
        <f t="shared" si="75"/>
        <v>10655.703219717641</v>
      </c>
      <c r="S236" s="45">
        <f t="shared" si="54"/>
        <v>0.16821740968785676</v>
      </c>
      <c r="T236" s="44">
        <f t="shared" si="65"/>
        <v>46512.60504201681</v>
      </c>
      <c r="U236" s="17">
        <f t="shared" si="66"/>
        <v>8837.3949579831933</v>
      </c>
      <c r="V236" s="18">
        <f t="shared" si="55"/>
        <v>55350</v>
      </c>
      <c r="W236" s="47" t="str">
        <f t="shared" si="56"/>
        <v>MENOR VALOR</v>
      </c>
    </row>
    <row r="237" spans="1:23" ht="28" x14ac:dyDescent="0.2">
      <c r="A237" s="2">
        <f t="shared" si="76"/>
        <v>218</v>
      </c>
      <c r="B237" s="3" t="s">
        <v>382</v>
      </c>
      <c r="C237" s="2" t="s">
        <v>381</v>
      </c>
      <c r="D237" s="24">
        <v>1</v>
      </c>
      <c r="E237" s="27">
        <v>46512.60504201681</v>
      </c>
      <c r="F237" s="9">
        <v>8837.3949579831933</v>
      </c>
      <c r="G237" s="28">
        <v>55350</v>
      </c>
      <c r="H237" s="27">
        <v>63396.6386554622</v>
      </c>
      <c r="I237" s="9">
        <f t="shared" si="77"/>
        <v>12045.361344537818</v>
      </c>
      <c r="J237" s="28">
        <f t="shared" si="70"/>
        <v>75442.000000000015</v>
      </c>
      <c r="K237" s="27">
        <v>49583.60504201681</v>
      </c>
      <c r="L237" s="9">
        <v>9420.8849579831949</v>
      </c>
      <c r="M237" s="28">
        <v>59004.490000000005</v>
      </c>
      <c r="N237" s="44">
        <f t="shared" si="71"/>
        <v>55350</v>
      </c>
      <c r="O237" s="17">
        <f t="shared" si="72"/>
        <v>63265.496666666673</v>
      </c>
      <c r="P237" s="22">
        <f t="shared" si="73"/>
        <v>59004.490000000005</v>
      </c>
      <c r="Q237" s="22">
        <f t="shared" si="74"/>
        <v>62691.01381229049</v>
      </c>
      <c r="R237" s="17">
        <f t="shared" si="75"/>
        <v>10702.301124526164</v>
      </c>
      <c r="S237" s="45">
        <f t="shared" si="54"/>
        <v>0.16916489537598134</v>
      </c>
      <c r="T237" s="44">
        <f t="shared" si="65"/>
        <v>46512.60504201681</v>
      </c>
      <c r="U237" s="17">
        <f t="shared" si="66"/>
        <v>8837.3949579831933</v>
      </c>
      <c r="V237" s="18">
        <f t="shared" si="55"/>
        <v>55350</v>
      </c>
      <c r="W237" s="47" t="str">
        <f t="shared" si="56"/>
        <v>MENOR VALOR</v>
      </c>
    </row>
    <row r="238" spans="1:23" ht="28" x14ac:dyDescent="0.2">
      <c r="A238" s="2">
        <f t="shared" si="76"/>
        <v>219</v>
      </c>
      <c r="B238" s="3" t="s">
        <v>383</v>
      </c>
      <c r="C238" s="2" t="s">
        <v>381</v>
      </c>
      <c r="D238" s="24">
        <v>1</v>
      </c>
      <c r="E238" s="27">
        <v>46512.60504201681</v>
      </c>
      <c r="F238" s="9">
        <v>8837.3949579831933</v>
      </c>
      <c r="G238" s="28">
        <v>55350</v>
      </c>
      <c r="H238" s="27">
        <v>63396.6386554622</v>
      </c>
      <c r="I238" s="9">
        <f t="shared" si="77"/>
        <v>12045.361344537818</v>
      </c>
      <c r="J238" s="28">
        <f t="shared" si="70"/>
        <v>75442.000000000015</v>
      </c>
      <c r="K238" s="27">
        <v>49120.60504201681</v>
      </c>
      <c r="L238" s="9">
        <v>9332.9149579831937</v>
      </c>
      <c r="M238" s="28">
        <v>58453.520000000004</v>
      </c>
      <c r="N238" s="44">
        <f t="shared" si="71"/>
        <v>55350</v>
      </c>
      <c r="O238" s="17">
        <f t="shared" si="72"/>
        <v>63081.840000000004</v>
      </c>
      <c r="P238" s="22">
        <f t="shared" si="73"/>
        <v>58453.520000000004</v>
      </c>
      <c r="Q238" s="22">
        <f t="shared" si="74"/>
        <v>62495.271982032711</v>
      </c>
      <c r="R238" s="17">
        <f t="shared" si="75"/>
        <v>10816.104914284066</v>
      </c>
      <c r="S238" s="45">
        <f t="shared" si="54"/>
        <v>0.17146146837638321</v>
      </c>
      <c r="T238" s="44">
        <f t="shared" si="65"/>
        <v>46512.60504201681</v>
      </c>
      <c r="U238" s="17">
        <f t="shared" si="66"/>
        <v>8837.3949579831933</v>
      </c>
      <c r="V238" s="18">
        <f t="shared" si="55"/>
        <v>55350</v>
      </c>
      <c r="W238" s="47" t="str">
        <f t="shared" si="56"/>
        <v>MENOR VALOR</v>
      </c>
    </row>
    <row r="239" spans="1:23" ht="36" customHeight="1" x14ac:dyDescent="0.2">
      <c r="A239" s="2">
        <f t="shared" si="76"/>
        <v>220</v>
      </c>
      <c r="B239" s="3" t="s">
        <v>384</v>
      </c>
      <c r="C239" s="2" t="s">
        <v>385</v>
      </c>
      <c r="D239" s="24">
        <v>1</v>
      </c>
      <c r="E239" s="27">
        <v>8219.4957983193272</v>
      </c>
      <c r="F239" s="9">
        <v>1561.7042016806722</v>
      </c>
      <c r="G239" s="28">
        <v>9781.1999999999989</v>
      </c>
      <c r="H239" s="27">
        <v>10849.734453781513</v>
      </c>
      <c r="I239" s="9">
        <f t="shared" si="77"/>
        <v>2061.4495462184877</v>
      </c>
      <c r="J239" s="28">
        <f t="shared" si="70"/>
        <v>12911.184000000001</v>
      </c>
      <c r="K239" s="27">
        <v>10325.495798319327</v>
      </c>
      <c r="L239" s="9">
        <v>1961.8442016806721</v>
      </c>
      <c r="M239" s="28">
        <v>12287.34</v>
      </c>
      <c r="N239" s="44">
        <f t="shared" si="71"/>
        <v>9781.1999999999989</v>
      </c>
      <c r="O239" s="17">
        <f t="shared" si="72"/>
        <v>11659.908000000001</v>
      </c>
      <c r="P239" s="22">
        <f t="shared" si="73"/>
        <v>12287.34</v>
      </c>
      <c r="Q239" s="22">
        <f t="shared" si="74"/>
        <v>11577.248671866306</v>
      </c>
      <c r="R239" s="17">
        <f t="shared" si="75"/>
        <v>1656.6391115846493</v>
      </c>
      <c r="S239" s="45">
        <f t="shared" si="54"/>
        <v>0.14207994707888338</v>
      </c>
      <c r="T239" s="44">
        <f t="shared" si="65"/>
        <v>8219.4957983193272</v>
      </c>
      <c r="U239" s="17">
        <f t="shared" si="66"/>
        <v>1561.7042016806722</v>
      </c>
      <c r="V239" s="18">
        <f t="shared" si="55"/>
        <v>9781.1999999999989</v>
      </c>
      <c r="W239" s="47" t="str">
        <f t="shared" si="56"/>
        <v>MENOR VALOR</v>
      </c>
    </row>
    <row r="240" spans="1:23" ht="35.25" customHeight="1" x14ac:dyDescent="0.2">
      <c r="A240" s="2">
        <f t="shared" si="76"/>
        <v>221</v>
      </c>
      <c r="B240" s="3" t="s">
        <v>386</v>
      </c>
      <c r="C240" s="2" t="s">
        <v>385</v>
      </c>
      <c r="D240" s="24">
        <v>1</v>
      </c>
      <c r="E240" s="27">
        <v>8219.4957983193272</v>
      </c>
      <c r="F240" s="9">
        <v>1561.7042016806722</v>
      </c>
      <c r="G240" s="28">
        <v>9781.1999999999989</v>
      </c>
      <c r="H240" s="27">
        <v>10849.734453781513</v>
      </c>
      <c r="I240" s="9">
        <f t="shared" si="77"/>
        <v>2061.4495462184877</v>
      </c>
      <c r="J240" s="28">
        <f t="shared" si="70"/>
        <v>12911.184000000001</v>
      </c>
      <c r="K240" s="27">
        <v>13059.4957983193</v>
      </c>
      <c r="L240" s="9">
        <f>K240*19%</f>
        <v>2481.3042016806671</v>
      </c>
      <c r="M240" s="28">
        <f t="shared" ref="M240" si="78">SUM(K240:L240)</f>
        <v>15540.799999999967</v>
      </c>
      <c r="N240" s="44">
        <f t="shared" si="71"/>
        <v>9781.1999999999989</v>
      </c>
      <c r="O240" s="17">
        <f t="shared" si="72"/>
        <v>12744.394666666654</v>
      </c>
      <c r="P240" s="22">
        <f t="shared" si="73"/>
        <v>12911.184000000001</v>
      </c>
      <c r="Q240" s="22">
        <f t="shared" si="74"/>
        <v>12520.178682795868</v>
      </c>
      <c r="R240" s="17">
        <f t="shared" si="75"/>
        <v>2883.420200263095</v>
      </c>
      <c r="S240" s="45">
        <f t="shared" si="54"/>
        <v>0.22625007116303192</v>
      </c>
      <c r="T240" s="44">
        <f t="shared" si="65"/>
        <v>8219.4957983193272</v>
      </c>
      <c r="U240" s="17">
        <f t="shared" si="66"/>
        <v>1561.7042016806722</v>
      </c>
      <c r="V240" s="18">
        <f t="shared" si="55"/>
        <v>9781.1999999999989</v>
      </c>
      <c r="W240" s="47" t="str">
        <f t="shared" si="56"/>
        <v>MENOR VALOR</v>
      </c>
    </row>
    <row r="241" spans="1:23" ht="33" customHeight="1" x14ac:dyDescent="0.2">
      <c r="A241" s="2">
        <f t="shared" si="76"/>
        <v>222</v>
      </c>
      <c r="B241" s="3" t="s">
        <v>387</v>
      </c>
      <c r="C241" s="2" t="s">
        <v>79</v>
      </c>
      <c r="D241" s="24">
        <v>1</v>
      </c>
      <c r="E241" s="27">
        <v>16983.831932773111</v>
      </c>
      <c r="F241" s="9">
        <v>3226.928067226891</v>
      </c>
      <c r="G241" s="28">
        <v>20210.760000000002</v>
      </c>
      <c r="H241" s="27">
        <v>23418.658151260501</v>
      </c>
      <c r="I241" s="9">
        <f t="shared" si="77"/>
        <v>4449.5450487394955</v>
      </c>
      <c r="J241" s="28">
        <f t="shared" si="70"/>
        <v>27868.203199999996</v>
      </c>
      <c r="K241" s="27">
        <v>19278.831932773111</v>
      </c>
      <c r="L241" s="9">
        <v>3662.9780672268912</v>
      </c>
      <c r="M241" s="28">
        <v>22941.81</v>
      </c>
      <c r="N241" s="44">
        <f t="shared" si="71"/>
        <v>20210.760000000002</v>
      </c>
      <c r="O241" s="17">
        <f t="shared" si="72"/>
        <v>23673.591066666664</v>
      </c>
      <c r="P241" s="22">
        <f t="shared" si="73"/>
        <v>22941.81</v>
      </c>
      <c r="Q241" s="22">
        <f t="shared" si="74"/>
        <v>23466.037698780194</v>
      </c>
      <c r="R241" s="17">
        <f t="shared" si="75"/>
        <v>3880.8165039660926</v>
      </c>
      <c r="S241" s="45">
        <f t="shared" si="54"/>
        <v>0.16393019939549572</v>
      </c>
      <c r="T241" s="44">
        <f t="shared" si="65"/>
        <v>16983.831932773111</v>
      </c>
      <c r="U241" s="17">
        <f t="shared" si="66"/>
        <v>3226.928067226891</v>
      </c>
      <c r="V241" s="18">
        <f t="shared" si="55"/>
        <v>20210.760000000002</v>
      </c>
      <c r="W241" s="47" t="str">
        <f t="shared" si="56"/>
        <v>MENOR VALOR</v>
      </c>
    </row>
    <row r="242" spans="1:23" ht="30" x14ac:dyDescent="0.2">
      <c r="A242" s="2">
        <f t="shared" si="76"/>
        <v>223</v>
      </c>
      <c r="B242" s="3" t="s">
        <v>388</v>
      </c>
      <c r="C242" s="2" t="s">
        <v>389</v>
      </c>
      <c r="D242" s="24">
        <v>1</v>
      </c>
      <c r="E242" s="27">
        <v>211730.76</v>
      </c>
      <c r="F242" s="9"/>
      <c r="G242" s="28">
        <v>211730.76</v>
      </c>
      <c r="H242" s="27">
        <v>279484.60320000001</v>
      </c>
      <c r="I242" s="9">
        <v>0</v>
      </c>
      <c r="J242" s="28">
        <f t="shared" si="70"/>
        <v>279484.60320000001</v>
      </c>
      <c r="K242" s="27">
        <v>216983.76</v>
      </c>
      <c r="L242" s="9"/>
      <c r="M242" s="28">
        <v>216983.76</v>
      </c>
      <c r="N242" s="44">
        <f t="shared" si="71"/>
        <v>211730.76</v>
      </c>
      <c r="O242" s="17">
        <f t="shared" si="72"/>
        <v>236066.3744</v>
      </c>
      <c r="P242" s="22">
        <f t="shared" si="73"/>
        <v>216983.76</v>
      </c>
      <c r="Q242" s="22">
        <f t="shared" si="74"/>
        <v>234165.56187767308</v>
      </c>
      <c r="R242" s="17">
        <f t="shared" si="75"/>
        <v>37692.909762273099</v>
      </c>
      <c r="S242" s="45">
        <f t="shared" si="54"/>
        <v>0.15967081232164296</v>
      </c>
      <c r="T242" s="44">
        <f>V242</f>
        <v>211730.76</v>
      </c>
      <c r="U242" s="17"/>
      <c r="V242" s="18">
        <f t="shared" si="55"/>
        <v>211730.76</v>
      </c>
      <c r="W242" s="47" t="str">
        <f t="shared" si="56"/>
        <v>MENOR VALOR</v>
      </c>
    </row>
    <row r="243" spans="1:23" ht="28" x14ac:dyDescent="0.2">
      <c r="A243" s="2">
        <f t="shared" si="76"/>
        <v>224</v>
      </c>
      <c r="B243" s="3" t="s">
        <v>390</v>
      </c>
      <c r="C243" s="2" t="s">
        <v>391</v>
      </c>
      <c r="D243" s="24">
        <v>1</v>
      </c>
      <c r="E243" s="27">
        <v>59599.058823529427</v>
      </c>
      <c r="F243" s="9">
        <v>11323.821176470592</v>
      </c>
      <c r="G243" s="28">
        <v>70922.880000000019</v>
      </c>
      <c r="H243" s="27">
        <v>78670.757647058868</v>
      </c>
      <c r="I243" s="9">
        <f>H243*19%</f>
        <v>14947.443952941185</v>
      </c>
      <c r="J243" s="28">
        <f t="shared" si="70"/>
        <v>93618.201600000059</v>
      </c>
      <c r="K243" s="27">
        <v>60800.058823529427</v>
      </c>
      <c r="L243" s="9">
        <v>11552.011176470591</v>
      </c>
      <c r="M243" s="28">
        <v>72352.070000000022</v>
      </c>
      <c r="N243" s="44">
        <f t="shared" si="71"/>
        <v>70922.880000000019</v>
      </c>
      <c r="O243" s="17">
        <f t="shared" si="72"/>
        <v>78964.3838666667</v>
      </c>
      <c r="P243" s="22">
        <f t="shared" si="73"/>
        <v>72352.070000000022</v>
      </c>
      <c r="Q243" s="22">
        <f t="shared" si="74"/>
        <v>78318.772593091504</v>
      </c>
      <c r="R243" s="17">
        <f t="shared" si="75"/>
        <v>12710.681596017645</v>
      </c>
      <c r="S243" s="45">
        <f t="shared" si="54"/>
        <v>0.16096727377091857</v>
      </c>
      <c r="T243" s="44">
        <f t="shared" si="65"/>
        <v>59599.058823529427</v>
      </c>
      <c r="U243" s="17">
        <f t="shared" si="66"/>
        <v>11323.821176470592</v>
      </c>
      <c r="V243" s="18">
        <f t="shared" si="55"/>
        <v>70922.880000000019</v>
      </c>
      <c r="W243" s="47" t="str">
        <f t="shared" si="56"/>
        <v>MENOR VALOR</v>
      </c>
    </row>
    <row r="244" spans="1:23" ht="28" x14ac:dyDescent="0.2">
      <c r="A244" s="2">
        <f t="shared" si="76"/>
        <v>225</v>
      </c>
      <c r="B244" s="3" t="s">
        <v>392</v>
      </c>
      <c r="C244" s="2" t="s">
        <v>393</v>
      </c>
      <c r="D244" s="24">
        <v>1</v>
      </c>
      <c r="E244" s="27">
        <v>18151.260504201684</v>
      </c>
      <c r="F244" s="9">
        <v>3448.7394957983201</v>
      </c>
      <c r="G244" s="28">
        <v>21600.000000000004</v>
      </c>
      <c r="H244" s="27">
        <v>25959.663865546201</v>
      </c>
      <c r="I244" s="9">
        <f>H244*19%</f>
        <v>4932.336134453778</v>
      </c>
      <c r="J244" s="28">
        <f t="shared" si="70"/>
        <v>30891.999999999978</v>
      </c>
      <c r="K244" s="27">
        <v>24599.260504201684</v>
      </c>
      <c r="L244" s="9">
        <v>4673.8594957983196</v>
      </c>
      <c r="M244" s="28">
        <v>29273.120000000003</v>
      </c>
      <c r="N244" s="44">
        <f t="shared" si="71"/>
        <v>21600.000000000004</v>
      </c>
      <c r="O244" s="17">
        <f t="shared" si="72"/>
        <v>27255.039999999997</v>
      </c>
      <c r="P244" s="22">
        <f t="shared" si="73"/>
        <v>29273.120000000003</v>
      </c>
      <c r="Q244" s="22">
        <f t="shared" si="74"/>
        <v>26931.234622765271</v>
      </c>
      <c r="R244" s="17">
        <f t="shared" si="75"/>
        <v>4963.8494301096289</v>
      </c>
      <c r="S244" s="45">
        <f t="shared" si="54"/>
        <v>0.18212592717198836</v>
      </c>
      <c r="T244" s="44">
        <f t="shared" si="65"/>
        <v>18151.260504201684</v>
      </c>
      <c r="U244" s="17">
        <f t="shared" si="66"/>
        <v>3448.7394957983201</v>
      </c>
      <c r="V244" s="18">
        <f t="shared" si="55"/>
        <v>21600.000000000004</v>
      </c>
      <c r="W244" s="47" t="str">
        <f t="shared" si="56"/>
        <v>MENOR VALOR</v>
      </c>
    </row>
    <row r="245" spans="1:23" ht="28" x14ac:dyDescent="0.2">
      <c r="A245" s="2">
        <f t="shared" si="76"/>
        <v>226</v>
      </c>
      <c r="B245" s="3" t="s">
        <v>394</v>
      </c>
      <c r="C245" s="2" t="s">
        <v>79</v>
      </c>
      <c r="D245" s="24">
        <v>1</v>
      </c>
      <c r="E245" s="27">
        <v>105934.5</v>
      </c>
      <c r="F245" s="9"/>
      <c r="G245" s="28">
        <v>105934.5</v>
      </c>
      <c r="H245" s="27">
        <v>139833.53999999998</v>
      </c>
      <c r="I245" s="9">
        <v>0</v>
      </c>
      <c r="J245" s="28">
        <f t="shared" si="70"/>
        <v>139833.53999999998</v>
      </c>
      <c r="K245" s="27">
        <v>109022.5</v>
      </c>
      <c r="L245" s="9"/>
      <c r="M245" s="28">
        <v>109022.5</v>
      </c>
      <c r="N245" s="44">
        <f t="shared" si="71"/>
        <v>105934.5</v>
      </c>
      <c r="O245" s="17">
        <f t="shared" si="72"/>
        <v>118263.51333333332</v>
      </c>
      <c r="P245" s="22">
        <f t="shared" si="73"/>
        <v>109022.5</v>
      </c>
      <c r="Q245" s="22">
        <f t="shared" si="74"/>
        <v>117324.38958627205</v>
      </c>
      <c r="R245" s="17">
        <f t="shared" si="75"/>
        <v>18743.891639692472</v>
      </c>
      <c r="S245" s="45">
        <f t="shared" si="54"/>
        <v>0.1584925993773042</v>
      </c>
      <c r="T245" s="44">
        <f>V245</f>
        <v>105934.5</v>
      </c>
      <c r="U245" s="17"/>
      <c r="V245" s="18">
        <f t="shared" si="55"/>
        <v>105934.5</v>
      </c>
      <c r="W245" s="47" t="str">
        <f t="shared" si="56"/>
        <v>MENOR VALOR</v>
      </c>
    </row>
    <row r="246" spans="1:23" ht="28" x14ac:dyDescent="0.2">
      <c r="A246" s="2">
        <f t="shared" si="76"/>
        <v>227</v>
      </c>
      <c r="B246" s="3" t="s">
        <v>395</v>
      </c>
      <c r="C246" s="2" t="s">
        <v>396</v>
      </c>
      <c r="D246" s="24">
        <v>1</v>
      </c>
      <c r="E246" s="27">
        <v>21963.025210084037</v>
      </c>
      <c r="F246" s="9">
        <v>4172.9747899159674</v>
      </c>
      <c r="G246" s="28">
        <v>26136.000000000004</v>
      </c>
      <c r="H246" s="27">
        <v>28991.193277310929</v>
      </c>
      <c r="I246" s="9">
        <f>H246*19%</f>
        <v>5508.3267226890766</v>
      </c>
      <c r="J246" s="28">
        <f t="shared" si="70"/>
        <v>34499.520000000004</v>
      </c>
      <c r="K246" s="27">
        <v>26717.025210084037</v>
      </c>
      <c r="L246" s="9">
        <v>5076.2347899159668</v>
      </c>
      <c r="M246" s="28">
        <v>31793.260000000002</v>
      </c>
      <c r="N246" s="44">
        <f t="shared" si="71"/>
        <v>26136.000000000004</v>
      </c>
      <c r="O246" s="17">
        <f t="shared" si="72"/>
        <v>30809.593333333334</v>
      </c>
      <c r="P246" s="22">
        <f t="shared" si="73"/>
        <v>31793.260000000002</v>
      </c>
      <c r="Q246" s="22">
        <f t="shared" si="74"/>
        <v>30605.236882829227</v>
      </c>
      <c r="R246" s="17">
        <f t="shared" si="75"/>
        <v>4267.6476870676497</v>
      </c>
      <c r="S246" s="45">
        <f t="shared" si="54"/>
        <v>0.13851684574007089</v>
      </c>
      <c r="T246" s="44">
        <f t="shared" si="65"/>
        <v>21963.025210084037</v>
      </c>
      <c r="U246" s="17">
        <f t="shared" si="66"/>
        <v>4172.9747899159674</v>
      </c>
      <c r="V246" s="18">
        <f t="shared" si="55"/>
        <v>26136.000000000004</v>
      </c>
      <c r="W246" s="47" t="str">
        <f t="shared" si="56"/>
        <v>MENOR VALOR</v>
      </c>
    </row>
    <row r="247" spans="1:23" ht="28" x14ac:dyDescent="0.2">
      <c r="A247" s="2">
        <f t="shared" si="76"/>
        <v>228</v>
      </c>
      <c r="B247" s="3" t="s">
        <v>397</v>
      </c>
      <c r="C247" s="2" t="s">
        <v>398</v>
      </c>
      <c r="D247" s="24">
        <v>1</v>
      </c>
      <c r="E247" s="27">
        <v>58050</v>
      </c>
      <c r="F247" s="9">
        <v>11029.5</v>
      </c>
      <c r="G247" s="28">
        <v>69079.5</v>
      </c>
      <c r="H247" s="27">
        <v>76626</v>
      </c>
      <c r="I247" s="9">
        <f>H247*19%</f>
        <v>14558.94</v>
      </c>
      <c r="J247" s="28">
        <f t="shared" si="70"/>
        <v>91184.94</v>
      </c>
      <c r="K247" s="27">
        <v>64303</v>
      </c>
      <c r="L247" s="9">
        <v>12217.57</v>
      </c>
      <c r="M247" s="28">
        <v>76520.570000000007</v>
      </c>
      <c r="N247" s="44">
        <f t="shared" si="71"/>
        <v>69079.5</v>
      </c>
      <c r="O247" s="17">
        <f t="shared" si="72"/>
        <v>78928.33666666667</v>
      </c>
      <c r="P247" s="22">
        <f t="shared" si="73"/>
        <v>76520.570000000007</v>
      </c>
      <c r="Q247" s="22">
        <f t="shared" si="74"/>
        <v>78406.156696882259</v>
      </c>
      <c r="R247" s="17">
        <f t="shared" si="75"/>
        <v>11247.694192110339</v>
      </c>
      <c r="S247" s="45">
        <f t="shared" si="54"/>
        <v>0.14250514665742994</v>
      </c>
      <c r="T247" s="44">
        <f t="shared" si="65"/>
        <v>58050</v>
      </c>
      <c r="U247" s="17">
        <f t="shared" si="66"/>
        <v>11029.5</v>
      </c>
      <c r="V247" s="18">
        <f t="shared" si="55"/>
        <v>69079.5</v>
      </c>
      <c r="W247" s="47" t="str">
        <f t="shared" si="56"/>
        <v>MENOR VALOR</v>
      </c>
    </row>
    <row r="248" spans="1:23" ht="27.75" customHeight="1" x14ac:dyDescent="0.2">
      <c r="A248" s="2">
        <f t="shared" si="76"/>
        <v>229</v>
      </c>
      <c r="B248" s="3" t="s">
        <v>399</v>
      </c>
      <c r="C248" s="2" t="s">
        <v>400</v>
      </c>
      <c r="D248" s="24">
        <v>1</v>
      </c>
      <c r="E248" s="27">
        <v>4723.8655462184879</v>
      </c>
      <c r="F248" s="9">
        <v>897.53445378151275</v>
      </c>
      <c r="G248" s="28">
        <v>5621.4000000000005</v>
      </c>
      <c r="H248" s="27">
        <v>6235.5025210084041</v>
      </c>
      <c r="I248" s="9">
        <f>H248*19%</f>
        <v>1184.7454789915969</v>
      </c>
      <c r="J248" s="28">
        <f t="shared" si="70"/>
        <v>7420.2480000000014</v>
      </c>
      <c r="K248" s="27">
        <v>8114.8655462184997</v>
      </c>
      <c r="L248" s="9">
        <f>K248*19%</f>
        <v>1541.8244537815149</v>
      </c>
      <c r="M248" s="28">
        <f t="shared" ref="M248" si="79">SUM(K248:L248)</f>
        <v>9656.6900000000151</v>
      </c>
      <c r="N248" s="44">
        <f t="shared" si="71"/>
        <v>5621.4000000000005</v>
      </c>
      <c r="O248" s="17">
        <f t="shared" si="72"/>
        <v>7566.1126666666723</v>
      </c>
      <c r="P248" s="22">
        <f t="shared" si="73"/>
        <v>7420.2480000000014</v>
      </c>
      <c r="Q248" s="22">
        <f t="shared" si="74"/>
        <v>7385.225035350999</v>
      </c>
      <c r="R248" s="17">
        <f t="shared" si="75"/>
        <v>2021.595588084165</v>
      </c>
      <c r="S248" s="45">
        <f t="shared" si="54"/>
        <v>0.26719078569772337</v>
      </c>
      <c r="T248" s="44">
        <f t="shared" si="65"/>
        <v>4723.8655462184879</v>
      </c>
      <c r="U248" s="17">
        <f t="shared" si="66"/>
        <v>897.53445378151275</v>
      </c>
      <c r="V248" s="18">
        <f t="shared" si="55"/>
        <v>5621.4000000000005</v>
      </c>
      <c r="W248" s="47" t="str">
        <f t="shared" si="56"/>
        <v>MENOR VALOR</v>
      </c>
    </row>
    <row r="249" spans="1:23" ht="30" x14ac:dyDescent="0.2">
      <c r="A249" s="2">
        <f t="shared" si="76"/>
        <v>230</v>
      </c>
      <c r="B249" s="3" t="s">
        <v>401</v>
      </c>
      <c r="C249" s="2" t="s">
        <v>79</v>
      </c>
      <c r="D249" s="24">
        <v>1</v>
      </c>
      <c r="E249" s="27">
        <v>11036.25</v>
      </c>
      <c r="F249" s="9"/>
      <c r="G249" s="28">
        <v>11036.25</v>
      </c>
      <c r="H249" s="27">
        <v>18567.849999999999</v>
      </c>
      <c r="I249" s="9">
        <v>0</v>
      </c>
      <c r="J249" s="28">
        <f t="shared" si="70"/>
        <v>18567.849999999999</v>
      </c>
      <c r="K249" s="27">
        <v>14642.25</v>
      </c>
      <c r="L249" s="9"/>
      <c r="M249" s="28">
        <v>14642.25</v>
      </c>
      <c r="N249" s="44">
        <f t="shared" si="71"/>
        <v>11036.25</v>
      </c>
      <c r="O249" s="17">
        <f t="shared" si="72"/>
        <v>14748.783333333333</v>
      </c>
      <c r="P249" s="22">
        <f t="shared" si="73"/>
        <v>14642.25</v>
      </c>
      <c r="Q249" s="22">
        <f t="shared" si="74"/>
        <v>14423.267410684723</v>
      </c>
      <c r="R249" s="17">
        <f t="shared" si="75"/>
        <v>3766.9300037740768</v>
      </c>
      <c r="S249" s="45">
        <f t="shared" si="54"/>
        <v>0.25540615240177394</v>
      </c>
      <c r="T249" s="44">
        <f>V249</f>
        <v>11036.25</v>
      </c>
      <c r="U249" s="17"/>
      <c r="V249" s="18">
        <f t="shared" si="55"/>
        <v>11036.25</v>
      </c>
      <c r="W249" s="47" t="str">
        <f t="shared" si="56"/>
        <v>MENOR VALOR</v>
      </c>
    </row>
    <row r="250" spans="1:23" ht="45" x14ac:dyDescent="0.2">
      <c r="A250" s="2">
        <f t="shared" si="76"/>
        <v>231</v>
      </c>
      <c r="B250" s="3" t="s">
        <v>402</v>
      </c>
      <c r="C250" s="2" t="s">
        <v>403</v>
      </c>
      <c r="D250" s="24">
        <v>1</v>
      </c>
      <c r="E250" s="27">
        <v>135380.70000000001</v>
      </c>
      <c r="F250" s="9"/>
      <c r="G250" s="28">
        <v>135380.70000000001</v>
      </c>
      <c r="H250" s="27">
        <v>179702.524</v>
      </c>
      <c r="I250" s="9">
        <v>0</v>
      </c>
      <c r="J250" s="28">
        <f t="shared" si="70"/>
        <v>179702.524</v>
      </c>
      <c r="K250" s="27">
        <v>139308.70000000001</v>
      </c>
      <c r="L250" s="9"/>
      <c r="M250" s="28">
        <v>139308.70000000001</v>
      </c>
      <c r="N250" s="44">
        <f t="shared" si="71"/>
        <v>135380.70000000001</v>
      </c>
      <c r="O250" s="17">
        <f t="shared" si="72"/>
        <v>151463.97466666668</v>
      </c>
      <c r="P250" s="22">
        <f t="shared" si="73"/>
        <v>139308.70000000001</v>
      </c>
      <c r="Q250" s="22">
        <f t="shared" si="74"/>
        <v>150209.1507129996</v>
      </c>
      <c r="R250" s="17">
        <f t="shared" si="75"/>
        <v>24534.038545219533</v>
      </c>
      <c r="S250" s="45">
        <f t="shared" si="54"/>
        <v>0.16197936571526433</v>
      </c>
      <c r="T250" s="44">
        <f>V250</f>
        <v>135380.70000000001</v>
      </c>
      <c r="U250" s="17"/>
      <c r="V250" s="18">
        <f t="shared" si="55"/>
        <v>135380.70000000001</v>
      </c>
      <c r="W250" s="47" t="str">
        <f t="shared" si="56"/>
        <v>MENOR VALOR</v>
      </c>
    </row>
    <row r="251" spans="1:23" ht="28.5" customHeight="1" x14ac:dyDescent="0.2">
      <c r="A251" s="2">
        <f t="shared" si="76"/>
        <v>232</v>
      </c>
      <c r="B251" s="3" t="s">
        <v>404</v>
      </c>
      <c r="C251" s="2" t="s">
        <v>405</v>
      </c>
      <c r="D251" s="24">
        <v>1</v>
      </c>
      <c r="E251" s="27">
        <v>43109.243697478996</v>
      </c>
      <c r="F251" s="9">
        <v>8190.7563025210093</v>
      </c>
      <c r="G251" s="28">
        <v>51300.000000000007</v>
      </c>
      <c r="H251" s="27">
        <v>56904.201680672282</v>
      </c>
      <c r="I251" s="9">
        <f t="shared" ref="I251:I256" si="80">H251*19%</f>
        <v>10811.798319327734</v>
      </c>
      <c r="J251" s="28">
        <f t="shared" si="70"/>
        <v>67716.000000000015</v>
      </c>
      <c r="K251" s="27">
        <v>48350.243697478996</v>
      </c>
      <c r="L251" s="9">
        <v>9186.5463025210101</v>
      </c>
      <c r="M251" s="28">
        <v>57536.790000000008</v>
      </c>
      <c r="N251" s="44">
        <f t="shared" si="71"/>
        <v>51300.000000000007</v>
      </c>
      <c r="O251" s="17">
        <f t="shared" si="72"/>
        <v>58850.930000000015</v>
      </c>
      <c r="P251" s="22">
        <f t="shared" si="73"/>
        <v>57536.790000000008</v>
      </c>
      <c r="Q251" s="22">
        <f t="shared" si="74"/>
        <v>58467.980942541857</v>
      </c>
      <c r="R251" s="17">
        <f t="shared" si="75"/>
        <v>8286.5244194836905</v>
      </c>
      <c r="S251" s="45">
        <f t="shared" si="54"/>
        <v>0.14080532660203821</v>
      </c>
      <c r="T251" s="44">
        <f t="shared" si="65"/>
        <v>43109.243697478996</v>
      </c>
      <c r="U251" s="17">
        <f t="shared" si="66"/>
        <v>8190.7563025210093</v>
      </c>
      <c r="V251" s="18">
        <f t="shared" si="55"/>
        <v>51300.000000000007</v>
      </c>
      <c r="W251" s="47" t="str">
        <f t="shared" si="56"/>
        <v>MENOR VALOR</v>
      </c>
    </row>
    <row r="252" spans="1:23" ht="44.25" customHeight="1" x14ac:dyDescent="0.2">
      <c r="A252" s="2">
        <f t="shared" si="76"/>
        <v>233</v>
      </c>
      <c r="B252" s="3" t="s">
        <v>406</v>
      </c>
      <c r="C252" s="2" t="s">
        <v>405</v>
      </c>
      <c r="D252" s="24">
        <v>1</v>
      </c>
      <c r="E252" s="27">
        <v>49159.663865546223</v>
      </c>
      <c r="F252" s="9">
        <v>9340.3361344537825</v>
      </c>
      <c r="G252" s="28">
        <v>58500.000000000007</v>
      </c>
      <c r="H252" s="27">
        <v>67890.756302520997</v>
      </c>
      <c r="I252" s="9">
        <f t="shared" si="80"/>
        <v>12899.243697478989</v>
      </c>
      <c r="J252" s="28">
        <f t="shared" si="70"/>
        <v>80789.999999999985</v>
      </c>
      <c r="K252" s="27">
        <v>51723.663865546223</v>
      </c>
      <c r="L252" s="9">
        <v>9827.4961344537824</v>
      </c>
      <c r="M252" s="28">
        <v>61551.16</v>
      </c>
      <c r="N252" s="44">
        <f t="shared" si="71"/>
        <v>58500.000000000007</v>
      </c>
      <c r="O252" s="17">
        <f t="shared" si="72"/>
        <v>66947.05333333333</v>
      </c>
      <c r="P252" s="22">
        <f t="shared" si="73"/>
        <v>61551.16</v>
      </c>
      <c r="Q252" s="22">
        <f t="shared" si="74"/>
        <v>66259.767163505385</v>
      </c>
      <c r="R252" s="17">
        <f t="shared" si="75"/>
        <v>12085.022699545658</v>
      </c>
      <c r="S252" s="45">
        <f t="shared" si="54"/>
        <v>0.18051612577141546</v>
      </c>
      <c r="T252" s="44">
        <f t="shared" si="65"/>
        <v>49159.66386554623</v>
      </c>
      <c r="U252" s="17">
        <f t="shared" si="66"/>
        <v>9340.3361344537843</v>
      </c>
      <c r="V252" s="18">
        <f t="shared" si="55"/>
        <v>58500.000000000007</v>
      </c>
      <c r="W252" s="47" t="str">
        <f t="shared" si="56"/>
        <v>MENOR VALOR</v>
      </c>
    </row>
    <row r="253" spans="1:23" ht="40.5" customHeight="1" x14ac:dyDescent="0.2">
      <c r="A253" s="2">
        <f t="shared" si="76"/>
        <v>234</v>
      </c>
      <c r="B253" s="3" t="s">
        <v>407</v>
      </c>
      <c r="C253" s="2" t="s">
        <v>405</v>
      </c>
      <c r="D253" s="24">
        <v>1</v>
      </c>
      <c r="E253" s="27">
        <v>42201.680672268914</v>
      </c>
      <c r="F253" s="9">
        <v>8018.3193277310938</v>
      </c>
      <c r="G253" s="28">
        <v>50220.000000000007</v>
      </c>
      <c r="H253" s="27">
        <v>57706.218487395003</v>
      </c>
      <c r="I253" s="9">
        <f t="shared" si="80"/>
        <v>10964.181512605051</v>
      </c>
      <c r="J253" s="28">
        <f t="shared" si="70"/>
        <v>68670.400000000052</v>
      </c>
      <c r="K253" s="27">
        <v>43455.680672268914</v>
      </c>
      <c r="L253" s="9">
        <v>8256.5793277310931</v>
      </c>
      <c r="M253" s="28">
        <v>51712.260000000009</v>
      </c>
      <c r="N253" s="44">
        <f t="shared" si="71"/>
        <v>50220.000000000007</v>
      </c>
      <c r="O253" s="17">
        <f t="shared" si="72"/>
        <v>56867.553333333351</v>
      </c>
      <c r="P253" s="22">
        <f t="shared" si="73"/>
        <v>51712.260000000009</v>
      </c>
      <c r="Q253" s="22">
        <f t="shared" si="74"/>
        <v>56287.669522340992</v>
      </c>
      <c r="R253" s="17">
        <f t="shared" si="75"/>
        <v>10248.761000947088</v>
      </c>
      <c r="S253" s="45">
        <f t="shared" si="54"/>
        <v>0.18022159210671893</v>
      </c>
      <c r="T253" s="44">
        <f t="shared" si="65"/>
        <v>42201.680672268914</v>
      </c>
      <c r="U253" s="17">
        <f t="shared" si="66"/>
        <v>8018.3193277310938</v>
      </c>
      <c r="V253" s="18">
        <f t="shared" si="55"/>
        <v>50220.000000000007</v>
      </c>
      <c r="W253" s="47" t="str">
        <f t="shared" si="56"/>
        <v>MENOR VALOR</v>
      </c>
    </row>
    <row r="254" spans="1:23" ht="41.25" customHeight="1" x14ac:dyDescent="0.2">
      <c r="A254" s="2">
        <f t="shared" si="76"/>
        <v>235</v>
      </c>
      <c r="B254" s="3" t="s">
        <v>408</v>
      </c>
      <c r="C254" s="2" t="s">
        <v>409</v>
      </c>
      <c r="D254" s="24">
        <v>1</v>
      </c>
      <c r="E254" s="27">
        <v>48705.882352941182</v>
      </c>
      <c r="F254" s="9">
        <v>9254.1176470588252</v>
      </c>
      <c r="G254" s="28">
        <v>57960.000000000007</v>
      </c>
      <c r="H254" s="27">
        <v>67291.764705882393</v>
      </c>
      <c r="I254" s="9">
        <f t="shared" si="80"/>
        <v>12785.435294117655</v>
      </c>
      <c r="J254" s="28">
        <f t="shared" si="70"/>
        <v>80077.200000000041</v>
      </c>
      <c r="K254" s="27">
        <v>50715.882352941182</v>
      </c>
      <c r="L254" s="9">
        <v>9636.0176470588249</v>
      </c>
      <c r="M254" s="28">
        <v>60351.900000000009</v>
      </c>
      <c r="N254" s="44">
        <f t="shared" si="71"/>
        <v>57960.000000000007</v>
      </c>
      <c r="O254" s="17">
        <f t="shared" si="72"/>
        <v>66129.700000000012</v>
      </c>
      <c r="P254" s="22">
        <f t="shared" si="73"/>
        <v>60351.900000000009</v>
      </c>
      <c r="Q254" s="22">
        <f t="shared" si="74"/>
        <v>65429.871544284957</v>
      </c>
      <c r="R254" s="17">
        <f t="shared" si="75"/>
        <v>12137.951375335217</v>
      </c>
      <c r="S254" s="45">
        <f t="shared" si="54"/>
        <v>0.18354765521898958</v>
      </c>
      <c r="T254" s="44">
        <f t="shared" si="65"/>
        <v>48705.882352941182</v>
      </c>
      <c r="U254" s="17">
        <f t="shared" si="66"/>
        <v>9254.1176470588252</v>
      </c>
      <c r="V254" s="18">
        <f t="shared" si="55"/>
        <v>57960.000000000007</v>
      </c>
      <c r="W254" s="47" t="str">
        <f t="shared" si="56"/>
        <v>MENOR VALOR</v>
      </c>
    </row>
    <row r="255" spans="1:23" ht="42" customHeight="1" x14ac:dyDescent="0.2">
      <c r="A255" s="2">
        <f t="shared" si="76"/>
        <v>236</v>
      </c>
      <c r="B255" s="3" t="s">
        <v>410</v>
      </c>
      <c r="C255" s="2" t="s">
        <v>391</v>
      </c>
      <c r="D255" s="24">
        <v>1</v>
      </c>
      <c r="E255" s="27">
        <v>45378.151260504201</v>
      </c>
      <c r="F255" s="9">
        <v>8621.8487394957974</v>
      </c>
      <c r="G255" s="28">
        <v>54000</v>
      </c>
      <c r="H255" s="27">
        <v>59899.159663865546</v>
      </c>
      <c r="I255" s="9">
        <f t="shared" si="80"/>
        <v>11380.840336134454</v>
      </c>
      <c r="J255" s="28">
        <f t="shared" si="70"/>
        <v>71280</v>
      </c>
      <c r="K255" s="27">
        <v>46632.151260504201</v>
      </c>
      <c r="L255" s="9">
        <v>8860.1087394957976</v>
      </c>
      <c r="M255" s="28">
        <v>55492.259999999995</v>
      </c>
      <c r="N255" s="44">
        <f t="shared" si="71"/>
        <v>54000</v>
      </c>
      <c r="O255" s="17">
        <f t="shared" si="72"/>
        <v>60257.420000000006</v>
      </c>
      <c r="P255" s="22">
        <f t="shared" si="73"/>
        <v>55492.259999999995</v>
      </c>
      <c r="Q255" s="22">
        <f t="shared" si="74"/>
        <v>59776.610783832628</v>
      </c>
      <c r="R255" s="17">
        <f t="shared" si="75"/>
        <v>9574.9497319411421</v>
      </c>
      <c r="S255" s="45">
        <f t="shared" si="54"/>
        <v>0.15890075831227327</v>
      </c>
      <c r="T255" s="44">
        <f t="shared" si="65"/>
        <v>45378.151260504201</v>
      </c>
      <c r="U255" s="17">
        <f t="shared" si="66"/>
        <v>8621.8487394957974</v>
      </c>
      <c r="V255" s="18">
        <f t="shared" si="55"/>
        <v>54000</v>
      </c>
      <c r="W255" s="47" t="str">
        <f t="shared" si="56"/>
        <v>MENOR VALOR</v>
      </c>
    </row>
    <row r="256" spans="1:23" ht="28" x14ac:dyDescent="0.2">
      <c r="A256" s="2">
        <f t="shared" si="76"/>
        <v>237</v>
      </c>
      <c r="B256" s="3" t="s">
        <v>411</v>
      </c>
      <c r="C256" s="2" t="s">
        <v>79</v>
      </c>
      <c r="D256" s="24">
        <v>1</v>
      </c>
      <c r="E256" s="27">
        <v>32907.478991596639</v>
      </c>
      <c r="F256" s="9">
        <v>6252.4210084033612</v>
      </c>
      <c r="G256" s="28">
        <v>39159.9</v>
      </c>
      <c r="H256" s="27">
        <v>43437.872268907566</v>
      </c>
      <c r="I256" s="9">
        <f t="shared" si="80"/>
        <v>8253.1957310924372</v>
      </c>
      <c r="J256" s="28">
        <f t="shared" si="70"/>
        <v>51691.067999999999</v>
      </c>
      <c r="K256" s="27">
        <v>35449.478991596639</v>
      </c>
      <c r="L256" s="9">
        <v>6735.4010084033616</v>
      </c>
      <c r="M256" s="28">
        <v>42184.880000000005</v>
      </c>
      <c r="N256" s="44">
        <f t="shared" si="71"/>
        <v>39159.9</v>
      </c>
      <c r="O256" s="17">
        <f t="shared" si="72"/>
        <v>44345.282666666666</v>
      </c>
      <c r="P256" s="22">
        <f t="shared" si="73"/>
        <v>42184.880000000005</v>
      </c>
      <c r="Q256" s="22">
        <f t="shared" si="74"/>
        <v>44035.672432682193</v>
      </c>
      <c r="R256" s="17">
        <f t="shared" si="75"/>
        <v>6538.9638034371401</v>
      </c>
      <c r="S256" s="45">
        <f t="shared" si="54"/>
        <v>0.14745567984286026</v>
      </c>
      <c r="T256" s="44">
        <f t="shared" si="65"/>
        <v>32907.478991596639</v>
      </c>
      <c r="U256" s="17">
        <f t="shared" si="66"/>
        <v>6252.4210084033612</v>
      </c>
      <c r="V256" s="18">
        <f t="shared" si="55"/>
        <v>39159.9</v>
      </c>
      <c r="W256" s="47" t="str">
        <f t="shared" si="56"/>
        <v>MENOR VALOR</v>
      </c>
    </row>
    <row r="257" spans="1:23" ht="28" x14ac:dyDescent="0.2">
      <c r="A257" s="2">
        <f t="shared" si="76"/>
        <v>238</v>
      </c>
      <c r="B257" s="3" t="s">
        <v>412</v>
      </c>
      <c r="C257" s="2" t="s">
        <v>79</v>
      </c>
      <c r="D257" s="24">
        <v>1</v>
      </c>
      <c r="E257" s="27">
        <v>5002.2</v>
      </c>
      <c r="F257" s="9"/>
      <c r="G257" s="28">
        <v>5002.2</v>
      </c>
      <c r="H257" s="27">
        <v>6902.9040000000005</v>
      </c>
      <c r="I257" s="9">
        <v>0</v>
      </c>
      <c r="J257" s="28">
        <f t="shared" si="70"/>
        <v>6902.9040000000005</v>
      </c>
      <c r="K257" s="27">
        <v>8254.2000000000007</v>
      </c>
      <c r="L257" s="9"/>
      <c r="M257" s="28">
        <v>8254.2000000000007</v>
      </c>
      <c r="N257" s="44">
        <f t="shared" si="71"/>
        <v>5002.2</v>
      </c>
      <c r="O257" s="17">
        <f t="shared" si="72"/>
        <v>6719.768</v>
      </c>
      <c r="P257" s="22">
        <f t="shared" si="73"/>
        <v>6902.9040000000005</v>
      </c>
      <c r="Q257" s="22">
        <f t="shared" si="74"/>
        <v>6580.9606053329508</v>
      </c>
      <c r="R257" s="17">
        <f t="shared" si="75"/>
        <v>1633.7166510359223</v>
      </c>
      <c r="S257" s="45">
        <f t="shared" si="54"/>
        <v>0.24312099034310741</v>
      </c>
      <c r="T257" s="44">
        <f>V257</f>
        <v>5002.2</v>
      </c>
      <c r="U257" s="17"/>
      <c r="V257" s="18">
        <f t="shared" si="55"/>
        <v>5002.2</v>
      </c>
      <c r="W257" s="47" t="str">
        <f t="shared" si="56"/>
        <v>MENOR VALOR</v>
      </c>
    </row>
    <row r="258" spans="1:23" ht="33" customHeight="1" x14ac:dyDescent="0.2">
      <c r="A258" s="2">
        <f t="shared" si="76"/>
        <v>239</v>
      </c>
      <c r="B258" s="3" t="s">
        <v>413</v>
      </c>
      <c r="C258" s="2" t="s">
        <v>414</v>
      </c>
      <c r="D258" s="24">
        <v>1</v>
      </c>
      <c r="E258" s="27">
        <v>46512.60504201681</v>
      </c>
      <c r="F258" s="9">
        <v>8837.3949579831933</v>
      </c>
      <c r="G258" s="28">
        <v>55350</v>
      </c>
      <c r="H258" s="27">
        <v>61396.6386554622</v>
      </c>
      <c r="I258" s="9">
        <f>H258*19%</f>
        <v>11665.361344537818</v>
      </c>
      <c r="J258" s="28">
        <f t="shared" si="70"/>
        <v>73062.000000000015</v>
      </c>
      <c r="K258" s="27">
        <v>47766.60504201681</v>
      </c>
      <c r="L258" s="9">
        <v>9075.6549579831935</v>
      </c>
      <c r="M258" s="28">
        <v>56842.26</v>
      </c>
      <c r="N258" s="44">
        <f t="shared" si="71"/>
        <v>55350</v>
      </c>
      <c r="O258" s="17">
        <f t="shared" si="72"/>
        <v>61751.420000000006</v>
      </c>
      <c r="P258" s="22">
        <f t="shared" si="73"/>
        <v>56842.26</v>
      </c>
      <c r="Q258" s="22">
        <f t="shared" si="74"/>
        <v>61257.627525045151</v>
      </c>
      <c r="R258" s="17">
        <f t="shared" si="75"/>
        <v>9823.6258545000146</v>
      </c>
      <c r="S258" s="45">
        <f t="shared" si="54"/>
        <v>0.15908340009832994</v>
      </c>
      <c r="T258" s="44">
        <f t="shared" si="65"/>
        <v>46512.60504201681</v>
      </c>
      <c r="U258" s="17">
        <f t="shared" si="66"/>
        <v>8837.3949579831933</v>
      </c>
      <c r="V258" s="18">
        <f t="shared" si="55"/>
        <v>55350</v>
      </c>
      <c r="W258" s="47" t="str">
        <f t="shared" si="56"/>
        <v>MENOR VALOR</v>
      </c>
    </row>
    <row r="259" spans="1:23" ht="27" customHeight="1" x14ac:dyDescent="0.2">
      <c r="A259" s="2">
        <f t="shared" si="76"/>
        <v>240</v>
      </c>
      <c r="B259" s="3" t="s">
        <v>415</v>
      </c>
      <c r="C259" s="2" t="s">
        <v>414</v>
      </c>
      <c r="D259" s="24">
        <v>1</v>
      </c>
      <c r="E259" s="27">
        <v>85084.033613445383</v>
      </c>
      <c r="F259" s="9">
        <v>16165.966386554623</v>
      </c>
      <c r="G259" s="28">
        <v>101250</v>
      </c>
      <c r="H259" s="27">
        <v>112310.92436974791</v>
      </c>
      <c r="I259" s="9">
        <f>H259*19%</f>
        <v>21339.075630252104</v>
      </c>
      <c r="J259" s="28">
        <f t="shared" si="70"/>
        <v>133650</v>
      </c>
      <c r="K259" s="27">
        <v>90496.033613445383</v>
      </c>
      <c r="L259" s="9">
        <v>17194.246386554623</v>
      </c>
      <c r="M259" s="28">
        <v>107690.28</v>
      </c>
      <c r="N259" s="44">
        <f t="shared" si="71"/>
        <v>101250</v>
      </c>
      <c r="O259" s="17">
        <f t="shared" si="72"/>
        <v>114196.76000000001</v>
      </c>
      <c r="P259" s="22">
        <f t="shared" si="73"/>
        <v>107690.28</v>
      </c>
      <c r="Q259" s="22">
        <f t="shared" si="74"/>
        <v>113374.0080735697</v>
      </c>
      <c r="R259" s="17">
        <f t="shared" si="75"/>
        <v>17151.988557971868</v>
      </c>
      <c r="S259" s="45">
        <f t="shared" si="54"/>
        <v>0.15019680556586604</v>
      </c>
      <c r="T259" s="44">
        <f t="shared" si="65"/>
        <v>85084.033613445383</v>
      </c>
      <c r="U259" s="17">
        <f t="shared" si="66"/>
        <v>16165.966386554623</v>
      </c>
      <c r="V259" s="18">
        <f t="shared" si="55"/>
        <v>101250</v>
      </c>
      <c r="W259" s="47" t="str">
        <f t="shared" si="56"/>
        <v>MENOR VALOR</v>
      </c>
    </row>
    <row r="260" spans="1:23" ht="27" customHeight="1" thickBot="1" x14ac:dyDescent="0.25">
      <c r="A260" s="84" t="s">
        <v>416</v>
      </c>
      <c r="B260" s="84"/>
      <c r="C260" s="84"/>
      <c r="D260" s="84"/>
      <c r="E260" s="86"/>
      <c r="F260" s="87"/>
      <c r="G260" s="31">
        <f>SUM(G10:G259)</f>
        <v>27093907.173719991</v>
      </c>
      <c r="H260" s="34"/>
      <c r="I260" s="35"/>
      <c r="J260" s="36">
        <f>SUM(J10:J259)</f>
        <v>36075015.519160025</v>
      </c>
      <c r="K260" s="39"/>
      <c r="L260" s="40"/>
      <c r="M260" s="41">
        <f>SUM(M10:M259)</f>
        <v>28062114.763000004</v>
      </c>
      <c r="N260" s="52"/>
      <c r="O260" s="53"/>
      <c r="P260" s="53"/>
      <c r="Q260" s="53"/>
      <c r="R260" s="53"/>
      <c r="S260" s="54"/>
      <c r="T260" s="49"/>
      <c r="U260" s="50"/>
      <c r="V260" s="48">
        <f>SUM(V10:V259)</f>
        <v>27093907.173719991</v>
      </c>
      <c r="W260" s="51"/>
    </row>
    <row r="261" spans="1:23" ht="39" customHeight="1" x14ac:dyDescent="0.2">
      <c r="A261" s="85"/>
      <c r="B261" s="85"/>
      <c r="C261" s="85"/>
      <c r="D261" s="85"/>
      <c r="E261" s="67" t="s">
        <v>425</v>
      </c>
      <c r="F261" s="67"/>
      <c r="G261" s="67"/>
      <c r="H261" s="68" t="s">
        <v>426</v>
      </c>
      <c r="I261" s="68"/>
      <c r="J261" s="68"/>
      <c r="K261" s="69" t="s">
        <v>427</v>
      </c>
      <c r="L261" s="69"/>
      <c r="M261" s="69"/>
    </row>
    <row r="262" spans="1:23" x14ac:dyDescent="0.2">
      <c r="E262" s="1"/>
      <c r="F262" s="1"/>
      <c r="G262" s="1"/>
    </row>
  </sheetData>
  <sheetProtection algorithmName="SHA-512" hashValue="o+xxng1P1jz8w7a6tEdhzBjkWLiFFMu1X5JFRJr8BGumpLo7GRIEDH2JY/J9bSYgeYSCfHmwDn4BpuI5Fr/OFw==" saltValue="roseFSn8nXE3uSsg/0Nohw==" spinCount="100000" sheet="1" objects="1" scenarios="1" selectLockedCells="1" selectUnlockedCells="1"/>
  <mergeCells count="31">
    <mergeCell ref="E261:G261"/>
    <mergeCell ref="H261:J261"/>
    <mergeCell ref="K261:M261"/>
    <mergeCell ref="A7:D7"/>
    <mergeCell ref="E7:G7"/>
    <mergeCell ref="E16:G16"/>
    <mergeCell ref="H16:J16"/>
    <mergeCell ref="H7:J7"/>
    <mergeCell ref="K7:M7"/>
    <mergeCell ref="H8:J8"/>
    <mergeCell ref="K8:M8"/>
    <mergeCell ref="K16:M16"/>
    <mergeCell ref="K231:M231"/>
    <mergeCell ref="A260:D261"/>
    <mergeCell ref="E260:F260"/>
    <mergeCell ref="A231:D231"/>
    <mergeCell ref="A8:A9"/>
    <mergeCell ref="B8:B9"/>
    <mergeCell ref="C8:C9"/>
    <mergeCell ref="D8:D9"/>
    <mergeCell ref="E8:G8"/>
    <mergeCell ref="N16:S16"/>
    <mergeCell ref="T16:W16"/>
    <mergeCell ref="N231:S231"/>
    <mergeCell ref="T231:W231"/>
    <mergeCell ref="D1:T5"/>
    <mergeCell ref="A16:D16"/>
    <mergeCell ref="N7:S8"/>
    <mergeCell ref="T7:W8"/>
    <mergeCell ref="E231:G231"/>
    <mergeCell ref="H231:J231"/>
  </mergeCells>
  <conditionalFormatting sqref="A1">
    <cfRule type="duplicateValues" dxfId="3" priority="2"/>
  </conditionalFormatting>
  <conditionalFormatting sqref="A2">
    <cfRule type="duplicateValues" dxfId="2" priority="3"/>
  </conditionalFormatting>
  <conditionalFormatting sqref="A3:A5">
    <cfRule type="duplicateValues" dxfId="1" priority="1"/>
  </conditionalFormatting>
  <conditionalFormatting sqref="B10:B15 B18:B230 B233:B259">
    <cfRule type="expression" dxfId="0" priority="4" stopIfTrue="1">
      <formula>AND(COUNTIF(#REF!, B10)&gt;1,NOT(ISBLANK(B10)))</formula>
    </cfRule>
  </conditionalFormatting>
  <printOptions horizontalCentered="1" gridLines="1"/>
  <pageMargins left="0.51181102362204722" right="0.51181102362204722" top="0.35433070866141736" bottom="0.35433070866141736" header="0.31496062992125984" footer="0.31496062992125984"/>
  <pageSetup scale="45" fitToHeight="2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CANINOS II SEM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Carol Cabrera</cp:lastModifiedBy>
  <cp:lastPrinted>2026-06-16T19:41:59Z</cp:lastPrinted>
  <dcterms:created xsi:type="dcterms:W3CDTF">2026-05-27T18:38:35Z</dcterms:created>
  <dcterms:modified xsi:type="dcterms:W3CDTF">2026-06-24T23:28:49Z</dcterms:modified>
</cp:coreProperties>
</file>