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transmilenio-my.sharepoint.com/personal/miguel_duque_transmilenio_gov_co/Documents/MIGUEL DARIO DUQUE/COTA/2026/JUNIO/"/>
    </mc:Choice>
  </mc:AlternateContent>
  <xr:revisionPtr revIDLastSave="0" documentId="8_{6D8531B3-0799-494F-BAF6-CA5F0C9CFFA6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RESUMEN" sheetId="1" r:id="rId1"/>
    <sheet name="COMPARATIVO GENERAL" sheetId="2" r:id="rId2"/>
    <sheet name="AGENDA JUVENIL" sheetId="3" r:id="rId3"/>
    <sheet name="20 DE JULIO" sheetId="4" r:id="rId4"/>
    <sheet name="PARQUE RENACE" sheetId="5" r:id="rId5"/>
    <sheet name="SEMANA JUVENTUD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/>
  <c r="C5" i="1"/>
  <c r="D5" i="1"/>
  <c r="B6" i="1"/>
  <c r="C6" i="1"/>
  <c r="D6" i="1"/>
  <c r="B7" i="1"/>
  <c r="C7" i="1"/>
  <c r="D7" i="1"/>
  <c r="O14" i="6"/>
  <c r="C8" i="1" s="1"/>
  <c r="J14" i="6"/>
  <c r="B8" i="1" s="1"/>
  <c r="P13" i="6"/>
  <c r="Q13" i="6" s="1"/>
  <c r="M13" i="6"/>
  <c r="H13" i="6"/>
  <c r="P12" i="6"/>
  <c r="Q12" i="6" s="1"/>
  <c r="M12" i="6"/>
  <c r="H12" i="6"/>
  <c r="P11" i="6"/>
  <c r="Q11" i="6" s="1"/>
  <c r="M11" i="6"/>
  <c r="H11" i="6"/>
  <c r="P10" i="6"/>
  <c r="Q10" i="6" s="1"/>
  <c r="M10" i="6"/>
  <c r="H10" i="6"/>
  <c r="P9" i="6"/>
  <c r="Q9" i="6" s="1"/>
  <c r="M9" i="6"/>
  <c r="H9" i="6"/>
  <c r="P8" i="6"/>
  <c r="Q8" i="6" s="1"/>
  <c r="M8" i="6"/>
  <c r="H8" i="6"/>
  <c r="P7" i="6"/>
  <c r="Q7" i="6" s="1"/>
  <c r="M7" i="6"/>
  <c r="H7" i="6"/>
  <c r="P6" i="6"/>
  <c r="Q6" i="6" s="1"/>
  <c r="M6" i="6"/>
  <c r="H6" i="6"/>
  <c r="P5" i="6"/>
  <c r="Q5" i="6" s="1"/>
  <c r="M5" i="6"/>
  <c r="H5" i="6"/>
  <c r="O54" i="5"/>
  <c r="J54" i="5"/>
  <c r="P53" i="5"/>
  <c r="Q53" i="5" s="1"/>
  <c r="M53" i="5"/>
  <c r="H53" i="5"/>
  <c r="P52" i="5"/>
  <c r="Q52" i="5" s="1"/>
  <c r="M52" i="5"/>
  <c r="H52" i="5"/>
  <c r="P51" i="5"/>
  <c r="Q51" i="5" s="1"/>
  <c r="M51" i="5"/>
  <c r="H51" i="5"/>
  <c r="P50" i="5"/>
  <c r="Q50" i="5" s="1"/>
  <c r="M50" i="5"/>
  <c r="H50" i="5"/>
  <c r="P49" i="5"/>
  <c r="Q49" i="5" s="1"/>
  <c r="M49" i="5"/>
  <c r="H49" i="5"/>
  <c r="P48" i="5"/>
  <c r="Q48" i="5" s="1"/>
  <c r="M48" i="5"/>
  <c r="H48" i="5"/>
  <c r="Q47" i="5"/>
  <c r="P47" i="5"/>
  <c r="M47" i="5"/>
  <c r="H47" i="5"/>
  <c r="P46" i="5"/>
  <c r="Q46" i="5" s="1"/>
  <c r="M46" i="5"/>
  <c r="H46" i="5"/>
  <c r="Q45" i="5"/>
  <c r="P45" i="5"/>
  <c r="M45" i="5"/>
  <c r="H45" i="5"/>
  <c r="P44" i="5"/>
  <c r="Q44" i="5" s="1"/>
  <c r="M44" i="5"/>
  <c r="H44" i="5"/>
  <c r="P43" i="5"/>
  <c r="Q43" i="5" s="1"/>
  <c r="M43" i="5"/>
  <c r="H43" i="5"/>
  <c r="P42" i="5"/>
  <c r="Q42" i="5" s="1"/>
  <c r="M42" i="5"/>
  <c r="H42" i="5"/>
  <c r="P41" i="5"/>
  <c r="Q41" i="5" s="1"/>
  <c r="M41" i="5"/>
  <c r="H41" i="5"/>
  <c r="P40" i="5"/>
  <c r="Q40" i="5" s="1"/>
  <c r="M40" i="5"/>
  <c r="H40" i="5"/>
  <c r="P39" i="5"/>
  <c r="Q39" i="5" s="1"/>
  <c r="M39" i="5"/>
  <c r="H39" i="5"/>
  <c r="P38" i="5"/>
  <c r="Q38" i="5" s="1"/>
  <c r="M38" i="5"/>
  <c r="H38" i="5"/>
  <c r="P37" i="5"/>
  <c r="Q37" i="5" s="1"/>
  <c r="M37" i="5"/>
  <c r="H37" i="5"/>
  <c r="P36" i="5"/>
  <c r="Q36" i="5" s="1"/>
  <c r="M36" i="5"/>
  <c r="H36" i="5"/>
  <c r="P35" i="5"/>
  <c r="Q35" i="5" s="1"/>
  <c r="M35" i="5"/>
  <c r="H35" i="5"/>
  <c r="P34" i="5"/>
  <c r="Q34" i="5" s="1"/>
  <c r="M34" i="5"/>
  <c r="H34" i="5"/>
  <c r="P33" i="5"/>
  <c r="Q33" i="5" s="1"/>
  <c r="M33" i="5"/>
  <c r="H33" i="5"/>
  <c r="P32" i="5"/>
  <c r="Q32" i="5" s="1"/>
  <c r="M32" i="5"/>
  <c r="H32" i="5"/>
  <c r="Q31" i="5"/>
  <c r="P31" i="5"/>
  <c r="M31" i="5"/>
  <c r="H31" i="5"/>
  <c r="P30" i="5"/>
  <c r="Q30" i="5" s="1"/>
  <c r="M30" i="5"/>
  <c r="H30" i="5"/>
  <c r="P29" i="5"/>
  <c r="Q29" i="5" s="1"/>
  <c r="M29" i="5"/>
  <c r="H29" i="5"/>
  <c r="P28" i="5"/>
  <c r="Q28" i="5" s="1"/>
  <c r="M28" i="5"/>
  <c r="H28" i="5"/>
  <c r="P27" i="5"/>
  <c r="Q27" i="5" s="1"/>
  <c r="M27" i="5"/>
  <c r="H27" i="5"/>
  <c r="P26" i="5"/>
  <c r="Q26" i="5" s="1"/>
  <c r="M26" i="5"/>
  <c r="H26" i="5"/>
  <c r="Q25" i="5"/>
  <c r="P25" i="5"/>
  <c r="M25" i="5"/>
  <c r="H25" i="5"/>
  <c r="P24" i="5"/>
  <c r="Q24" i="5" s="1"/>
  <c r="M24" i="5"/>
  <c r="H24" i="5"/>
  <c r="P23" i="5"/>
  <c r="Q23" i="5" s="1"/>
  <c r="M23" i="5"/>
  <c r="H23" i="5"/>
  <c r="P22" i="5"/>
  <c r="Q22" i="5" s="1"/>
  <c r="M22" i="5"/>
  <c r="H22" i="5"/>
  <c r="P21" i="5"/>
  <c r="Q21" i="5" s="1"/>
  <c r="M21" i="5"/>
  <c r="H21" i="5"/>
  <c r="P20" i="5"/>
  <c r="Q20" i="5" s="1"/>
  <c r="M20" i="5"/>
  <c r="H20" i="5"/>
  <c r="P19" i="5"/>
  <c r="Q19" i="5" s="1"/>
  <c r="M19" i="5"/>
  <c r="H19" i="5"/>
  <c r="P18" i="5"/>
  <c r="Q18" i="5" s="1"/>
  <c r="M18" i="5"/>
  <c r="H18" i="5"/>
  <c r="P17" i="5"/>
  <c r="Q17" i="5" s="1"/>
  <c r="M17" i="5"/>
  <c r="H17" i="5"/>
  <c r="P16" i="5"/>
  <c r="Q16" i="5" s="1"/>
  <c r="M16" i="5"/>
  <c r="H16" i="5"/>
  <c r="Q15" i="5"/>
  <c r="P15" i="5"/>
  <c r="M15" i="5"/>
  <c r="H15" i="5"/>
  <c r="P14" i="5"/>
  <c r="Q14" i="5" s="1"/>
  <c r="M14" i="5"/>
  <c r="H14" i="5"/>
  <c r="Q13" i="5"/>
  <c r="P13" i="5"/>
  <c r="M13" i="5"/>
  <c r="H13" i="5"/>
  <c r="P12" i="5"/>
  <c r="Q12" i="5" s="1"/>
  <c r="M12" i="5"/>
  <c r="H12" i="5"/>
  <c r="P11" i="5"/>
  <c r="Q11" i="5" s="1"/>
  <c r="M11" i="5"/>
  <c r="H11" i="5"/>
  <c r="P10" i="5"/>
  <c r="Q10" i="5" s="1"/>
  <c r="M10" i="5"/>
  <c r="H10" i="5"/>
  <c r="P9" i="5"/>
  <c r="Q9" i="5" s="1"/>
  <c r="M9" i="5"/>
  <c r="H9" i="5"/>
  <c r="P8" i="5"/>
  <c r="Q8" i="5" s="1"/>
  <c r="M8" i="5"/>
  <c r="H8" i="5"/>
  <c r="P7" i="5"/>
  <c r="Q7" i="5" s="1"/>
  <c r="M7" i="5"/>
  <c r="H7" i="5"/>
  <c r="P6" i="5"/>
  <c r="Q6" i="5" s="1"/>
  <c r="M6" i="5"/>
  <c r="H6" i="5"/>
  <c r="P5" i="5"/>
  <c r="Q5" i="5" s="1"/>
  <c r="M5" i="5"/>
  <c r="H5" i="5"/>
  <c r="O22" i="4"/>
  <c r="J22" i="4"/>
  <c r="P21" i="4"/>
  <c r="Q21" i="4" s="1"/>
  <c r="M21" i="4"/>
  <c r="H21" i="4"/>
  <c r="P20" i="4"/>
  <c r="Q20" i="4" s="1"/>
  <c r="M20" i="4"/>
  <c r="H20" i="4"/>
  <c r="P19" i="4"/>
  <c r="Q19" i="4" s="1"/>
  <c r="M19" i="4"/>
  <c r="H19" i="4"/>
  <c r="P18" i="4"/>
  <c r="Q18" i="4" s="1"/>
  <c r="M18" i="4"/>
  <c r="H18" i="4"/>
  <c r="P17" i="4"/>
  <c r="Q17" i="4" s="1"/>
  <c r="M17" i="4"/>
  <c r="H17" i="4"/>
  <c r="P16" i="4"/>
  <c r="Q16" i="4" s="1"/>
  <c r="M16" i="4"/>
  <c r="H16" i="4"/>
  <c r="P15" i="4"/>
  <c r="Q15" i="4" s="1"/>
  <c r="M15" i="4"/>
  <c r="H15" i="4"/>
  <c r="P14" i="4"/>
  <c r="Q14" i="4" s="1"/>
  <c r="M14" i="4"/>
  <c r="H14" i="4"/>
  <c r="P13" i="4"/>
  <c r="Q13" i="4" s="1"/>
  <c r="M13" i="4"/>
  <c r="H13" i="4"/>
  <c r="P12" i="4"/>
  <c r="Q12" i="4" s="1"/>
  <c r="M12" i="4"/>
  <c r="H12" i="4"/>
  <c r="P11" i="4"/>
  <c r="Q11" i="4" s="1"/>
  <c r="M11" i="4"/>
  <c r="H11" i="4"/>
  <c r="P10" i="4"/>
  <c r="Q10" i="4" s="1"/>
  <c r="M10" i="4"/>
  <c r="H10" i="4"/>
  <c r="P9" i="4"/>
  <c r="Q9" i="4" s="1"/>
  <c r="M9" i="4"/>
  <c r="H9" i="4"/>
  <c r="P8" i="4"/>
  <c r="Q8" i="4" s="1"/>
  <c r="M8" i="4"/>
  <c r="H8" i="4"/>
  <c r="P7" i="4"/>
  <c r="Q7" i="4" s="1"/>
  <c r="M7" i="4"/>
  <c r="H7" i="4"/>
  <c r="P6" i="4"/>
  <c r="Q6" i="4" s="1"/>
  <c r="M6" i="4"/>
  <c r="H6" i="4"/>
  <c r="P5" i="4"/>
  <c r="Q5" i="4" s="1"/>
  <c r="M5" i="4"/>
  <c r="H5" i="4"/>
  <c r="O15" i="3"/>
  <c r="J15" i="3"/>
  <c r="P14" i="3"/>
  <c r="Q14" i="3" s="1"/>
  <c r="M14" i="3"/>
  <c r="H14" i="3"/>
  <c r="P13" i="3"/>
  <c r="Q13" i="3" s="1"/>
  <c r="M13" i="3"/>
  <c r="H13" i="3"/>
  <c r="P12" i="3"/>
  <c r="Q12" i="3" s="1"/>
  <c r="M12" i="3"/>
  <c r="H12" i="3"/>
  <c r="P11" i="3"/>
  <c r="Q11" i="3" s="1"/>
  <c r="M11" i="3"/>
  <c r="H11" i="3"/>
  <c r="P10" i="3"/>
  <c r="Q10" i="3" s="1"/>
  <c r="M10" i="3"/>
  <c r="H10" i="3"/>
  <c r="P9" i="3"/>
  <c r="Q9" i="3" s="1"/>
  <c r="M9" i="3"/>
  <c r="H9" i="3"/>
  <c r="P8" i="3"/>
  <c r="Q8" i="3" s="1"/>
  <c r="M8" i="3"/>
  <c r="H8" i="3"/>
  <c r="P7" i="3"/>
  <c r="Q7" i="3" s="1"/>
  <c r="M7" i="3"/>
  <c r="H7" i="3"/>
  <c r="P6" i="3"/>
  <c r="Q6" i="3" s="1"/>
  <c r="M6" i="3"/>
  <c r="H6" i="3"/>
  <c r="P5" i="3"/>
  <c r="Q5" i="3" s="1"/>
  <c r="M5" i="3"/>
  <c r="H5" i="3"/>
  <c r="P90" i="2"/>
  <c r="K90" i="2"/>
  <c r="Q89" i="2"/>
  <c r="R89" i="2" s="1"/>
  <c r="N89" i="2"/>
  <c r="I89" i="2"/>
  <c r="Q88" i="2"/>
  <c r="R88" i="2" s="1"/>
  <c r="N88" i="2"/>
  <c r="I88" i="2"/>
  <c r="Q87" i="2"/>
  <c r="R87" i="2" s="1"/>
  <c r="N87" i="2"/>
  <c r="I87" i="2"/>
  <c r="Q86" i="2"/>
  <c r="R86" i="2" s="1"/>
  <c r="N86" i="2"/>
  <c r="I86" i="2"/>
  <c r="Q85" i="2"/>
  <c r="R85" i="2" s="1"/>
  <c r="N85" i="2"/>
  <c r="I85" i="2"/>
  <c r="Q84" i="2"/>
  <c r="R84" i="2" s="1"/>
  <c r="N84" i="2"/>
  <c r="I84" i="2"/>
  <c r="Q83" i="2"/>
  <c r="R83" i="2" s="1"/>
  <c r="N83" i="2"/>
  <c r="I83" i="2"/>
  <c r="Q82" i="2"/>
  <c r="R82" i="2" s="1"/>
  <c r="N82" i="2"/>
  <c r="I82" i="2"/>
  <c r="Q81" i="2"/>
  <c r="R81" i="2" s="1"/>
  <c r="N81" i="2"/>
  <c r="I81" i="2"/>
  <c r="Q80" i="2"/>
  <c r="R80" i="2" s="1"/>
  <c r="N80" i="2"/>
  <c r="I80" i="2"/>
  <c r="Q79" i="2"/>
  <c r="R79" i="2" s="1"/>
  <c r="N79" i="2"/>
  <c r="I79" i="2"/>
  <c r="Q78" i="2"/>
  <c r="R78" i="2" s="1"/>
  <c r="N78" i="2"/>
  <c r="I78" i="2"/>
  <c r="Q77" i="2"/>
  <c r="R77" i="2" s="1"/>
  <c r="N77" i="2"/>
  <c r="I77" i="2"/>
  <c r="Q76" i="2"/>
  <c r="R76" i="2" s="1"/>
  <c r="N76" i="2"/>
  <c r="I76" i="2"/>
  <c r="Q75" i="2"/>
  <c r="R75" i="2" s="1"/>
  <c r="N75" i="2"/>
  <c r="I75" i="2"/>
  <c r="Q74" i="2"/>
  <c r="R74" i="2" s="1"/>
  <c r="N74" i="2"/>
  <c r="I74" i="2"/>
  <c r="Q73" i="2"/>
  <c r="R73" i="2" s="1"/>
  <c r="N73" i="2"/>
  <c r="I73" i="2"/>
  <c r="Q72" i="2"/>
  <c r="R72" i="2" s="1"/>
  <c r="N72" i="2"/>
  <c r="I72" i="2"/>
  <c r="Q71" i="2"/>
  <c r="R71" i="2" s="1"/>
  <c r="N71" i="2"/>
  <c r="I71" i="2"/>
  <c r="Q70" i="2"/>
  <c r="R70" i="2" s="1"/>
  <c r="N70" i="2"/>
  <c r="I70" i="2"/>
  <c r="Q69" i="2"/>
  <c r="R69" i="2" s="1"/>
  <c r="N69" i="2"/>
  <c r="I69" i="2"/>
  <c r="Q68" i="2"/>
  <c r="R68" i="2" s="1"/>
  <c r="N68" i="2"/>
  <c r="I68" i="2"/>
  <c r="Q67" i="2"/>
  <c r="R67" i="2" s="1"/>
  <c r="N67" i="2"/>
  <c r="I67" i="2"/>
  <c r="Q66" i="2"/>
  <c r="R66" i="2" s="1"/>
  <c r="N66" i="2"/>
  <c r="I66" i="2"/>
  <c r="Q65" i="2"/>
  <c r="R65" i="2" s="1"/>
  <c r="N65" i="2"/>
  <c r="I65" i="2"/>
  <c r="Q64" i="2"/>
  <c r="R64" i="2" s="1"/>
  <c r="N64" i="2"/>
  <c r="I64" i="2"/>
  <c r="Q63" i="2"/>
  <c r="R63" i="2" s="1"/>
  <c r="N63" i="2"/>
  <c r="I63" i="2"/>
  <c r="Q62" i="2"/>
  <c r="R62" i="2" s="1"/>
  <c r="N62" i="2"/>
  <c r="I62" i="2"/>
  <c r="Q61" i="2"/>
  <c r="R61" i="2" s="1"/>
  <c r="N61" i="2"/>
  <c r="I61" i="2"/>
  <c r="Q60" i="2"/>
  <c r="R60" i="2" s="1"/>
  <c r="N60" i="2"/>
  <c r="I60" i="2"/>
  <c r="Q59" i="2"/>
  <c r="R59" i="2" s="1"/>
  <c r="N59" i="2"/>
  <c r="I59" i="2"/>
  <c r="Q58" i="2"/>
  <c r="R58" i="2" s="1"/>
  <c r="N58" i="2"/>
  <c r="I58" i="2"/>
  <c r="Q57" i="2"/>
  <c r="R57" i="2" s="1"/>
  <c r="N57" i="2"/>
  <c r="I57" i="2"/>
  <c r="Q56" i="2"/>
  <c r="R56" i="2" s="1"/>
  <c r="N56" i="2"/>
  <c r="I56" i="2"/>
  <c r="Q55" i="2"/>
  <c r="R55" i="2" s="1"/>
  <c r="N55" i="2"/>
  <c r="I55" i="2"/>
  <c r="Q54" i="2"/>
  <c r="R54" i="2" s="1"/>
  <c r="N54" i="2"/>
  <c r="I54" i="2"/>
  <c r="Q53" i="2"/>
  <c r="R53" i="2" s="1"/>
  <c r="N53" i="2"/>
  <c r="I53" i="2"/>
  <c r="Q52" i="2"/>
  <c r="R52" i="2" s="1"/>
  <c r="N52" i="2"/>
  <c r="I52" i="2"/>
  <c r="Q51" i="2"/>
  <c r="R51" i="2" s="1"/>
  <c r="N51" i="2"/>
  <c r="I51" i="2"/>
  <c r="Q50" i="2"/>
  <c r="R50" i="2" s="1"/>
  <c r="N50" i="2"/>
  <c r="I50" i="2"/>
  <c r="Q49" i="2"/>
  <c r="R49" i="2" s="1"/>
  <c r="N49" i="2"/>
  <c r="I49" i="2"/>
  <c r="Q48" i="2"/>
  <c r="R48" i="2" s="1"/>
  <c r="N48" i="2"/>
  <c r="I48" i="2"/>
  <c r="Q47" i="2"/>
  <c r="R47" i="2" s="1"/>
  <c r="N47" i="2"/>
  <c r="I47" i="2"/>
  <c r="Q46" i="2"/>
  <c r="R46" i="2" s="1"/>
  <c r="N46" i="2"/>
  <c r="I46" i="2"/>
  <c r="Q45" i="2"/>
  <c r="R45" i="2" s="1"/>
  <c r="N45" i="2"/>
  <c r="I45" i="2"/>
  <c r="Q44" i="2"/>
  <c r="R44" i="2" s="1"/>
  <c r="N44" i="2"/>
  <c r="I44" i="2"/>
  <c r="Q43" i="2"/>
  <c r="R43" i="2" s="1"/>
  <c r="N43" i="2"/>
  <c r="I43" i="2"/>
  <c r="Q42" i="2"/>
  <c r="R42" i="2" s="1"/>
  <c r="N42" i="2"/>
  <c r="I42" i="2"/>
  <c r="Q41" i="2"/>
  <c r="R41" i="2" s="1"/>
  <c r="N41" i="2"/>
  <c r="I41" i="2"/>
  <c r="Q40" i="2"/>
  <c r="R40" i="2" s="1"/>
  <c r="N40" i="2"/>
  <c r="I40" i="2"/>
  <c r="Q39" i="2"/>
  <c r="R39" i="2" s="1"/>
  <c r="N39" i="2"/>
  <c r="I39" i="2"/>
  <c r="Q38" i="2"/>
  <c r="R38" i="2" s="1"/>
  <c r="N38" i="2"/>
  <c r="I38" i="2"/>
  <c r="Q37" i="2"/>
  <c r="R37" i="2" s="1"/>
  <c r="N37" i="2"/>
  <c r="I37" i="2"/>
  <c r="Q36" i="2"/>
  <c r="R36" i="2" s="1"/>
  <c r="N36" i="2"/>
  <c r="I36" i="2"/>
  <c r="Q35" i="2"/>
  <c r="R35" i="2" s="1"/>
  <c r="N35" i="2"/>
  <c r="I35" i="2"/>
  <c r="Q34" i="2"/>
  <c r="R34" i="2" s="1"/>
  <c r="N34" i="2"/>
  <c r="I34" i="2"/>
  <c r="Q33" i="2"/>
  <c r="R33" i="2" s="1"/>
  <c r="N33" i="2"/>
  <c r="I33" i="2"/>
  <c r="Q32" i="2"/>
  <c r="R32" i="2" s="1"/>
  <c r="N32" i="2"/>
  <c r="I32" i="2"/>
  <c r="Q31" i="2"/>
  <c r="R31" i="2" s="1"/>
  <c r="N31" i="2"/>
  <c r="I31" i="2"/>
  <c r="Q30" i="2"/>
  <c r="R30" i="2" s="1"/>
  <c r="N30" i="2"/>
  <c r="I30" i="2"/>
  <c r="Q29" i="2"/>
  <c r="R29" i="2" s="1"/>
  <c r="N29" i="2"/>
  <c r="I29" i="2"/>
  <c r="Q28" i="2"/>
  <c r="R28" i="2" s="1"/>
  <c r="N28" i="2"/>
  <c r="I28" i="2"/>
  <c r="Q27" i="2"/>
  <c r="R27" i="2" s="1"/>
  <c r="N27" i="2"/>
  <c r="I27" i="2"/>
  <c r="Q26" i="2"/>
  <c r="R26" i="2" s="1"/>
  <c r="N26" i="2"/>
  <c r="I26" i="2"/>
  <c r="Q25" i="2"/>
  <c r="R25" i="2" s="1"/>
  <c r="N25" i="2"/>
  <c r="I25" i="2"/>
  <c r="Q24" i="2"/>
  <c r="R24" i="2" s="1"/>
  <c r="N24" i="2"/>
  <c r="I24" i="2"/>
  <c r="Q23" i="2"/>
  <c r="R23" i="2" s="1"/>
  <c r="N23" i="2"/>
  <c r="I23" i="2"/>
  <c r="Q22" i="2"/>
  <c r="R22" i="2" s="1"/>
  <c r="N22" i="2"/>
  <c r="I22" i="2"/>
  <c r="Q21" i="2"/>
  <c r="R21" i="2" s="1"/>
  <c r="N21" i="2"/>
  <c r="I21" i="2"/>
  <c r="Q20" i="2"/>
  <c r="R20" i="2" s="1"/>
  <c r="N20" i="2"/>
  <c r="I20" i="2"/>
  <c r="Q19" i="2"/>
  <c r="R19" i="2" s="1"/>
  <c r="N19" i="2"/>
  <c r="I19" i="2"/>
  <c r="Q18" i="2"/>
  <c r="R18" i="2" s="1"/>
  <c r="N18" i="2"/>
  <c r="I18" i="2"/>
  <c r="Q17" i="2"/>
  <c r="R17" i="2" s="1"/>
  <c r="N17" i="2"/>
  <c r="I17" i="2"/>
  <c r="Q16" i="2"/>
  <c r="R16" i="2" s="1"/>
  <c r="N16" i="2"/>
  <c r="I16" i="2"/>
  <c r="Q15" i="2"/>
  <c r="R15" i="2" s="1"/>
  <c r="N15" i="2"/>
  <c r="I15" i="2"/>
  <c r="Q14" i="2"/>
  <c r="R14" i="2" s="1"/>
  <c r="N14" i="2"/>
  <c r="I14" i="2"/>
  <c r="Q13" i="2"/>
  <c r="R13" i="2" s="1"/>
  <c r="N13" i="2"/>
  <c r="I13" i="2"/>
  <c r="Q12" i="2"/>
  <c r="R12" i="2" s="1"/>
  <c r="N12" i="2"/>
  <c r="I12" i="2"/>
  <c r="Q11" i="2"/>
  <c r="R11" i="2" s="1"/>
  <c r="N11" i="2"/>
  <c r="I11" i="2"/>
  <c r="Q10" i="2"/>
  <c r="R10" i="2" s="1"/>
  <c r="N10" i="2"/>
  <c r="I10" i="2"/>
  <c r="Q9" i="2"/>
  <c r="R9" i="2" s="1"/>
  <c r="N9" i="2"/>
  <c r="I9" i="2"/>
  <c r="Q8" i="2"/>
  <c r="R8" i="2" s="1"/>
  <c r="N8" i="2"/>
  <c r="I8" i="2"/>
  <c r="Q7" i="2"/>
  <c r="R7" i="2" s="1"/>
  <c r="N7" i="2"/>
  <c r="I7" i="2"/>
  <c r="Q6" i="2"/>
  <c r="R6" i="2" s="1"/>
  <c r="N6" i="2"/>
  <c r="I6" i="2"/>
  <c r="Q5" i="2"/>
  <c r="R5" i="2" s="1"/>
  <c r="N5" i="2"/>
  <c r="I5" i="2"/>
  <c r="Q14" i="6" l="1"/>
  <c r="D8" i="1" s="1"/>
  <c r="D9" i="1"/>
  <c r="C9" i="1"/>
  <c r="B9" i="1"/>
  <c r="Q22" i="4"/>
  <c r="R90" i="2"/>
  <c r="Q15" i="3"/>
  <c r="Q54" i="5"/>
</calcChain>
</file>

<file path=xl/sharedStrings.xml><?xml version="1.0" encoding="utf-8"?>
<sst xmlns="http://schemas.openxmlformats.org/spreadsheetml/2006/main" count="693" uniqueCount="154">
  <si>
    <t>RESUMEN ESTUDIO DE MERCADO - COMPARACIÓN ANTES DE IVA/INC</t>
  </si>
  <si>
    <t>El valor promedio sugerido se calcula sobre el valor unitario antes de IVA/INC y se multiplica por la cantidad requerida. Los valores incluidos se conservan únicamente como trazabilidad tributaria.</t>
  </si>
  <si>
    <t>EVENTO</t>
  </si>
  <si>
    <t>TOTAL EDY INCL. IVA/INC</t>
  </si>
  <si>
    <t>TOTAL A&amp;C INCL. IVA/INC</t>
  </si>
  <si>
    <t>PROMEDIO TOTAL ANTES IVA/INC</t>
  </si>
  <si>
    <t>AGENDA JUVENIL</t>
  </si>
  <si>
    <t>20 DE JULIO</t>
  </si>
  <si>
    <t>PARQUE RENACE</t>
  </si>
  <si>
    <t>SEMANA JUVENTUD</t>
  </si>
  <si>
    <t>TOTAL GENERAL</t>
  </si>
  <si>
    <t>COMPARATIVO GENERAL DE COTIZACIONES - UNITARIOS ANTES DE IVA/INC</t>
  </si>
  <si>
    <t>Comparación homologada antes de IVA/INC. Los valores incluidos se conservan como trazabilidad y para detectar tratamientos tributarios distintos entre cotizantes.</t>
  </si>
  <si>
    <t>INFORMACIÓN TÉCNICA DEL ÍTEM</t>
  </si>
  <si>
    <t>EDY ANGARITA PRODUCCIONES SAS</t>
  </si>
  <si>
    <t>A&amp;C LOGISTICA &amp; PRODUCCION DE EVENTOS LTDA</t>
  </si>
  <si>
    <t>VALOR PROMEDIO BASE ANTES DE IVA/INC</t>
  </si>
  <si>
    <t>ITEM</t>
  </si>
  <si>
    <t>DESCRIPCIÓN</t>
  </si>
  <si>
    <t>ESPECIFICACIONES / REQUERIMIENTOS TÉCNICOS</t>
  </si>
  <si>
    <t>CANTIDAD</t>
  </si>
  <si>
    <t>UNIDAD DE MEDIDA</t>
  </si>
  <si>
    <t>VALOR UNITARIO
(ANTES IVA/INC)</t>
  </si>
  <si>
    <t>IVA / INC
($ NORMALIZADO)</t>
  </si>
  <si>
    <t>TARIFA
OBSERVADA</t>
  </si>
  <si>
    <t>VALOR UNITARIO
INCL. IVA/INC</t>
  </si>
  <si>
    <t>VALOR TOTAL
INCL. IVA/INC</t>
  </si>
  <si>
    <t>PROMEDIO UNITARIO
ANTES IVA/INC</t>
  </si>
  <si>
    <t>PROMEDIO TOTAL
ANTES IVA/INC</t>
  </si>
  <si>
    <t>TALLER PRESENCIAL: CREACIÓN DE CONTENIDO BASADO EN STORYTELLING</t>
  </si>
  <si>
    <t>Taller presencial de 4 horas, orientado por un profesional en comunicación, publicidad o áreas afines, enfocado en la creación de contenido digital a partir del storytelling.
el espacio aborda inspiración y planeación de contenido, construcción de guiones, edición básica desde el celular y configuración y optimización de perfiles en redes sociales, con el fin de mejorar el alcance y los resultados del contenido publicado.
incluye una metodología teórico-práctica y recursos de apoyo como tutorial de edición y herramientas de inteligencia artificial para la creación de guiones. certificado de participacion digital tamaño carta incluye diseño y diagramacion con la informacion de los asistentes al curso.
cupo minimo de 60 personas.</t>
  </si>
  <si>
    <t>TALLER</t>
  </si>
  <si>
    <t>TALLER PRESENCIAL: LIDERAZGO COLABORATIVO – EQUIPOS EN MOVIMIENTO</t>
  </si>
  <si>
    <t>Taller presencial de mínimo 2 horas, dirigido a jóvenes entre 14 y 28 años, orientado por un profesional en danza y/o licenciatura en artes -danza y/o artes escénicas o afines.
el espacio debe promover el liderazgo, la comunicación asertiva, la empatía y el trabajo en equipo mediante experiencias participativas y dinámicas corporales, utilizando el cuerpo como herramienta de conexión, confianza y cooperación.
incluye metodología vivencial, uso de materiales didácticos, memorias visuales, registro fotográfico y certificado de participación digital tamaño carta, incluye diseño y diagramación con la información de los asistentes al curso. cupo mínimo de 60 jóvenes</t>
  </si>
  <si>
    <t>TALLER PRESENCIAL: IA GENERATIVA – DEL PROMPT A LA CREACIÓN.</t>
  </si>
  <si>
    <t>Taller presencial de mínimo 2 horas, dirigido a jóvenes entre 14 y 28 años, orientado por un profesional en comunicación social y/o marketing y/o afines.
el espacio debe fortalecer competencias técnicas, pensamiento crítico y creatividad, a través del uso de ia generativa como herramienta para la creación de contenidos y el desarrollo de proyectos personales o académicos.
incluye ejercicios prácticos de creación con prompts, uso de entornos digitales, acceso a recursos de apoyo como videos, presentaciones, tutoriales, y guía aplicadadas. certificado de participación digital tamaño carta incluye diseño y diagramación con la información de los asistentes al curso. cupo mínimo de 60 jóvenes</t>
  </si>
  <si>
    <t>TALLER PRESENCIAL: PLANEACIÓN FINANCIERA PARA JÓVENES</t>
  </si>
  <si>
    <t>Taller presencial de mínimo 2 horas, dirigido a jóvenes entre 14 y 28 años, orientado por un profesional en finanzas, economía, administración o áreas afines.
El espacio debe fortalece habilidades de organización financiera, ahorro, manejo responsable del dinero y toma de decisiones económicas, mediante herramientas prácticas de presupuesto personal, planificación de metas y uso consciente de recursos.
Incluye ejercicios aplicados, recursos de apoyo (ejercicios de aplicación, diapositivas, video tutoriales) para el manejo de finanzas personales y certificado de participación digital tamaño carta, incluye diseño y diagramación con la información de los asistentes al curso.
Cupo mínimo de 60 jóvenes</t>
  </si>
  <si>
    <t>TALLER DE FORMACIÓN.</t>
  </si>
  <si>
    <t>Taller de formación presencial orientado al desarrollo de habilidades en servicio al cliente y estrategias de venta dirigido a la población juvenil entre los 14 a los 28 años, fortalecemiento de competencias comunicativas, manejo de objeciones, atención al cliente y presentación de productos o servicios, aplicable a iniciativas de emprendimiento, con un minimo de dos (2) horas; orientado por un profesional con experiencia en servicio al cliente, marketing o emprendimiento.
cupo mínimo de 60 jovenes</t>
  </si>
  <si>
    <t>SUMINISTRO ALMUERZO.</t>
  </si>
  <si>
    <t>Base o acompañamiento principal: 80 gramos de arroz o pasta proteína: 120 gramos de carne de res, pollo o cerdo (a la plancha, al horno o guisado).
Guarnición: 100 gramos de papa criolla, plátano maduro o papa frita (una opción por ración).
Ensalada fresca: 80 gramos de vegetales variados (lechuga, tomate, zanahoria, repollo, aderezo).
Bebida natural: jugo de fruta del día (12 oz / 350 ml) elaborado con fruta natural o concentrado pasteurizado, servido frío.
Incluye servicio a la mesa y menaje.</t>
  </si>
  <si>
    <t>ALMUERZO</t>
  </si>
  <si>
    <t>SUMINISTRO REFRIGERIO.</t>
  </si>
  <si>
    <t>menú: 1) sándwiche en pan blandito o francés de 80 gr, acompañado de tajada de jamón de 25 gr, con servilleta y bolsa metalizada unipersonal; bebida: refresco saludable endulzado con panela de 200 ml sabores surtidos; fruta de cosecha entre 100 gr a 120 gr y dulce de chocolate o masmelo de 5 a 8gr unipersonal empacado individual en bandeja o bolsa que sean biodegradables.
2) pastel de pollo 150 gramos, con servilleta y bolsa metalizada unipersonal, bebida: refresco saludable endulzado con panela de 200 ml sabores surtidos; fruta de cosecha entre 100 gr a 120 gr y dulce de chocolate de 14 a 20gr unipersonal empacado individual en bandeja o bolsa que sean biodegradables.</t>
  </si>
  <si>
    <t>UNIDAD</t>
  </si>
  <si>
    <t>SUMINISTRO HIDRATACION.</t>
  </si>
  <si>
    <t>Hidratación botellas de agua pura tratada presentación de 300 ml con registro Invima, marca reconocida en Cundinamarca.</t>
  </si>
  <si>
    <t>SUMINISTRO CERTIFICADO DE PARTICIPACION.</t>
  </si>
  <si>
    <t>Certificado de participación juvenil en papel propalcote de 240 gramos, impresión digital full color, tamaño 28x 20 cm, el diseño será suministrado por la entidad.</t>
  </si>
  <si>
    <t>KIT AGENDA.</t>
  </si>
  <si>
    <t>Kid agenda tamaño media carta y esfero contramarcado para talleres ofertados, con portada y contraportada personalizada (según diseño aprobado por la secretaría de cultura y juventudes) en cartón de 2mm, papel fotográfico mate o brillante de 135 gramos, anillado doble, hojas blanca cuadriculada, papel bond de 75 gramos.</t>
  </si>
  <si>
    <t>UNIDD</t>
  </si>
  <si>
    <t>REFRIGERIO</t>
  </si>
  <si>
    <t>Producto de panadería de 120 gramos combinada con una proteína variada (pastel hojaldrado de carne o pollo ó  sanduche).
Jugo de 200 ml en empaque doy pack, varios sabores.
Complemento:  galleta de mantequilla de 50 gramos, o una (1) chocolatina de 12 gramos y  una (1) fruta de temporada 60 gramos.
En caja blanca de cartón para alimentos.</t>
  </si>
  <si>
    <t>DESAYUNO</t>
  </si>
  <si>
    <t>2 opciones de preparación de huevos  80 gr, bebida caliente (café, chocolate, agua de panela) 8 onzas, queso doble crema 50 gr, producto de panadería 40 gr,  jugo de naranja 8 onzas, incluye menaje, línea servicio y samovar.</t>
  </si>
  <si>
    <t>HIDRATACION</t>
  </si>
  <si>
    <t>Botella de agua pura tratada, presentación de  300 ml, con registro Invima de marca reconocida.</t>
  </si>
  <si>
    <t>Una (1) proteína de 150 gramos (pechuga de pollo, carne magra de res o cerdo), un (1) carbohidrato de 120 porción servida.
Ensalada de verduras u hortalizas (lechuga, pepino, zanahoria, cebolla, etc.) 80 gr
Jugo de fruta natural (maracuyá, melón, mango, guayaba, etc.) 200 ml
En empaque biodegradable con sus respectivos cubiertos del mismo material.</t>
  </si>
  <si>
    <t>BAÑOS PORTATILES</t>
  </si>
  <si>
    <t>Alquiler, transporte y operación de baño químico portátil construido en plástico reforzado con fibra de vidrio, con capacidad de tanque de 250 litros equivalente a 317 usos, rejilla de ventilación antilluvia, inodoro químico, debidamente marcados por género masculino y femenino, incluye transporte a instalación, limpieza dentro del evento con operarios/as. al finalizar el evento, se debe hacer la respectiva descarga con el Baxter. servicio nocturno.</t>
  </si>
  <si>
    <t>AMBULANCIA BASICA</t>
  </si>
  <si>
    <t>Ambulancia básica, conocida como de traslado asistencial básico (tab) o soporte vital básico (svb), vehículo de emergencia diseñado para el traslado seguro de pacientes estables que no requieren monitorización avanzada. está equipada con camilla, oxígeno, inmovilizadores y material de curas, operada por personal capacitado.</t>
  </si>
  <si>
    <t>PUNTO MEC</t>
  </si>
  <si>
    <t>Lugar de primera atención como módulo de estabilización y clasificación (mec), lugar donde se inicia la asistencia médica prehos- pitalaria y que se ubica en el área de intervención táctica. debe contener mínimo ( camilla fija, botiquín tipo b, extintor, férula, 1 médico y 1 enfermero.)</t>
  </si>
  <si>
    <t>BINGO</t>
  </si>
  <si>
    <t>Alquiler de bingo pantalla led de mínimo 2,5 x1,00 mts con bases, incluye transporte, montaje, desmontaje, operación, balotera eléctrica, 1 mesa auxiliar para la ubicación de las balotas.</t>
  </si>
  <si>
    <t> UNIDAD</t>
  </si>
  <si>
    <t>CARTONES</t>
  </si>
  <si>
    <t>Cartones marcados con la imagen "cota renace", y marca "cota", tamaños 1/4 de carta, impresión 4x4 tintas full color.</t>
  </si>
  <si>
    <t>PREMIOS BINGO</t>
  </si>
  <si>
    <t>Bicicleta todo terreno  rin 26 18 velocidades colores variados frenos v-brakes mountain bike.</t>
  </si>
  <si>
    <t>UNIDA</t>
  </si>
  <si>
    <t>Televisor 32 pulgadas de marca reconocida-smart google  resolución de 1366 x 768p, variedad de aplicaciones como Netflix, disney+, prime video, apple tv, hulu y hbo, conectividad wi-fi, bluetooth y múltiples puertos hdmi y usb, capacidad de almacenamiento 16 gb, ancho x profundidad x altura 71.6 cm x 8.5 cm x 42.4 c. accesorios incluidos baterías, control remoto, manual, soporte de pared.</t>
  </si>
  <si>
    <t>Freidora de aire de marca reconocida, con capacidad 4l -función manual, con recubrimiento  diamondforce, con perilla de temperatura ajustable de hasta 200ºc, control de temporizador ajustable de hasta 60 minutos, potencia 1,3 kw- capacidad en volumen 4 l- con control de temperatura - temperatura máxima 200 °c - cantidad de canastos 1</t>
  </si>
  <si>
    <t>Cafetera compacta de marca reconocida. diseño con acabados en acero inoxidable, prepara expreso y cappuccino con una bomba italiana de 1 500 kpa (15 bar). con tanque de agua removible de 1.5 l, con una perilla de control que ajusta el vapor. compatible con cápsulas dolce gusto, también incluye porta filtros y cuchara medidora para café molido.</t>
  </si>
  <si>
    <t>Parlante de sonido con potencia de salida de 80 w, autonomía máxima de la batería de 18 horas, diseño portátil e inalámbrico para llevar a cualquier lugar, a prueba de agua  y luces led integrada.</t>
  </si>
  <si>
    <t>Reloj inteligente marca reconocida, versión del smartwatch: sport, resistente al agua, con conectividad por bluetooth, batería con carga rápida, con gps y mapas integrados, con pantalla amoled de 480px×408px. material de la malla: fluoroelastómero.</t>
  </si>
  <si>
    <t>AGRUPACION MUSICAL</t>
  </si>
  <si>
    <t>Presentación musical- mínimo 5 músicos en escena  más voz lider incluye rider técnico y catering, duración de 60 minutos en tarima.</t>
  </si>
  <si>
    <t>SAYCO</t>
  </si>
  <si>
    <t>Pago de derechos sayco eventos 1 slmmlv.</t>
  </si>
  <si>
    <t>Lugar de primera atención como módulo de estabilización y clasificación (mec), lugar donde se inicia la asistencia médica prehos- pitalaria y que se ubica en el área de interven-ción táctica. debe contener mínimo (camilla fija, botiquín tipo b, extintor, férula, 1 médico y 1 enfermero.)</t>
  </si>
  <si>
    <t>Alquiler de bingo pantalla led de mínimo 2,5 x1,00 mts con bases, incluye transporte, montaje, desmontaje, operación, con balotera eléctrica, 1 mesa auxiliar para la ubicación de las balotas.</t>
  </si>
  <si>
    <t>Cartones marcados con la imagen "cota renace",  y marca "cota", tamaños 1/4 de carta, impresión 4x4 tintas full color.</t>
  </si>
  <si>
    <t>Bicicleta todo terreno rin 26 18 velocidades colores variados frenos v-brakes mountain bike.</t>
  </si>
  <si>
    <t>Televisor 32 pulgadas de marca reconocida- smart google resolución de 1366 x 768p, variedad de aplicaciones como netflix, disney+, prime video, apple tv, hulu y hbo, conectividad wi-fi, bluetooth y múltiples puertos hdmi y usb, capacidad de almacenamiento 16 gb, ancho x profundidad x altura 71.6 cm x 8.5 cm x 42.4 c. accesorios incluidos baterías, control remoto, manual, soporte de pared.</t>
  </si>
  <si>
    <t>Freidora de aire de marca reconocida, con capacidad 4l -función manual, con recubrimiento  diamondforce, con perilla de temperatura ajustable de hasta 200ºc, control de temporizador ajustable de hasta 60 minutos, potencia 1,3 kw- capacidad en volumen 4 l- con control de temperatura - temperatura máxima 200 °c - cantidad de canastos 1.</t>
  </si>
  <si>
    <t>Bono de ropa o zapatos, marca reconocida para uso femenino valor mínimo de $ 200,000.</t>
  </si>
  <si>
    <t>Bono de spa para 2 personas, en lugar reconocido, que incluya limpieza facial, masaje corporal, terapia aromaterapia o chocoloterapia, jacuzzi o sauna, bebida y snack.</t>
  </si>
  <si>
    <t>AGRUPACIÓN MUSICAL</t>
  </si>
  <si>
    <t>Presentación musical- incluye 5 músicos más voz líder , duración de 60 minutos.</t>
  </si>
  <si>
    <t>Pago de derechos sayco eventos</t>
  </si>
  <si>
    <t>Presentación musical- incluye 5 músicos más voz líder, duración de 60 minutos</t>
  </si>
  <si>
    <t>Producto de panadería  de 120 gramos combinada con una proteína variada, (pastel hojaldrado de carne o pollo ó  sanduche)
Jugo de 200 ml en empaque doy pack, varios sabores.
Complementos: una (1) galleta de mantequilla de 50 gramos, o una (1) chocolatina de 12 gramos y  una (1) fruta de temporada 60 gramos
En caja blanca de cartón para alimentos.</t>
  </si>
  <si>
    <t>Botellas de agua pura tratada, presentación de  300 ml, con registro Invima de marca reconocida.</t>
  </si>
  <si>
    <t>ALMUERZOS</t>
  </si>
  <si>
    <t>Una (1) proteína de 150 gr (pechuga de pollo, carne magra de res o cerdo), un (1) carbohidrato de 150 grs porción servida
80 grs ensalada de verduras u hortalizas (lechuga, pepino, zanahoria, cebolla, etc.)
Jugo de fruta natural (maracuyá, melón, mango, guayaba, etc.) 200 ml
En empaque biodegradable con sus respectivos cubiertos del mismo material.</t>
  </si>
  <si>
    <t>PRESENTACIÓN MUSICAL</t>
  </si>
  <si>
    <t>Show musical  de duración de una hora con un grupo del género bolero y cantina, de reconocida trayectoria nacional y en donde todos los asistentes podrán disfrutar de gran repertorio musical, que conecte a la audiencia a través de sus interpretaciones con las emociones y encantos de historias personales y anécdotas que seguro ponga a cantar a la audiencia, convirtiéndose en un concierto inolvidable</t>
  </si>
  <si>
    <t>Alquiler, transporte y operación de baño químico portátil construido en plástico reforzado con fibra de vidrio, con capacidad de tanque de 250 litros equivalente a 317 usos, rejilla de ventilación antilluvia, inodoro químico, debidamente marcados por género masculino y femenino, incluye transporte a instalación, limpieza dentro del evento con operarios/as. al finalizar el evento, se debe hacer la respectiva descarga con el baxter. servicio nocturno.</t>
  </si>
  <si>
    <t>Lugar de primera atención como módulo de estabilización y clasificación (mec), lugar donde se inicia la asistencia médica prehos- pitalaria y que se ubica en el área de interven- ción táctica. debe contener mínimo (camilla fija, botiquín tipo b, extintor, férula, 1 médico y 1 enfermero.)</t>
  </si>
  <si>
    <t>PREMIOS</t>
  </si>
  <si>
    <t>Entrega de bono redimible en múltiples tiendas en objetos para el cuidado de mascotas por valor nominal de cien mil pesos ($ 100,000).</t>
  </si>
  <si>
    <t>Alquiler de bingo pantalla led de mínimo 2,5 x1,00 mts con bases incluye transporte, montaje, desmontaje, operación, con balotera eléctrica, 1 mesa auxiliar para la ubicación de las balotas.</t>
  </si>
  <si>
    <t> GLOBAL</t>
  </si>
  <si>
    <t>Carton marcado con la imagen "cota renace",  y marca "cota", tamaños 1/4 de carta, impresión 4x4 tintas full color.</t>
  </si>
  <si>
    <t>Televisor 32 pulgadas de marca reconocida- smart google  resolución de 1366 x 768p, variedad de aplicaciones como netflix, disney+, prime video, apple tv, hulu y hbo, conectividad wi-fi, bluetooth y múltiples puertos hdmi y usb, capacidad de almacenamiento 16 gb, ancho x profundidad x altura 71.6 cm x 8.5 cm x 42.4 c. accesorios incluidos baterías, control remoto, manual, soporte de pared.</t>
  </si>
  <si>
    <t>Máquina 4 en 1 sandwichera, waflera donera y parrilla incluye 1 x maquina eléctrica 4 en 1 - 1 x placas para dona - 1 x placas para wafles - 1 x placas para sándwich - 1 x placa de parrilla - modelo detallado 4 en 1 - potencia - 1,2 kw - capacidad de sándwiches 2 - tipos de placas - grill, wafles, donas -material - plástico- con superficie antiadherente - con traba de seguridad -con luz de encendido - con placas removibles -con mango resistente al calor - altura 10 cm - ancho 20 cm largo - 20 cm</t>
  </si>
  <si>
    <t>Licuadora de marca reconocida: capacidad total 1,25 l- especificaciones potencia 700 w- cantidad de velocidades 3- velocidad de rotación 600 rpm- funciones y programas apto para picar hielo -con función turbo. profundidad 19 cm altura-  40,6 cm ancho -19 cm - peso 3,4 kg</t>
  </si>
  <si>
    <t>Cena romantica para dos personas en lugar reconocido, donde incluya entrada, plato fuerte, bebida y postre.</t>
  </si>
  <si>
    <t>Vajilla 4 puestos 16 piezas de marca reconocida y fabricación nacional tipo de juego - almuerzo- material- loza 
componente y dimensiones aproximadas:
- 4 platos postre 19.5cm malli
- 4 platos pando 24.7cm malli
- 4 platos hondo 730ml malli
- 4 mug 306.2ml color taupé</t>
  </si>
  <si>
    <t>Administración de premiación (bonos)</t>
  </si>
  <si>
    <t>Global</t>
  </si>
  <si>
    <t>Botella de agua pura tratada, presentación de  300 ml, con registro Invima. marca reconocida</t>
  </si>
  <si>
    <t>CENA</t>
  </si>
  <si>
    <t>Una (1) proteína de 150 gr (pechuga de pollo, carne magra de res o cerdo) , un carbohidrato de 150 grs porción servida
80 grs ensalada de verduras u hortalizas (lechuga, pepino, zanahoria, cebolla, etc.)
Jugo de fruta natural (maracuyá, melón, mango, guayaba, etc.) 200 ml
En empaque biodegradable con sus respectivos cubiertos del mismo material.</t>
  </si>
  <si>
    <t>GRUPO ARTÍSTICO</t>
  </si>
  <si>
    <t>Artista: musical con temática apropiada para los niños del municipio de cota</t>
  </si>
  <si>
    <t>TABLET</t>
  </si>
  <si>
    <t>Tablet con capacidad total de memoria ram: 4 gb, con capacidad: 64 gb, sistema operativo: android 14, con procesador cortex-a75 de 2ghz, resolución de pantalla de 1340px x 800px, con lector micro-sdxc, memoria interna expandible hasta 2 tb con fuente externa, con entrada para audífonos, con duración de batería mínimo 4 horas</t>
  </si>
  <si>
    <t>BICICLETA</t>
  </si>
  <si>
    <t>Bicicleta todo terreno  rin 26 18 velocidades colores variados frenos v-brakes tipo mountain bike</t>
  </si>
  <si>
    <t>CONSOLA DE 
VIDEO JUEGOS</t>
  </si>
  <si>
    <t>Consola híbrida de octava generación, que funciona como dispositivo de sobremesa (conectado al televisor vía dock) y portátil. con mandos joy-con desmontables, pantalla táctil de 6.2 pulgadas (lcd) o 7 pulgadas (modelo oled), y permite el multijugador local o en línea.</t>
  </si>
  <si>
    <t>Cartón marcado con la imagen "cota renace",  y marca "cota", tamaños 1/4 de carta, impresión 4x4 tintas full color</t>
  </si>
  <si>
    <t>Producto de panadería de 120 gramos combinada con una proteína variada, (pastel hojaldrado de carne o pollo ó  sanduche)
Jugo de 200 ml en empaque doy pack, varios sabores.
Complemento: una (1) galleta de mantequilla de 50 gramos, o una (1) chocolatina de 12 gramos y una (1) fruta de temporada 60 gramos
En caja blanca de cartón para alimentos</t>
  </si>
  <si>
    <t>Una (1) proteína de 150 gramos (pechuga de pollo, carne magra de res o cerdo) , un (1) carbohidrato de 120 porción servida
80 grs ensalada de verduras u hortalizas (lechuga, pepino, zanahoria, cebolla, etc.)
Jugo de fruta natural (maracuyá, melón, mango, guayaba, etc.) 200 ml
En empaque biodegradable con sus respectivos cubiertos del mismo material.</t>
  </si>
  <si>
    <t>TORTA</t>
  </si>
  <si>
    <t>Porción de 60 gr de producto horneado a base de harina de trigo, azúcar, leche, mantequilla, huevos, polvo de hornear, con cobertura de foundant o crema, empaque individual en material biodegradable, cubierto de mismo material con imagen del "parque renace" cota 420 años</t>
  </si>
  <si>
    <t>Pan tajado.100 gramos
Lechuga crespa. 20 gramos 
Queso doble crema. 20 gramos
Jamón de cerdo. 20 gramos
Empacado: individual con servilleta y bolsa biodegradable.
Bebida: jugo de caja</t>
  </si>
  <si>
    <t>Botellas de agua pura tratada, presentación de  300 ml, con registro invima, marca reconocida.</t>
  </si>
  <si>
    <t>CERTIFICADOS</t>
  </si>
  <si>
    <t>Certificado de participación juvenil. tamaño carta, papel propalcote 115 gr incluye diseño, diagramación e impresión</t>
  </si>
  <si>
    <t>CAMISETAS</t>
  </si>
  <si>
    <t>Camisetas  de algodón de 100  gr estampadas con el logo de juventudes y la semana de la juventud, como recordatorio de las actividades, en colores acordes a al evento, las tallas serán suministradas por la supervisión.</t>
  </si>
  <si>
    <t>PLACA RECORDATORIO</t>
  </si>
  <si>
    <t>Placa de reconocimiento a los grupos ganadores en las diferentes actividades realizadas durante la semana 30x20 cm en madera con estuche según diseño aprobado por la supervisión.</t>
  </si>
  <si>
    <t>TABLERO DE CIUDADANIA JUVENIL Y 2 ENCUENTRE EL TESORO PERDIDO</t>
  </si>
  <si>
    <t>Juego de tablero de 70 x 120  cm, con vinilo adhesivo, 2 crucigramas de ciudadanía juvenil y 2 encuentre el tesoro perdido, con trípode. incluye estuche de para almacenamientos por separado.</t>
  </si>
  <si>
    <t>PINES</t>
  </si>
  <si>
    <t>Pines de 2.5x2.5 cm de diferentes figuras de acuerdo a la cantidad sugerida, asi: 40 pines lince, 20 pines leopardos, 20 pines puma, 20 pines jaguar, 10 pines pantera, 10 pines tigre, 10 pines leon.</t>
  </si>
  <si>
    <t>MUSICAL JOVENES</t>
  </si>
  <si>
    <t>Artista musical género rock, pop, latino o músicas modernas urbanas show en tarima de 30 minutos incluye rider técnico.</t>
  </si>
  <si>
    <t>ARTÍSTICOS</t>
  </si>
  <si>
    <t>Shows musicales en tarima géneros diversos 30 minutos incluye rider técnico.
GRAN TOTAL IVA INCLUIDO</t>
  </si>
  <si>
    <t>GLOBAL</t>
  </si>
  <si>
    <t>ESTUDIO DE MERCADO - AGENDA JUVENIL - COMPARACIÓN DE UNITARIOS ANTES DE IVA/INC</t>
  </si>
  <si>
    <t>Metodología: la comparación económica se realiza sobre el VALOR UNITARIO ANTES DE IVA/INC. El IVA/INC se normaliza como diferencia entre el valor unitario incluido y el valor unitario antes de impuestos, para evitar comparar tratamientos tributarios distintos.</t>
  </si>
  <si>
    <t>TOTAL EVENTO</t>
  </si>
  <si>
    <t>ESTUDIO DE MERCADO - 20 DE JULIO - COMPARACIÓN DE UNITARIOS ANTES DE IVA/INC</t>
  </si>
  <si>
    <t>ESTUDIO DE MERCADO - PARQUE RENACE - COMPARACIÓN DE UNITARIOS ANTES DE IVA/INC</t>
  </si>
  <si>
    <t>ESTUDIO DE MERCADO - SEMANA JUVENTUD - COMPARACIÓN DE UNITARIOS ANTES DE IVA/INC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</si>
</sst>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;[Red]\-\$\ #,##0;\ &quot;-&quot;"/>
  </numFmts>
  <fonts count="8">
    <font>
      <sz val="11"/>
      <name val="Carlito"/>
    </font>
    <font>
      <b/>
      <sz val="14"/>
      <color rgb="FFFFFFFF"/>
      <name val="Carlito"/>
    </font>
    <font>
      <b/>
      <sz val="11"/>
      <color rgb="FFFFFFFF"/>
      <name val="Carlito"/>
    </font>
    <font>
      <b/>
      <sz val="11"/>
      <name val="Carlito"/>
    </font>
    <font>
      <b/>
      <sz val="14"/>
      <color rgb="FFFFFFFF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2" fillId="7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164" fontId="7" fillId="10" borderId="1" xfId="0" applyNumberFormat="1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4" fontId="7" fillId="10" borderId="1" xfId="0" applyNumberFormat="1" applyFont="1" applyFill="1" applyBorder="1" applyAlignment="1">
      <alignment horizontal="center" vertical="center" wrapText="1"/>
    </xf>
    <xf numFmtId="10" fontId="7" fillId="10" borderId="1" xfId="0" applyNumberFormat="1" applyFont="1" applyFill="1" applyBorder="1" applyAlignment="1">
      <alignment horizontal="center" vertical="center" wrapText="1"/>
    </xf>
    <xf numFmtId="0" fontId="0" fillId="10" borderId="0" xfId="0" applyFill="1"/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10" fontId="7" fillId="3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workbookViewId="0">
      <selection activeCell="D7" sqref="D7"/>
    </sheetView>
  </sheetViews>
  <sheetFormatPr baseColWidth="10" defaultColWidth="9" defaultRowHeight="15"/>
  <cols>
    <col min="1" max="1" width="22" style="36" customWidth="1"/>
    <col min="2" max="3" width="18" style="36" customWidth="1"/>
    <col min="4" max="4" width="22" style="36" customWidth="1"/>
  </cols>
  <sheetData>
    <row r="1" spans="1:4" ht="30" customHeight="1">
      <c r="A1" s="37" t="s">
        <v>0</v>
      </c>
      <c r="B1" s="37"/>
      <c r="C1" s="37"/>
      <c r="D1" s="37"/>
    </row>
    <row r="2" spans="1:4" ht="33.950000000000003" customHeight="1">
      <c r="A2" s="48" t="s">
        <v>1</v>
      </c>
      <c r="B2" s="48"/>
      <c r="C2" s="48"/>
      <c r="D2" s="48"/>
    </row>
    <row r="3" spans="1:4">
      <c r="A3" s="39"/>
      <c r="B3" s="39"/>
      <c r="C3" s="39"/>
      <c r="D3" s="39"/>
    </row>
    <row r="4" spans="1:4" ht="42" customHeight="1">
      <c r="A4" s="40" t="s">
        <v>2</v>
      </c>
      <c r="B4" s="44" t="s">
        <v>3</v>
      </c>
      <c r="C4" s="45" t="s">
        <v>4</v>
      </c>
      <c r="D4" s="43" t="s">
        <v>5</v>
      </c>
    </row>
    <row r="5" spans="1:4">
      <c r="A5" s="41" t="s">
        <v>6</v>
      </c>
      <c r="B5" s="42">
        <f>'AGENDA JUVENIL'!J15</f>
        <v>34263000.261</v>
      </c>
      <c r="C5" s="42">
        <f>'AGENDA JUVENIL'!O15</f>
        <v>53750850</v>
      </c>
      <c r="D5" s="42">
        <f>'AGENDA JUVENIL'!Q15</f>
        <v>38386472.100000001</v>
      </c>
    </row>
    <row r="6" spans="1:4">
      <c r="A6" s="41" t="s">
        <v>7</v>
      </c>
      <c r="B6" s="42">
        <f>'20 DE JULIO'!J22</f>
        <v>50581987.973499998</v>
      </c>
      <c r="C6" s="42">
        <f>'20 DE JULIO'!O22</f>
        <v>48708205</v>
      </c>
      <c r="D6" s="42">
        <f>'20 DE JULIO'!Q22</f>
        <v>43317532.875</v>
      </c>
    </row>
    <row r="7" spans="1:4">
      <c r="A7" s="41" t="s">
        <v>8</v>
      </c>
      <c r="B7" s="42">
        <f>'PARQUE RENACE'!J54</f>
        <v>128779558.98490998</v>
      </c>
      <c r="C7" s="42">
        <f>'PARQUE RENACE'!O54</f>
        <v>161399565</v>
      </c>
      <c r="D7" s="42">
        <f>'PARQUE RENACE'!Q54</f>
        <v>125321485.59449999</v>
      </c>
    </row>
    <row r="8" spans="1:4">
      <c r="A8" s="41" t="s">
        <v>9</v>
      </c>
      <c r="B8" s="42">
        <f>'SEMANA JUVENTUD'!J14</f>
        <v>62103500</v>
      </c>
      <c r="C8" s="42">
        <f>'SEMANA JUVENTUD'!O14</f>
        <v>116953200</v>
      </c>
      <c r="D8" s="42">
        <f>'SEMANA JUVENTUD'!Q14</f>
        <v>78715000</v>
      </c>
    </row>
    <row r="9" spans="1:4">
      <c r="A9" s="46" t="s">
        <v>10</v>
      </c>
      <c r="B9" s="47">
        <f t="shared" ref="B9:D9" si="0">SUM(B5:B8)</f>
        <v>275728047.21940994</v>
      </c>
      <c r="C9" s="47">
        <f t="shared" si="0"/>
        <v>380811820</v>
      </c>
      <c r="D9" s="47">
        <f t="shared" si="0"/>
        <v>285740490.56949997</v>
      </c>
    </row>
  </sheetData>
  <mergeCells count="2">
    <mergeCell ref="A1:D1"/>
    <mergeCell ref="A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90"/>
  <sheetViews>
    <sheetView topLeftCell="G85" workbookViewId="0">
      <selection activeCell="Z5" sqref="Z5"/>
    </sheetView>
  </sheetViews>
  <sheetFormatPr baseColWidth="10" defaultColWidth="9" defaultRowHeight="15"/>
  <cols>
    <col min="1" max="1" width="18" style="35" customWidth="1"/>
    <col min="2" max="2" width="8" style="35" customWidth="1"/>
    <col min="3" max="3" width="30" style="35" customWidth="1"/>
    <col min="4" max="4" width="44" style="35" customWidth="1"/>
    <col min="5" max="5" width="10" style="35" customWidth="1"/>
    <col min="6" max="6" width="14" style="35" customWidth="1"/>
    <col min="7" max="8" width="16" style="35" customWidth="1"/>
    <col min="9" max="9" width="10" style="35" customWidth="1"/>
    <col min="10" max="10" width="16" style="35" customWidth="1"/>
    <col min="11" max="11" width="17" style="35" customWidth="1"/>
    <col min="12" max="13" width="16" style="35" customWidth="1"/>
    <col min="14" max="14" width="10" style="35" customWidth="1"/>
    <col min="15" max="15" width="16" style="35" customWidth="1"/>
    <col min="16" max="16" width="17" style="35" customWidth="1"/>
    <col min="17" max="18" width="18" style="35" customWidth="1"/>
  </cols>
  <sheetData>
    <row r="1" spans="1:18" ht="32.1" customHeight="1">
      <c r="A1" s="37" t="s">
        <v>11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8" ht="33.950000000000003" customHeight="1">
      <c r="A2" s="48" t="s">
        <v>12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>
      <c r="A3" s="49" t="s">
        <v>13</v>
      </c>
      <c r="B3" s="49"/>
      <c r="C3" s="49"/>
      <c r="D3" s="49"/>
      <c r="E3" s="49"/>
      <c r="F3" s="49"/>
      <c r="G3" s="58" t="s">
        <v>14</v>
      </c>
      <c r="H3" s="58"/>
      <c r="I3" s="58"/>
      <c r="J3" s="58"/>
      <c r="K3" s="58"/>
      <c r="L3" s="59" t="s">
        <v>15</v>
      </c>
      <c r="M3" s="59"/>
      <c r="N3" s="59"/>
      <c r="O3" s="59"/>
      <c r="P3" s="59"/>
      <c r="Q3" s="60" t="s">
        <v>16</v>
      </c>
      <c r="R3" s="60"/>
    </row>
    <row r="4" spans="1:18" ht="50.1" customHeight="1">
      <c r="A4" s="40" t="s">
        <v>2</v>
      </c>
      <c r="B4" s="40" t="s">
        <v>17</v>
      </c>
      <c r="C4" s="40" t="s">
        <v>18</v>
      </c>
      <c r="D4" s="40" t="s">
        <v>19</v>
      </c>
      <c r="E4" s="40" t="s">
        <v>20</v>
      </c>
      <c r="F4" s="40" t="s">
        <v>21</v>
      </c>
      <c r="G4" s="44" t="s">
        <v>22</v>
      </c>
      <c r="H4" s="44" t="s">
        <v>23</v>
      </c>
      <c r="I4" s="44" t="s">
        <v>24</v>
      </c>
      <c r="J4" s="44" t="s">
        <v>25</v>
      </c>
      <c r="K4" s="44" t="s">
        <v>26</v>
      </c>
      <c r="L4" s="45" t="s">
        <v>22</v>
      </c>
      <c r="M4" s="45" t="s">
        <v>23</v>
      </c>
      <c r="N4" s="45" t="s">
        <v>24</v>
      </c>
      <c r="O4" s="45" t="s">
        <v>25</v>
      </c>
      <c r="P4" s="45" t="s">
        <v>26</v>
      </c>
      <c r="Q4" s="43" t="s">
        <v>27</v>
      </c>
      <c r="R4" s="43" t="s">
        <v>28</v>
      </c>
    </row>
    <row r="5" spans="1:18" ht="240">
      <c r="A5" s="41" t="s">
        <v>6</v>
      </c>
      <c r="B5" s="41">
        <v>1</v>
      </c>
      <c r="C5" s="41" t="s">
        <v>29</v>
      </c>
      <c r="D5" s="41" t="s">
        <v>30</v>
      </c>
      <c r="E5" s="50">
        <v>1</v>
      </c>
      <c r="F5" s="41" t="s">
        <v>31</v>
      </c>
      <c r="G5" s="42">
        <v>3600000</v>
      </c>
      <c r="H5" s="42">
        <v>0</v>
      </c>
      <c r="I5" s="51">
        <f t="shared" ref="I5:I36" si="0">IFERROR(H5/G5,0)</f>
        <v>0</v>
      </c>
      <c r="J5" s="42">
        <v>3600000</v>
      </c>
      <c r="K5" s="42">
        <v>3600000</v>
      </c>
      <c r="L5" s="42">
        <v>5280000</v>
      </c>
      <c r="M5" s="42">
        <v>1003200</v>
      </c>
      <c r="N5" s="51">
        <f t="shared" ref="N5:N36" si="1">IFERROR(M5/L5,0)</f>
        <v>0.19</v>
      </c>
      <c r="O5" s="42">
        <v>6283200</v>
      </c>
      <c r="P5" s="42">
        <v>6283200</v>
      </c>
      <c r="Q5" s="42">
        <f t="shared" ref="Q5:Q36" si="2">AVERAGE(G5,L5)</f>
        <v>4440000</v>
      </c>
      <c r="R5" s="42">
        <f t="shared" ref="R5:R36" si="3">Q5*E5</f>
        <v>4440000</v>
      </c>
    </row>
    <row r="6" spans="1:18" ht="210">
      <c r="A6" s="41" t="s">
        <v>6</v>
      </c>
      <c r="B6" s="41">
        <v>2</v>
      </c>
      <c r="C6" s="41" t="s">
        <v>32</v>
      </c>
      <c r="D6" s="41" t="s">
        <v>33</v>
      </c>
      <c r="E6" s="50">
        <v>1</v>
      </c>
      <c r="F6" s="41" t="s">
        <v>31</v>
      </c>
      <c r="G6" s="42">
        <v>2250000</v>
      </c>
      <c r="H6" s="42">
        <v>0</v>
      </c>
      <c r="I6" s="51">
        <f t="shared" si="0"/>
        <v>0</v>
      </c>
      <c r="J6" s="42">
        <v>2250000</v>
      </c>
      <c r="K6" s="42">
        <v>2250000</v>
      </c>
      <c r="L6" s="42">
        <v>5400000</v>
      </c>
      <c r="M6" s="42">
        <v>1026000</v>
      </c>
      <c r="N6" s="51">
        <f t="shared" si="1"/>
        <v>0.19</v>
      </c>
      <c r="O6" s="42">
        <v>6426000</v>
      </c>
      <c r="P6" s="42">
        <v>6426000</v>
      </c>
      <c r="Q6" s="42">
        <f t="shared" si="2"/>
        <v>3825000</v>
      </c>
      <c r="R6" s="42">
        <f t="shared" si="3"/>
        <v>3825000</v>
      </c>
    </row>
    <row r="7" spans="1:18" ht="210">
      <c r="A7" s="41" t="s">
        <v>6</v>
      </c>
      <c r="B7" s="41">
        <v>3</v>
      </c>
      <c r="C7" s="41" t="s">
        <v>34</v>
      </c>
      <c r="D7" s="41" t="s">
        <v>35</v>
      </c>
      <c r="E7" s="50">
        <v>1</v>
      </c>
      <c r="F7" s="41" t="s">
        <v>31</v>
      </c>
      <c r="G7" s="42">
        <v>2250000</v>
      </c>
      <c r="H7" s="42">
        <v>0</v>
      </c>
      <c r="I7" s="51">
        <f t="shared" si="0"/>
        <v>0</v>
      </c>
      <c r="J7" s="42">
        <v>2250000</v>
      </c>
      <c r="K7" s="42">
        <v>2250000</v>
      </c>
      <c r="L7" s="42">
        <v>6120000</v>
      </c>
      <c r="M7" s="42">
        <v>1162800</v>
      </c>
      <c r="N7" s="51">
        <f t="shared" si="1"/>
        <v>0.19</v>
      </c>
      <c r="O7" s="42">
        <v>7282800</v>
      </c>
      <c r="P7" s="42">
        <v>7282800</v>
      </c>
      <c r="Q7" s="42">
        <f t="shared" si="2"/>
        <v>4185000</v>
      </c>
      <c r="R7" s="42">
        <f t="shared" si="3"/>
        <v>4185000</v>
      </c>
    </row>
    <row r="8" spans="1:18" ht="225">
      <c r="A8" s="41" t="s">
        <v>6</v>
      </c>
      <c r="B8" s="41">
        <v>4</v>
      </c>
      <c r="C8" s="41" t="s">
        <v>36</v>
      </c>
      <c r="D8" s="41" t="s">
        <v>37</v>
      </c>
      <c r="E8" s="50">
        <v>1</v>
      </c>
      <c r="F8" s="41" t="s">
        <v>31</v>
      </c>
      <c r="G8" s="42">
        <v>2250000</v>
      </c>
      <c r="H8" s="42">
        <v>0</v>
      </c>
      <c r="I8" s="51">
        <f t="shared" si="0"/>
        <v>0</v>
      </c>
      <c r="J8" s="42">
        <v>2250000</v>
      </c>
      <c r="K8" s="42">
        <v>2250000</v>
      </c>
      <c r="L8" s="42">
        <v>4320000</v>
      </c>
      <c r="M8" s="42">
        <v>820800</v>
      </c>
      <c r="N8" s="51">
        <f t="shared" si="1"/>
        <v>0.19</v>
      </c>
      <c r="O8" s="42">
        <v>5140800</v>
      </c>
      <c r="P8" s="42">
        <v>5140800</v>
      </c>
      <c r="Q8" s="42">
        <f t="shared" si="2"/>
        <v>3285000</v>
      </c>
      <c r="R8" s="42">
        <f t="shared" si="3"/>
        <v>3285000</v>
      </c>
    </row>
    <row r="9" spans="1:18" ht="165">
      <c r="A9" s="41" t="s">
        <v>6</v>
      </c>
      <c r="B9" s="41">
        <v>5</v>
      </c>
      <c r="C9" s="41" t="s">
        <v>38</v>
      </c>
      <c r="D9" s="41" t="s">
        <v>39</v>
      </c>
      <c r="E9" s="50">
        <v>1</v>
      </c>
      <c r="F9" s="41" t="s">
        <v>31</v>
      </c>
      <c r="G9" s="42">
        <v>2700000</v>
      </c>
      <c r="H9" s="42">
        <v>0</v>
      </c>
      <c r="I9" s="51">
        <f t="shared" si="0"/>
        <v>0</v>
      </c>
      <c r="J9" s="42">
        <v>2700000</v>
      </c>
      <c r="K9" s="42">
        <v>2700000</v>
      </c>
      <c r="L9" s="42">
        <v>4320000</v>
      </c>
      <c r="M9" s="42">
        <v>820800</v>
      </c>
      <c r="N9" s="51">
        <f t="shared" si="1"/>
        <v>0.19</v>
      </c>
      <c r="O9" s="42">
        <v>5140800</v>
      </c>
      <c r="P9" s="42">
        <v>5140800</v>
      </c>
      <c r="Q9" s="42">
        <f t="shared" si="2"/>
        <v>3510000</v>
      </c>
      <c r="R9" s="42">
        <f t="shared" si="3"/>
        <v>3510000</v>
      </c>
    </row>
    <row r="10" spans="1:18" ht="165">
      <c r="A10" s="41" t="s">
        <v>6</v>
      </c>
      <c r="B10" s="41">
        <v>6</v>
      </c>
      <c r="C10" s="41" t="s">
        <v>40</v>
      </c>
      <c r="D10" s="41" t="s">
        <v>41</v>
      </c>
      <c r="E10" s="50">
        <v>200</v>
      </c>
      <c r="F10" s="41" t="s">
        <v>42</v>
      </c>
      <c r="G10" s="42">
        <v>33333.33</v>
      </c>
      <c r="H10" s="42">
        <v>2666.6664000000019</v>
      </c>
      <c r="I10" s="51">
        <f t="shared" si="0"/>
        <v>8.0000000000000057E-2</v>
      </c>
      <c r="J10" s="42">
        <v>35999.996400000004</v>
      </c>
      <c r="K10" s="42">
        <v>7199999.2800000012</v>
      </c>
      <c r="L10" s="42">
        <v>30000</v>
      </c>
      <c r="M10" s="42">
        <v>5700</v>
      </c>
      <c r="N10" s="51">
        <f t="shared" si="1"/>
        <v>0.19</v>
      </c>
      <c r="O10" s="42">
        <v>35700</v>
      </c>
      <c r="P10" s="42">
        <v>7680000</v>
      </c>
      <c r="Q10" s="42">
        <f t="shared" si="2"/>
        <v>31666.665000000001</v>
      </c>
      <c r="R10" s="42">
        <f t="shared" si="3"/>
        <v>6333333</v>
      </c>
    </row>
    <row r="11" spans="1:18" ht="210">
      <c r="A11" s="41" t="s">
        <v>6</v>
      </c>
      <c r="B11" s="41">
        <v>7</v>
      </c>
      <c r="C11" s="41" t="s">
        <v>43</v>
      </c>
      <c r="D11" s="41" t="s">
        <v>44</v>
      </c>
      <c r="E11" s="50">
        <v>300</v>
      </c>
      <c r="F11" s="41" t="s">
        <v>45</v>
      </c>
      <c r="G11" s="42">
        <v>16666.669000000002</v>
      </c>
      <c r="H11" s="42">
        <v>1333.3335200000001</v>
      </c>
      <c r="I11" s="51">
        <f t="shared" si="0"/>
        <v>0.08</v>
      </c>
      <c r="J11" s="42">
        <v>18000.002520000002</v>
      </c>
      <c r="K11" s="42">
        <v>5400000.756000001</v>
      </c>
      <c r="L11" s="42">
        <v>24000</v>
      </c>
      <c r="M11" s="42">
        <v>4560</v>
      </c>
      <c r="N11" s="51">
        <f t="shared" si="1"/>
        <v>0.19</v>
      </c>
      <c r="O11" s="42">
        <v>28560</v>
      </c>
      <c r="P11" s="42">
        <v>8568000</v>
      </c>
      <c r="Q11" s="42">
        <f t="shared" si="2"/>
        <v>20333.334500000001</v>
      </c>
      <c r="R11" s="42">
        <f t="shared" si="3"/>
        <v>6100000.3500000006</v>
      </c>
    </row>
    <row r="12" spans="1:18" ht="45">
      <c r="A12" s="41" t="s">
        <v>6</v>
      </c>
      <c r="B12" s="41">
        <v>8</v>
      </c>
      <c r="C12" s="41" t="s">
        <v>46</v>
      </c>
      <c r="D12" s="41" t="s">
        <v>47</v>
      </c>
      <c r="E12" s="50">
        <v>600</v>
      </c>
      <c r="F12" s="41" t="s">
        <v>45</v>
      </c>
      <c r="G12" s="42">
        <v>1080</v>
      </c>
      <c r="H12" s="42">
        <v>0</v>
      </c>
      <c r="I12" s="51">
        <f t="shared" si="0"/>
        <v>0</v>
      </c>
      <c r="J12" s="42">
        <v>1080</v>
      </c>
      <c r="K12" s="42">
        <v>648000</v>
      </c>
      <c r="L12" s="42">
        <v>1500</v>
      </c>
      <c r="M12" s="42">
        <v>285</v>
      </c>
      <c r="N12" s="51">
        <f t="shared" si="1"/>
        <v>0.19</v>
      </c>
      <c r="O12" s="42">
        <v>1785</v>
      </c>
      <c r="P12" s="42">
        <v>1071000</v>
      </c>
      <c r="Q12" s="42">
        <f t="shared" si="2"/>
        <v>1290</v>
      </c>
      <c r="R12" s="42">
        <f t="shared" si="3"/>
        <v>774000</v>
      </c>
    </row>
    <row r="13" spans="1:18" ht="60">
      <c r="A13" s="41" t="s">
        <v>6</v>
      </c>
      <c r="B13" s="41">
        <v>9</v>
      </c>
      <c r="C13" s="41" t="s">
        <v>48</v>
      </c>
      <c r="D13" s="41" t="s">
        <v>49</v>
      </c>
      <c r="E13" s="50">
        <v>150</v>
      </c>
      <c r="F13" s="41" t="s">
        <v>45</v>
      </c>
      <c r="G13" s="42">
        <v>6806.72</v>
      </c>
      <c r="H13" s="42">
        <v>1293.2768000000005</v>
      </c>
      <c r="I13" s="51">
        <f t="shared" si="0"/>
        <v>0.19000000000000009</v>
      </c>
      <c r="J13" s="42">
        <v>8099.9968000000008</v>
      </c>
      <c r="K13" s="42">
        <v>1214999.52</v>
      </c>
      <c r="L13" s="42">
        <v>4500</v>
      </c>
      <c r="M13" s="42">
        <v>855</v>
      </c>
      <c r="N13" s="51">
        <f t="shared" si="1"/>
        <v>0.19</v>
      </c>
      <c r="O13" s="42">
        <v>5355</v>
      </c>
      <c r="P13" s="42">
        <v>803250</v>
      </c>
      <c r="Q13" s="42">
        <f t="shared" si="2"/>
        <v>5653.3600000000006</v>
      </c>
      <c r="R13" s="42">
        <f t="shared" si="3"/>
        <v>848004.00000000012</v>
      </c>
    </row>
    <row r="14" spans="1:18" ht="105">
      <c r="A14" s="41" t="s">
        <v>6</v>
      </c>
      <c r="B14" s="41">
        <v>10</v>
      </c>
      <c r="C14" s="41" t="s">
        <v>50</v>
      </c>
      <c r="D14" s="41" t="s">
        <v>51</v>
      </c>
      <c r="E14" s="50">
        <v>150</v>
      </c>
      <c r="F14" s="41" t="s">
        <v>52</v>
      </c>
      <c r="G14" s="42">
        <v>37815.129999999997</v>
      </c>
      <c r="H14" s="42">
        <v>7184.8747000000003</v>
      </c>
      <c r="I14" s="51">
        <f t="shared" si="0"/>
        <v>0.19000000000000003</v>
      </c>
      <c r="J14" s="42">
        <v>45000.004699999998</v>
      </c>
      <c r="K14" s="42">
        <v>6750000.7050000001</v>
      </c>
      <c r="L14" s="42">
        <v>30000</v>
      </c>
      <c r="M14" s="42">
        <v>5700</v>
      </c>
      <c r="N14" s="51">
        <f t="shared" si="1"/>
        <v>0.19</v>
      </c>
      <c r="O14" s="42">
        <v>35700</v>
      </c>
      <c r="P14" s="42">
        <v>5355000</v>
      </c>
      <c r="Q14" s="42">
        <f t="shared" si="2"/>
        <v>33907.565000000002</v>
      </c>
      <c r="R14" s="42">
        <f t="shared" si="3"/>
        <v>5086134.75</v>
      </c>
    </row>
    <row r="15" spans="1:18" ht="120">
      <c r="A15" s="41" t="s">
        <v>7</v>
      </c>
      <c r="B15" s="41">
        <v>1</v>
      </c>
      <c r="C15" s="41" t="s">
        <v>53</v>
      </c>
      <c r="D15" s="41" t="s">
        <v>54</v>
      </c>
      <c r="E15" s="50">
        <v>350</v>
      </c>
      <c r="F15" s="41" t="s">
        <v>45</v>
      </c>
      <c r="G15" s="42">
        <v>15000</v>
      </c>
      <c r="H15" s="42">
        <v>1200</v>
      </c>
      <c r="I15" s="51">
        <f t="shared" si="0"/>
        <v>0.08</v>
      </c>
      <c r="J15" s="42">
        <v>16200</v>
      </c>
      <c r="K15" s="42">
        <v>5670000</v>
      </c>
      <c r="L15" s="42">
        <v>18000</v>
      </c>
      <c r="M15" s="42">
        <v>3420</v>
      </c>
      <c r="N15" s="51">
        <f t="shared" si="1"/>
        <v>0.19</v>
      </c>
      <c r="O15" s="42">
        <v>21420</v>
      </c>
      <c r="P15" s="42">
        <v>7497000</v>
      </c>
      <c r="Q15" s="42">
        <f t="shared" si="2"/>
        <v>16500</v>
      </c>
      <c r="R15" s="42">
        <f t="shared" si="3"/>
        <v>5775000</v>
      </c>
    </row>
    <row r="16" spans="1:18" ht="75">
      <c r="A16" s="41" t="s">
        <v>7</v>
      </c>
      <c r="B16" s="41">
        <v>2</v>
      </c>
      <c r="C16" s="41" t="s">
        <v>55</v>
      </c>
      <c r="D16" s="41" t="s">
        <v>56</v>
      </c>
      <c r="E16" s="50">
        <v>70</v>
      </c>
      <c r="F16" s="41" t="s">
        <v>45</v>
      </c>
      <c r="G16" s="42">
        <v>16666.669999999998</v>
      </c>
      <c r="H16" s="42">
        <v>1333</v>
      </c>
      <c r="I16" s="51">
        <f t="shared" si="0"/>
        <v>7.9979984004003205E-2</v>
      </c>
      <c r="J16" s="42">
        <v>17999.669999999998</v>
      </c>
      <c r="K16" s="42">
        <v>1259976.8999999999</v>
      </c>
      <c r="L16" s="42">
        <v>42000</v>
      </c>
      <c r="M16" s="42">
        <v>7980</v>
      </c>
      <c r="N16" s="51">
        <f t="shared" si="1"/>
        <v>0.19</v>
      </c>
      <c r="O16" s="42">
        <v>49980</v>
      </c>
      <c r="P16" s="42">
        <v>4038600</v>
      </c>
      <c r="Q16" s="42">
        <f t="shared" si="2"/>
        <v>29333.334999999999</v>
      </c>
      <c r="R16" s="42">
        <f t="shared" si="3"/>
        <v>2053333.45</v>
      </c>
    </row>
    <row r="17" spans="1:18" ht="30">
      <c r="A17" s="41" t="s">
        <v>7</v>
      </c>
      <c r="B17" s="41">
        <v>3</v>
      </c>
      <c r="C17" s="41" t="s">
        <v>57</v>
      </c>
      <c r="D17" s="41" t="s">
        <v>58</v>
      </c>
      <c r="E17" s="50">
        <v>1200</v>
      </c>
      <c r="F17" s="41" t="s">
        <v>45</v>
      </c>
      <c r="G17" s="42">
        <v>1080</v>
      </c>
      <c r="H17" s="42">
        <v>0</v>
      </c>
      <c r="I17" s="51">
        <f t="shared" si="0"/>
        <v>0</v>
      </c>
      <c r="J17" s="42">
        <v>1080</v>
      </c>
      <c r="K17" s="42">
        <v>1296000</v>
      </c>
      <c r="L17" s="42">
        <v>1500</v>
      </c>
      <c r="M17" s="42">
        <v>285</v>
      </c>
      <c r="N17" s="51">
        <f t="shared" si="1"/>
        <v>0.19</v>
      </c>
      <c r="O17" s="42">
        <v>1785</v>
      </c>
      <c r="P17" s="42">
        <v>2142000</v>
      </c>
      <c r="Q17" s="42">
        <f t="shared" si="2"/>
        <v>1290</v>
      </c>
      <c r="R17" s="42">
        <f t="shared" si="3"/>
        <v>1548000</v>
      </c>
    </row>
    <row r="18" spans="1:18" ht="135">
      <c r="A18" s="41" t="s">
        <v>7</v>
      </c>
      <c r="B18" s="41">
        <v>4</v>
      </c>
      <c r="C18" s="41" t="s">
        <v>42</v>
      </c>
      <c r="D18" s="41" t="s">
        <v>59</v>
      </c>
      <c r="E18" s="50">
        <v>160</v>
      </c>
      <c r="F18" s="41" t="s">
        <v>45</v>
      </c>
      <c r="G18" s="42">
        <v>28333.33</v>
      </c>
      <c r="H18" s="42">
        <v>2266.6664000000019</v>
      </c>
      <c r="I18" s="51">
        <f t="shared" si="0"/>
        <v>8.0000000000000057E-2</v>
      </c>
      <c r="J18" s="42">
        <v>30599.996400000004</v>
      </c>
      <c r="K18" s="42">
        <v>4895999.4240000006</v>
      </c>
      <c r="L18" s="42">
        <v>20500</v>
      </c>
      <c r="M18" s="42">
        <v>3895</v>
      </c>
      <c r="N18" s="51">
        <f t="shared" si="1"/>
        <v>0.19</v>
      </c>
      <c r="O18" s="42">
        <v>24395</v>
      </c>
      <c r="P18" s="42">
        <v>3903200</v>
      </c>
      <c r="Q18" s="42">
        <f t="shared" si="2"/>
        <v>24416.665000000001</v>
      </c>
      <c r="R18" s="42">
        <f t="shared" si="3"/>
        <v>3906666.4000000004</v>
      </c>
    </row>
    <row r="19" spans="1:18" ht="135">
      <c r="A19" s="41" t="s">
        <v>7</v>
      </c>
      <c r="B19" s="41">
        <v>5</v>
      </c>
      <c r="C19" s="41" t="s">
        <v>60</v>
      </c>
      <c r="D19" s="41" t="s">
        <v>61</v>
      </c>
      <c r="E19" s="50">
        <v>10</v>
      </c>
      <c r="F19" s="41" t="s">
        <v>45</v>
      </c>
      <c r="G19" s="42">
        <v>226890.76</v>
      </c>
      <c r="H19" s="42">
        <v>43109.244400000025</v>
      </c>
      <c r="I19" s="51">
        <f t="shared" si="0"/>
        <v>0.19000000000000011</v>
      </c>
      <c r="J19" s="42">
        <v>270000.00440000003</v>
      </c>
      <c r="K19" s="42">
        <v>2700000.0440000002</v>
      </c>
      <c r="L19" s="42">
        <v>300000</v>
      </c>
      <c r="M19" s="42">
        <v>57000</v>
      </c>
      <c r="N19" s="51">
        <f t="shared" si="1"/>
        <v>0.19</v>
      </c>
      <c r="O19" s="42">
        <v>357000</v>
      </c>
      <c r="P19" s="42">
        <v>3970000</v>
      </c>
      <c r="Q19" s="42">
        <f t="shared" si="2"/>
        <v>263445.38</v>
      </c>
      <c r="R19" s="42">
        <f t="shared" si="3"/>
        <v>2634453.7999999998</v>
      </c>
    </row>
    <row r="20" spans="1:18" ht="105">
      <c r="A20" s="41" t="s">
        <v>7</v>
      </c>
      <c r="B20" s="41">
        <v>5</v>
      </c>
      <c r="C20" s="41" t="s">
        <v>62</v>
      </c>
      <c r="D20" s="41" t="s">
        <v>63</v>
      </c>
      <c r="E20" s="50">
        <v>1</v>
      </c>
      <c r="F20" s="41" t="s">
        <v>45</v>
      </c>
      <c r="G20" s="42">
        <v>4050000</v>
      </c>
      <c r="H20" s="42">
        <v>0</v>
      </c>
      <c r="I20" s="51">
        <f t="shared" si="0"/>
        <v>0</v>
      </c>
      <c r="J20" s="42">
        <v>4050000</v>
      </c>
      <c r="K20" s="42">
        <v>4050000</v>
      </c>
      <c r="L20" s="42">
        <v>1764000</v>
      </c>
      <c r="M20" s="42">
        <v>335160</v>
      </c>
      <c r="N20" s="51">
        <f t="shared" si="1"/>
        <v>0.19</v>
      </c>
      <c r="O20" s="42">
        <v>2099160</v>
      </c>
      <c r="P20" s="42">
        <v>2099160</v>
      </c>
      <c r="Q20" s="42">
        <f t="shared" si="2"/>
        <v>2907000</v>
      </c>
      <c r="R20" s="42">
        <f t="shared" si="3"/>
        <v>2907000</v>
      </c>
    </row>
    <row r="21" spans="1:18" ht="90">
      <c r="A21" s="41" t="s">
        <v>7</v>
      </c>
      <c r="B21" s="41">
        <v>6</v>
      </c>
      <c r="C21" s="41" t="s">
        <v>64</v>
      </c>
      <c r="D21" s="41" t="s">
        <v>65</v>
      </c>
      <c r="E21" s="50">
        <v>1</v>
      </c>
      <c r="F21" s="41" t="s">
        <v>45</v>
      </c>
      <c r="G21" s="42">
        <v>2340000</v>
      </c>
      <c r="H21" s="42">
        <v>0</v>
      </c>
      <c r="I21" s="51">
        <f t="shared" si="0"/>
        <v>0</v>
      </c>
      <c r="J21" s="42">
        <v>2340000</v>
      </c>
      <c r="K21" s="42">
        <v>2340000</v>
      </c>
      <c r="L21" s="42">
        <v>756000</v>
      </c>
      <c r="M21" s="42">
        <v>143640</v>
      </c>
      <c r="N21" s="51">
        <f t="shared" si="1"/>
        <v>0.19</v>
      </c>
      <c r="O21" s="42">
        <v>899640</v>
      </c>
      <c r="P21" s="42">
        <v>899640</v>
      </c>
      <c r="Q21" s="42">
        <f t="shared" si="2"/>
        <v>1548000</v>
      </c>
      <c r="R21" s="42">
        <f t="shared" si="3"/>
        <v>1548000</v>
      </c>
    </row>
    <row r="22" spans="1:18" ht="60">
      <c r="A22" s="41" t="s">
        <v>7</v>
      </c>
      <c r="B22" s="41">
        <v>7</v>
      </c>
      <c r="C22" s="41" t="s">
        <v>66</v>
      </c>
      <c r="D22" s="41" t="s">
        <v>67</v>
      </c>
      <c r="E22" s="50">
        <v>1</v>
      </c>
      <c r="F22" s="41" t="s">
        <v>68</v>
      </c>
      <c r="G22" s="42">
        <v>3781512.61</v>
      </c>
      <c r="H22" s="42">
        <v>718487.39590000035</v>
      </c>
      <c r="I22" s="51">
        <f t="shared" si="0"/>
        <v>0.19000000000000011</v>
      </c>
      <c r="J22" s="42">
        <v>4500000.0059000002</v>
      </c>
      <c r="K22" s="42">
        <v>4500000.0059000002</v>
      </c>
      <c r="L22" s="42">
        <v>1650000</v>
      </c>
      <c r="M22" s="42">
        <v>313500</v>
      </c>
      <c r="N22" s="51">
        <f t="shared" si="1"/>
        <v>0.19</v>
      </c>
      <c r="O22" s="42">
        <v>1963500</v>
      </c>
      <c r="P22" s="42">
        <v>1963500</v>
      </c>
      <c r="Q22" s="42">
        <f t="shared" si="2"/>
        <v>2715756.3049999997</v>
      </c>
      <c r="R22" s="42">
        <f t="shared" si="3"/>
        <v>2715756.3049999997</v>
      </c>
    </row>
    <row r="23" spans="1:18" ht="45">
      <c r="A23" s="41" t="s">
        <v>7</v>
      </c>
      <c r="B23" s="41">
        <v>8</v>
      </c>
      <c r="C23" s="41" t="s">
        <v>69</v>
      </c>
      <c r="D23" s="41" t="s">
        <v>70</v>
      </c>
      <c r="E23" s="50">
        <v>2000</v>
      </c>
      <c r="F23" s="41" t="s">
        <v>68</v>
      </c>
      <c r="G23" s="42">
        <v>4537.82</v>
      </c>
      <c r="H23" s="42">
        <v>862.1858000000002</v>
      </c>
      <c r="I23" s="51">
        <f t="shared" si="0"/>
        <v>0.19000000000000006</v>
      </c>
      <c r="J23" s="42">
        <v>5400.0057999999999</v>
      </c>
      <c r="K23" s="42">
        <v>10800011.6</v>
      </c>
      <c r="L23" s="42">
        <v>200</v>
      </c>
      <c r="M23" s="42">
        <v>38</v>
      </c>
      <c r="N23" s="51">
        <f t="shared" si="1"/>
        <v>0.19</v>
      </c>
      <c r="O23" s="42">
        <v>238</v>
      </c>
      <c r="P23" s="42">
        <v>476000</v>
      </c>
      <c r="Q23" s="42">
        <f t="shared" si="2"/>
        <v>2368.91</v>
      </c>
      <c r="R23" s="42">
        <f t="shared" si="3"/>
        <v>4737820</v>
      </c>
    </row>
    <row r="24" spans="1:18" ht="30">
      <c r="A24" s="41" t="s">
        <v>7</v>
      </c>
      <c r="B24" s="41">
        <v>9</v>
      </c>
      <c r="C24" s="41" t="s">
        <v>71</v>
      </c>
      <c r="D24" s="41" t="s">
        <v>72</v>
      </c>
      <c r="E24" s="50">
        <v>2</v>
      </c>
      <c r="F24" s="41" t="s">
        <v>73</v>
      </c>
      <c r="G24" s="42">
        <v>378151.26</v>
      </c>
      <c r="H24" s="42">
        <v>71848.73940000002</v>
      </c>
      <c r="I24" s="51">
        <f t="shared" si="0"/>
        <v>0.19000000000000006</v>
      </c>
      <c r="J24" s="42">
        <v>449999.99940000003</v>
      </c>
      <c r="K24" s="42">
        <v>899999.99880000006</v>
      </c>
      <c r="L24" s="42">
        <v>500000</v>
      </c>
      <c r="M24" s="42">
        <v>95000</v>
      </c>
      <c r="N24" s="51">
        <f t="shared" si="1"/>
        <v>0.19</v>
      </c>
      <c r="O24" s="42">
        <v>595000</v>
      </c>
      <c r="P24" s="42">
        <v>1190000</v>
      </c>
      <c r="Q24" s="42">
        <f t="shared" si="2"/>
        <v>439075.63</v>
      </c>
      <c r="R24" s="42">
        <f t="shared" si="3"/>
        <v>878151.26</v>
      </c>
    </row>
    <row r="25" spans="1:18" ht="120">
      <c r="A25" s="41" t="s">
        <v>7</v>
      </c>
      <c r="B25" s="41">
        <v>10</v>
      </c>
      <c r="C25" s="41"/>
      <c r="D25" s="41" t="s">
        <v>74</v>
      </c>
      <c r="E25" s="50">
        <v>2</v>
      </c>
      <c r="F25" s="41" t="s">
        <v>73</v>
      </c>
      <c r="G25" s="42">
        <v>605042.02</v>
      </c>
      <c r="H25" s="42">
        <v>114957.98380000005</v>
      </c>
      <c r="I25" s="51">
        <f t="shared" si="0"/>
        <v>0.19000000000000006</v>
      </c>
      <c r="J25" s="42">
        <v>720000.00380000006</v>
      </c>
      <c r="K25" s="42">
        <v>1440000.0076000001</v>
      </c>
      <c r="L25" s="42">
        <v>780000</v>
      </c>
      <c r="M25" s="42">
        <v>148200</v>
      </c>
      <c r="N25" s="51">
        <f t="shared" si="1"/>
        <v>0.19</v>
      </c>
      <c r="O25" s="42">
        <v>928200</v>
      </c>
      <c r="P25" s="42">
        <v>1856400</v>
      </c>
      <c r="Q25" s="42">
        <f t="shared" si="2"/>
        <v>692521.01</v>
      </c>
      <c r="R25" s="42">
        <f t="shared" si="3"/>
        <v>1385042.02</v>
      </c>
    </row>
    <row r="26" spans="1:18" ht="105">
      <c r="A26" s="41" t="s">
        <v>7</v>
      </c>
      <c r="B26" s="41">
        <v>11</v>
      </c>
      <c r="C26" s="41"/>
      <c r="D26" s="41" t="s">
        <v>75</v>
      </c>
      <c r="E26" s="50">
        <v>1</v>
      </c>
      <c r="F26" s="41" t="s">
        <v>73</v>
      </c>
      <c r="G26" s="42">
        <v>226890.76</v>
      </c>
      <c r="H26" s="42">
        <v>43109.244400000025</v>
      </c>
      <c r="I26" s="51">
        <f t="shared" si="0"/>
        <v>0.19000000000000011</v>
      </c>
      <c r="J26" s="42">
        <v>270000.00440000003</v>
      </c>
      <c r="K26" s="42">
        <v>270000.00440000003</v>
      </c>
      <c r="L26" s="42">
        <v>420000</v>
      </c>
      <c r="M26" s="42">
        <v>79800</v>
      </c>
      <c r="N26" s="51">
        <f t="shared" si="1"/>
        <v>0.19</v>
      </c>
      <c r="O26" s="42">
        <v>499800</v>
      </c>
      <c r="P26" s="42">
        <v>499800</v>
      </c>
      <c r="Q26" s="42">
        <f t="shared" si="2"/>
        <v>323445.38</v>
      </c>
      <c r="R26" s="42">
        <f t="shared" si="3"/>
        <v>323445.38</v>
      </c>
    </row>
    <row r="27" spans="1:18" ht="105">
      <c r="A27" s="41" t="s">
        <v>7</v>
      </c>
      <c r="B27" s="41">
        <v>12</v>
      </c>
      <c r="C27" s="41"/>
      <c r="D27" s="41" t="s">
        <v>76</v>
      </c>
      <c r="E27" s="50">
        <v>2</v>
      </c>
      <c r="F27" s="41" t="s">
        <v>45</v>
      </c>
      <c r="G27" s="42">
        <v>189075.63</v>
      </c>
      <c r="H27" s="42">
        <v>35924.36970000001</v>
      </c>
      <c r="I27" s="51">
        <f t="shared" si="0"/>
        <v>0.19000000000000006</v>
      </c>
      <c r="J27" s="42">
        <v>224999.99970000001</v>
      </c>
      <c r="K27" s="42">
        <v>449999.99940000003</v>
      </c>
      <c r="L27" s="42">
        <v>720000</v>
      </c>
      <c r="M27" s="42">
        <v>136800</v>
      </c>
      <c r="N27" s="51">
        <f t="shared" si="1"/>
        <v>0.19</v>
      </c>
      <c r="O27" s="42">
        <v>856800</v>
      </c>
      <c r="P27" s="42">
        <v>1713600</v>
      </c>
      <c r="Q27" s="42">
        <f t="shared" si="2"/>
        <v>454537.815</v>
      </c>
      <c r="R27" s="42">
        <f t="shared" si="3"/>
        <v>909075.63</v>
      </c>
    </row>
    <row r="28" spans="1:18" ht="60">
      <c r="A28" s="41" t="s">
        <v>7</v>
      </c>
      <c r="B28" s="41">
        <v>13</v>
      </c>
      <c r="C28" s="41"/>
      <c r="D28" s="41" t="s">
        <v>77</v>
      </c>
      <c r="E28" s="50">
        <v>2</v>
      </c>
      <c r="F28" s="41" t="s">
        <v>45</v>
      </c>
      <c r="G28" s="42">
        <v>151260.5</v>
      </c>
      <c r="H28" s="42">
        <v>28739.494999999995</v>
      </c>
      <c r="I28" s="51">
        <f t="shared" si="0"/>
        <v>0.18999999999999997</v>
      </c>
      <c r="J28" s="42">
        <v>179999.995</v>
      </c>
      <c r="K28" s="42">
        <v>359999.99</v>
      </c>
      <c r="L28" s="42">
        <v>780000</v>
      </c>
      <c r="M28" s="42">
        <v>148200</v>
      </c>
      <c r="N28" s="51">
        <f t="shared" si="1"/>
        <v>0.19</v>
      </c>
      <c r="O28" s="42">
        <v>928200</v>
      </c>
      <c r="P28" s="42">
        <v>1856400</v>
      </c>
      <c r="Q28" s="42">
        <f t="shared" si="2"/>
        <v>465630.25</v>
      </c>
      <c r="R28" s="42">
        <f t="shared" si="3"/>
        <v>931260.5</v>
      </c>
    </row>
    <row r="29" spans="1:18" ht="75">
      <c r="A29" s="41" t="s">
        <v>7</v>
      </c>
      <c r="B29" s="41">
        <v>14</v>
      </c>
      <c r="C29" s="41"/>
      <c r="D29" s="41" t="s">
        <v>78</v>
      </c>
      <c r="E29" s="50">
        <v>2</v>
      </c>
      <c r="F29" s="41" t="s">
        <v>45</v>
      </c>
      <c r="G29" s="42">
        <v>189075.63</v>
      </c>
      <c r="H29" s="42">
        <v>35924.36970000001</v>
      </c>
      <c r="I29" s="51">
        <f t="shared" si="0"/>
        <v>0.19000000000000006</v>
      </c>
      <c r="J29" s="42">
        <v>224999.99970000001</v>
      </c>
      <c r="K29" s="42">
        <v>449999.99940000003</v>
      </c>
      <c r="L29" s="42">
        <v>1200000</v>
      </c>
      <c r="M29" s="42">
        <v>228000</v>
      </c>
      <c r="N29" s="51">
        <f t="shared" si="1"/>
        <v>0.19</v>
      </c>
      <c r="O29" s="42">
        <v>1428000</v>
      </c>
      <c r="P29" s="42">
        <v>2856000</v>
      </c>
      <c r="Q29" s="42">
        <f t="shared" si="2"/>
        <v>694537.81499999994</v>
      </c>
      <c r="R29" s="42">
        <f t="shared" si="3"/>
        <v>1389075.63</v>
      </c>
    </row>
    <row r="30" spans="1:18" ht="45">
      <c r="A30" s="41" t="s">
        <v>7</v>
      </c>
      <c r="B30" s="41">
        <v>15</v>
      </c>
      <c r="C30" s="41" t="s">
        <v>79</v>
      </c>
      <c r="D30" s="41" t="s">
        <v>80</v>
      </c>
      <c r="E30" s="50">
        <v>1</v>
      </c>
      <c r="F30" s="41" t="s">
        <v>68</v>
      </c>
      <c r="G30" s="42">
        <v>7200000</v>
      </c>
      <c r="H30" s="42">
        <v>0</v>
      </c>
      <c r="I30" s="51">
        <f t="shared" si="0"/>
        <v>0</v>
      </c>
      <c r="J30" s="42">
        <v>7200000</v>
      </c>
      <c r="K30" s="42">
        <v>7200000</v>
      </c>
      <c r="L30" s="42">
        <v>8400000</v>
      </c>
      <c r="M30" s="42">
        <v>1596000</v>
      </c>
      <c r="N30" s="51">
        <f t="shared" si="1"/>
        <v>0.19</v>
      </c>
      <c r="O30" s="42">
        <v>9996000</v>
      </c>
      <c r="P30" s="42">
        <v>9996000</v>
      </c>
      <c r="Q30" s="42">
        <f t="shared" si="2"/>
        <v>7800000</v>
      </c>
      <c r="R30" s="42">
        <f t="shared" si="3"/>
        <v>7800000</v>
      </c>
    </row>
    <row r="31" spans="1:18">
      <c r="A31" s="41" t="s">
        <v>7</v>
      </c>
      <c r="B31" s="41">
        <v>16</v>
      </c>
      <c r="C31" s="41" t="s">
        <v>81</v>
      </c>
      <c r="D31" s="41" t="s">
        <v>82</v>
      </c>
      <c r="E31" s="50">
        <v>1</v>
      </c>
      <c r="F31" s="41" t="s">
        <v>45</v>
      </c>
      <c r="G31" s="42">
        <v>2000000</v>
      </c>
      <c r="H31" s="42">
        <v>0</v>
      </c>
      <c r="I31" s="51">
        <f t="shared" si="0"/>
        <v>0</v>
      </c>
      <c r="J31" s="42">
        <v>2000000</v>
      </c>
      <c r="K31" s="42">
        <v>2000000</v>
      </c>
      <c r="L31" s="42">
        <v>1750905</v>
      </c>
      <c r="M31" s="42">
        <v>0</v>
      </c>
      <c r="N31" s="51">
        <f t="shared" si="1"/>
        <v>0</v>
      </c>
      <c r="O31" s="42">
        <v>1750905</v>
      </c>
      <c r="P31" s="42">
        <v>1750905</v>
      </c>
      <c r="Q31" s="42">
        <f t="shared" si="2"/>
        <v>1875452.5</v>
      </c>
      <c r="R31" s="42">
        <f t="shared" si="3"/>
        <v>1875452.5</v>
      </c>
    </row>
    <row r="32" spans="1:18" ht="120">
      <c r="A32" s="41" t="s">
        <v>8</v>
      </c>
      <c r="B32" s="41">
        <v>1</v>
      </c>
      <c r="C32" s="41" t="s">
        <v>53</v>
      </c>
      <c r="D32" s="41" t="s">
        <v>54</v>
      </c>
      <c r="E32" s="50">
        <v>200</v>
      </c>
      <c r="F32" s="41" t="s">
        <v>45</v>
      </c>
      <c r="G32" s="42">
        <v>15000</v>
      </c>
      <c r="H32" s="42">
        <v>1200</v>
      </c>
      <c r="I32" s="51">
        <f t="shared" si="0"/>
        <v>0.08</v>
      </c>
      <c r="J32" s="42">
        <v>16200</v>
      </c>
      <c r="K32" s="42">
        <v>3240000</v>
      </c>
      <c r="L32" s="42">
        <v>18000</v>
      </c>
      <c r="M32" s="42">
        <v>3420</v>
      </c>
      <c r="N32" s="51">
        <f t="shared" si="1"/>
        <v>0.19</v>
      </c>
      <c r="O32" s="42">
        <v>21420</v>
      </c>
      <c r="P32" s="42">
        <v>4284000</v>
      </c>
      <c r="Q32" s="42">
        <f t="shared" si="2"/>
        <v>16500</v>
      </c>
      <c r="R32" s="42">
        <f t="shared" si="3"/>
        <v>3300000</v>
      </c>
    </row>
    <row r="33" spans="1:18" ht="30">
      <c r="A33" s="41" t="s">
        <v>8</v>
      </c>
      <c r="B33" s="41">
        <v>2</v>
      </c>
      <c r="C33" s="41" t="s">
        <v>57</v>
      </c>
      <c r="D33" s="41" t="s">
        <v>58</v>
      </c>
      <c r="E33" s="50">
        <v>2000</v>
      </c>
      <c r="F33" s="41" t="s">
        <v>45</v>
      </c>
      <c r="G33" s="42">
        <v>1080</v>
      </c>
      <c r="H33" s="42">
        <v>0</v>
      </c>
      <c r="I33" s="51">
        <f t="shared" si="0"/>
        <v>0</v>
      </c>
      <c r="J33" s="42">
        <v>1080</v>
      </c>
      <c r="K33" s="42">
        <v>2160000</v>
      </c>
      <c r="L33" s="42">
        <v>1500</v>
      </c>
      <c r="M33" s="42">
        <v>285</v>
      </c>
      <c r="N33" s="51">
        <f t="shared" si="1"/>
        <v>0.19</v>
      </c>
      <c r="O33" s="42">
        <v>1785</v>
      </c>
      <c r="P33" s="42">
        <v>3570000</v>
      </c>
      <c r="Q33" s="42">
        <f t="shared" si="2"/>
        <v>1290</v>
      </c>
      <c r="R33" s="42">
        <f t="shared" si="3"/>
        <v>2580000</v>
      </c>
    </row>
    <row r="34" spans="1:18" ht="135">
      <c r="A34" s="41" t="s">
        <v>8</v>
      </c>
      <c r="B34" s="41">
        <v>3</v>
      </c>
      <c r="C34" s="41" t="s">
        <v>42</v>
      </c>
      <c r="D34" s="41" t="s">
        <v>59</v>
      </c>
      <c r="E34" s="50">
        <v>150</v>
      </c>
      <c r="F34" s="41" t="s">
        <v>45</v>
      </c>
      <c r="G34" s="42">
        <v>28333.33</v>
      </c>
      <c r="H34" s="42">
        <v>2266.6664000000019</v>
      </c>
      <c r="I34" s="51">
        <f t="shared" si="0"/>
        <v>8.0000000000000057E-2</v>
      </c>
      <c r="J34" s="42">
        <v>30599.996400000004</v>
      </c>
      <c r="K34" s="42">
        <v>4589999.4600000009</v>
      </c>
      <c r="L34" s="42">
        <v>20500</v>
      </c>
      <c r="M34" s="42">
        <v>3895</v>
      </c>
      <c r="N34" s="51">
        <f t="shared" si="1"/>
        <v>0.19</v>
      </c>
      <c r="O34" s="42">
        <v>24395</v>
      </c>
      <c r="P34" s="42">
        <v>3659250</v>
      </c>
      <c r="Q34" s="42">
        <f t="shared" si="2"/>
        <v>24416.665000000001</v>
      </c>
      <c r="R34" s="42">
        <f t="shared" si="3"/>
        <v>3662499.75</v>
      </c>
    </row>
    <row r="35" spans="1:18" ht="135">
      <c r="A35" s="41" t="s">
        <v>8</v>
      </c>
      <c r="B35" s="41">
        <v>4</v>
      </c>
      <c r="C35" s="41" t="s">
        <v>60</v>
      </c>
      <c r="D35" s="41" t="s">
        <v>61</v>
      </c>
      <c r="E35" s="50">
        <v>6</v>
      </c>
      <c r="F35" s="41" t="s">
        <v>45</v>
      </c>
      <c r="G35" s="42">
        <v>226890.76</v>
      </c>
      <c r="H35" s="42">
        <v>43109.244400000025</v>
      </c>
      <c r="I35" s="51">
        <f t="shared" si="0"/>
        <v>0.19000000000000011</v>
      </c>
      <c r="J35" s="42">
        <v>270000.00440000003</v>
      </c>
      <c r="K35" s="42">
        <v>1620000.0264000003</v>
      </c>
      <c r="L35" s="42">
        <v>300000</v>
      </c>
      <c r="M35" s="42">
        <v>57000</v>
      </c>
      <c r="N35" s="51">
        <f t="shared" si="1"/>
        <v>0.19</v>
      </c>
      <c r="O35" s="42">
        <v>357000</v>
      </c>
      <c r="P35" s="42">
        <v>2542000</v>
      </c>
      <c r="Q35" s="42">
        <f t="shared" si="2"/>
        <v>263445.38</v>
      </c>
      <c r="R35" s="42">
        <f t="shared" si="3"/>
        <v>1580672.28</v>
      </c>
    </row>
    <row r="36" spans="1:18" ht="90">
      <c r="A36" s="41" t="s">
        <v>8</v>
      </c>
      <c r="B36" s="41">
        <v>5</v>
      </c>
      <c r="C36" s="41" t="s">
        <v>64</v>
      </c>
      <c r="D36" s="41" t="s">
        <v>83</v>
      </c>
      <c r="E36" s="50">
        <v>1</v>
      </c>
      <c r="F36" s="41" t="s">
        <v>45</v>
      </c>
      <c r="G36" s="42">
        <v>2340000</v>
      </c>
      <c r="H36" s="42">
        <v>0</v>
      </c>
      <c r="I36" s="51">
        <f t="shared" si="0"/>
        <v>0</v>
      </c>
      <c r="J36" s="42">
        <v>2340000</v>
      </c>
      <c r="K36" s="42">
        <v>2340000</v>
      </c>
      <c r="L36" s="42">
        <v>756000</v>
      </c>
      <c r="M36" s="42">
        <v>143640</v>
      </c>
      <c r="N36" s="51">
        <f t="shared" si="1"/>
        <v>0.19</v>
      </c>
      <c r="O36" s="42">
        <v>899640</v>
      </c>
      <c r="P36" s="42">
        <v>899640</v>
      </c>
      <c r="Q36" s="42">
        <f t="shared" si="2"/>
        <v>1548000</v>
      </c>
      <c r="R36" s="42">
        <f t="shared" si="3"/>
        <v>1548000</v>
      </c>
    </row>
    <row r="37" spans="1:18" ht="60">
      <c r="A37" s="41" t="s">
        <v>8</v>
      </c>
      <c r="B37" s="41">
        <v>6</v>
      </c>
      <c r="C37" s="41" t="s">
        <v>66</v>
      </c>
      <c r="D37" s="41" t="s">
        <v>84</v>
      </c>
      <c r="E37" s="50">
        <v>1</v>
      </c>
      <c r="F37" s="41" t="s">
        <v>68</v>
      </c>
      <c r="G37" s="42">
        <v>3781512.61</v>
      </c>
      <c r="H37" s="42">
        <v>718487.39590000035</v>
      </c>
      <c r="I37" s="51">
        <f t="shared" ref="I37:I68" si="4">IFERROR(H37/G37,0)</f>
        <v>0.19000000000000011</v>
      </c>
      <c r="J37" s="42">
        <v>4500000.0059000002</v>
      </c>
      <c r="K37" s="42">
        <v>4500000.0059000002</v>
      </c>
      <c r="L37" s="42">
        <v>1650000</v>
      </c>
      <c r="M37" s="42">
        <v>313500</v>
      </c>
      <c r="N37" s="51">
        <f t="shared" ref="N37:N68" si="5">IFERROR(M37/L37,0)</f>
        <v>0.19</v>
      </c>
      <c r="O37" s="42">
        <v>1963500</v>
      </c>
      <c r="P37" s="42">
        <v>1963500</v>
      </c>
      <c r="Q37" s="42">
        <f t="shared" ref="Q37:Q68" si="6">AVERAGE(G37,L37)</f>
        <v>2715756.3049999997</v>
      </c>
      <c r="R37" s="42">
        <f t="shared" ref="R37:R68" si="7">Q37*E37</f>
        <v>2715756.3049999997</v>
      </c>
    </row>
    <row r="38" spans="1:18" ht="45">
      <c r="A38" s="41" t="s">
        <v>8</v>
      </c>
      <c r="B38" s="41">
        <v>7</v>
      </c>
      <c r="C38" s="41" t="s">
        <v>69</v>
      </c>
      <c r="D38" s="41" t="s">
        <v>85</v>
      </c>
      <c r="E38" s="50">
        <v>3000</v>
      </c>
      <c r="F38" s="41" t="s">
        <v>68</v>
      </c>
      <c r="G38" s="42">
        <v>3025.21</v>
      </c>
      <c r="H38" s="42">
        <v>574.78989999999976</v>
      </c>
      <c r="I38" s="51">
        <f t="shared" si="4"/>
        <v>0.18999999999999992</v>
      </c>
      <c r="J38" s="42">
        <v>3599.9998999999998</v>
      </c>
      <c r="K38" s="42">
        <v>10799999.699999999</v>
      </c>
      <c r="L38" s="42">
        <v>200</v>
      </c>
      <c r="M38" s="42">
        <v>38</v>
      </c>
      <c r="N38" s="51">
        <f t="shared" si="5"/>
        <v>0.19</v>
      </c>
      <c r="O38" s="42">
        <v>238</v>
      </c>
      <c r="P38" s="42">
        <v>714000</v>
      </c>
      <c r="Q38" s="42">
        <f t="shared" si="6"/>
        <v>1612.605</v>
      </c>
      <c r="R38" s="42">
        <f t="shared" si="7"/>
        <v>4837815</v>
      </c>
    </row>
    <row r="39" spans="1:18" ht="30">
      <c r="A39" s="41" t="s">
        <v>8</v>
      </c>
      <c r="B39" s="41">
        <v>8</v>
      </c>
      <c r="C39" s="41" t="s">
        <v>71</v>
      </c>
      <c r="D39" s="41" t="s">
        <v>86</v>
      </c>
      <c r="E39" s="50">
        <v>1</v>
      </c>
      <c r="F39" s="41" t="s">
        <v>73</v>
      </c>
      <c r="G39" s="42">
        <v>378151.26</v>
      </c>
      <c r="H39" s="42">
        <v>71848.73940000002</v>
      </c>
      <c r="I39" s="51">
        <f t="shared" si="4"/>
        <v>0.19000000000000006</v>
      </c>
      <c r="J39" s="42">
        <v>449999.99940000003</v>
      </c>
      <c r="K39" s="42">
        <v>449999.99940000003</v>
      </c>
      <c r="L39" s="42">
        <v>500000</v>
      </c>
      <c r="M39" s="42">
        <v>95000</v>
      </c>
      <c r="N39" s="51">
        <f t="shared" si="5"/>
        <v>0.19</v>
      </c>
      <c r="O39" s="42">
        <v>595000</v>
      </c>
      <c r="P39" s="42">
        <v>595000</v>
      </c>
      <c r="Q39" s="42">
        <f t="shared" si="6"/>
        <v>439075.63</v>
      </c>
      <c r="R39" s="42">
        <f t="shared" si="7"/>
        <v>439075.63</v>
      </c>
    </row>
    <row r="40" spans="1:18" ht="120">
      <c r="A40" s="41" t="s">
        <v>8</v>
      </c>
      <c r="B40" s="41">
        <v>9</v>
      </c>
      <c r="C40" s="41"/>
      <c r="D40" s="41" t="s">
        <v>87</v>
      </c>
      <c r="E40" s="50">
        <v>2</v>
      </c>
      <c r="F40" s="41" t="s">
        <v>73</v>
      </c>
      <c r="G40" s="42">
        <v>605042.02</v>
      </c>
      <c r="H40" s="42">
        <v>114957.98380000005</v>
      </c>
      <c r="I40" s="51">
        <f t="shared" si="4"/>
        <v>0.19000000000000006</v>
      </c>
      <c r="J40" s="42">
        <v>720000.00380000006</v>
      </c>
      <c r="K40" s="42">
        <v>1440000.0076000001</v>
      </c>
      <c r="L40" s="42">
        <v>780000</v>
      </c>
      <c r="M40" s="42">
        <v>148200</v>
      </c>
      <c r="N40" s="51">
        <f t="shared" si="5"/>
        <v>0.19</v>
      </c>
      <c r="O40" s="42">
        <v>928200</v>
      </c>
      <c r="P40" s="42">
        <v>1856400</v>
      </c>
      <c r="Q40" s="42">
        <f t="shared" si="6"/>
        <v>692521.01</v>
      </c>
      <c r="R40" s="42">
        <f t="shared" si="7"/>
        <v>1385042.02</v>
      </c>
    </row>
    <row r="41" spans="1:18" ht="105">
      <c r="A41" s="41" t="s">
        <v>8</v>
      </c>
      <c r="B41" s="41">
        <v>10</v>
      </c>
      <c r="C41" s="41"/>
      <c r="D41" s="41" t="s">
        <v>88</v>
      </c>
      <c r="E41" s="50">
        <v>1</v>
      </c>
      <c r="F41" s="41" t="s">
        <v>73</v>
      </c>
      <c r="G41" s="42">
        <v>226890.76</v>
      </c>
      <c r="H41" s="42">
        <v>43109.244400000025</v>
      </c>
      <c r="I41" s="51">
        <f t="shared" si="4"/>
        <v>0.19000000000000011</v>
      </c>
      <c r="J41" s="42">
        <v>270000.00440000003</v>
      </c>
      <c r="K41" s="42">
        <v>270000.00440000003</v>
      </c>
      <c r="L41" s="42">
        <v>420000</v>
      </c>
      <c r="M41" s="42">
        <v>79800</v>
      </c>
      <c r="N41" s="51">
        <f t="shared" si="5"/>
        <v>0.19</v>
      </c>
      <c r="O41" s="42">
        <v>499800</v>
      </c>
      <c r="P41" s="42">
        <v>499800</v>
      </c>
      <c r="Q41" s="42">
        <f t="shared" si="6"/>
        <v>323445.38</v>
      </c>
      <c r="R41" s="42">
        <f t="shared" si="7"/>
        <v>323445.38</v>
      </c>
    </row>
    <row r="42" spans="1:18" ht="105">
      <c r="A42" s="41" t="s">
        <v>8</v>
      </c>
      <c r="B42" s="41">
        <v>11</v>
      </c>
      <c r="C42" s="41"/>
      <c r="D42" s="41" t="s">
        <v>76</v>
      </c>
      <c r="E42" s="50">
        <v>2</v>
      </c>
      <c r="F42" s="41" t="s">
        <v>45</v>
      </c>
      <c r="G42" s="42">
        <v>94537.82</v>
      </c>
      <c r="H42" s="42">
        <v>17962.185800000007</v>
      </c>
      <c r="I42" s="51">
        <f t="shared" si="4"/>
        <v>0.19000000000000006</v>
      </c>
      <c r="J42" s="42">
        <v>112500.00580000001</v>
      </c>
      <c r="K42" s="42">
        <v>225000.01160000003</v>
      </c>
      <c r="L42" s="42">
        <v>720000</v>
      </c>
      <c r="M42" s="42">
        <v>136800</v>
      </c>
      <c r="N42" s="51">
        <f t="shared" si="5"/>
        <v>0.19</v>
      </c>
      <c r="O42" s="42">
        <v>856800</v>
      </c>
      <c r="P42" s="42">
        <v>1713600</v>
      </c>
      <c r="Q42" s="42">
        <f t="shared" si="6"/>
        <v>407268.91000000003</v>
      </c>
      <c r="R42" s="42">
        <f t="shared" si="7"/>
        <v>814537.82000000007</v>
      </c>
    </row>
    <row r="43" spans="1:18" ht="30">
      <c r="A43" s="41" t="s">
        <v>8</v>
      </c>
      <c r="B43" s="41">
        <v>12</v>
      </c>
      <c r="C43" s="41"/>
      <c r="D43" s="41" t="s">
        <v>89</v>
      </c>
      <c r="E43" s="50">
        <v>2</v>
      </c>
      <c r="F43" s="41" t="s">
        <v>45</v>
      </c>
      <c r="G43" s="42">
        <v>226890.76</v>
      </c>
      <c r="H43" s="42">
        <v>43109.244400000025</v>
      </c>
      <c r="I43" s="51">
        <f t="shared" si="4"/>
        <v>0.19000000000000011</v>
      </c>
      <c r="J43" s="42">
        <v>270000.00440000003</v>
      </c>
      <c r="K43" s="42">
        <v>540000.00880000007</v>
      </c>
      <c r="L43" s="42">
        <v>200000</v>
      </c>
      <c r="M43" s="42">
        <v>38000</v>
      </c>
      <c r="N43" s="51">
        <f t="shared" si="5"/>
        <v>0.19</v>
      </c>
      <c r="O43" s="42">
        <v>238000</v>
      </c>
      <c r="P43" s="42">
        <v>476000</v>
      </c>
      <c r="Q43" s="42">
        <f t="shared" si="6"/>
        <v>213445.38</v>
      </c>
      <c r="R43" s="42">
        <f t="shared" si="7"/>
        <v>426890.76</v>
      </c>
    </row>
    <row r="44" spans="1:18" ht="60">
      <c r="A44" s="41" t="s">
        <v>8</v>
      </c>
      <c r="B44" s="41">
        <v>13</v>
      </c>
      <c r="C44" s="41"/>
      <c r="D44" s="41" t="s">
        <v>90</v>
      </c>
      <c r="E44" s="50">
        <v>2</v>
      </c>
      <c r="F44" s="41" t="s">
        <v>45</v>
      </c>
      <c r="G44" s="42">
        <v>226890.76</v>
      </c>
      <c r="H44" s="42">
        <v>43109.244400000025</v>
      </c>
      <c r="I44" s="51">
        <f t="shared" si="4"/>
        <v>0.19000000000000011</v>
      </c>
      <c r="J44" s="42">
        <v>270000.00440000003</v>
      </c>
      <c r="K44" s="42">
        <v>540000.00880000007</v>
      </c>
      <c r="L44" s="42">
        <v>600000</v>
      </c>
      <c r="M44" s="42">
        <v>114000</v>
      </c>
      <c r="N44" s="51">
        <f t="shared" si="5"/>
        <v>0.19</v>
      </c>
      <c r="O44" s="42">
        <v>714000</v>
      </c>
      <c r="P44" s="42">
        <v>1428000</v>
      </c>
      <c r="Q44" s="42">
        <f t="shared" si="6"/>
        <v>413445.38</v>
      </c>
      <c r="R44" s="42">
        <f t="shared" si="7"/>
        <v>826890.76</v>
      </c>
    </row>
    <row r="45" spans="1:18" ht="30">
      <c r="A45" s="41" t="s">
        <v>8</v>
      </c>
      <c r="B45" s="41">
        <v>14</v>
      </c>
      <c r="C45" s="41" t="s">
        <v>91</v>
      </c>
      <c r="D45" s="41" t="s">
        <v>92</v>
      </c>
      <c r="E45" s="50">
        <v>1</v>
      </c>
      <c r="F45" s="41" t="s">
        <v>68</v>
      </c>
      <c r="G45" s="42">
        <v>9000000</v>
      </c>
      <c r="H45" s="42">
        <v>0</v>
      </c>
      <c r="I45" s="51">
        <f t="shared" si="4"/>
        <v>0</v>
      </c>
      <c r="J45" s="42">
        <v>9000000</v>
      </c>
      <c r="K45" s="42">
        <v>9000000</v>
      </c>
      <c r="L45" s="42">
        <v>8400000</v>
      </c>
      <c r="M45" s="42">
        <v>1596000</v>
      </c>
      <c r="N45" s="51">
        <f t="shared" si="5"/>
        <v>0.19</v>
      </c>
      <c r="O45" s="42">
        <v>9996000</v>
      </c>
      <c r="P45" s="42">
        <v>9996000</v>
      </c>
      <c r="Q45" s="42">
        <f t="shared" si="6"/>
        <v>8700000</v>
      </c>
      <c r="R45" s="42">
        <f t="shared" si="7"/>
        <v>8700000</v>
      </c>
    </row>
    <row r="46" spans="1:18">
      <c r="A46" s="41" t="s">
        <v>8</v>
      </c>
      <c r="B46" s="41">
        <v>17</v>
      </c>
      <c r="C46" s="41" t="s">
        <v>81</v>
      </c>
      <c r="D46" s="41" t="s">
        <v>93</v>
      </c>
      <c r="E46" s="50">
        <v>1</v>
      </c>
      <c r="F46" s="41" t="s">
        <v>45</v>
      </c>
      <c r="G46" s="42">
        <v>4000000</v>
      </c>
      <c r="H46" s="42">
        <v>0</v>
      </c>
      <c r="I46" s="51">
        <f t="shared" si="4"/>
        <v>0</v>
      </c>
      <c r="J46" s="42">
        <v>4000000</v>
      </c>
      <c r="K46" s="42">
        <v>4000000</v>
      </c>
      <c r="L46" s="42">
        <v>1750905</v>
      </c>
      <c r="M46" s="42">
        <v>0</v>
      </c>
      <c r="N46" s="51">
        <f t="shared" si="5"/>
        <v>0</v>
      </c>
      <c r="O46" s="42">
        <v>1750905</v>
      </c>
      <c r="P46" s="42">
        <v>1750905</v>
      </c>
      <c r="Q46" s="42">
        <f t="shared" si="6"/>
        <v>2875452.5</v>
      </c>
      <c r="R46" s="42">
        <f t="shared" si="7"/>
        <v>2875452.5</v>
      </c>
    </row>
    <row r="47" spans="1:18" ht="30">
      <c r="A47" s="41" t="s">
        <v>8</v>
      </c>
      <c r="B47" s="41">
        <v>1</v>
      </c>
      <c r="C47" s="41" t="s">
        <v>91</v>
      </c>
      <c r="D47" s="41" t="s">
        <v>94</v>
      </c>
      <c r="E47" s="50">
        <v>1</v>
      </c>
      <c r="F47" s="41" t="s">
        <v>45</v>
      </c>
      <c r="G47" s="42">
        <v>1200000</v>
      </c>
      <c r="H47" s="42">
        <v>0</v>
      </c>
      <c r="I47" s="51">
        <f t="shared" si="4"/>
        <v>0</v>
      </c>
      <c r="J47" s="42">
        <v>1200000</v>
      </c>
      <c r="K47" s="42">
        <v>1200000</v>
      </c>
      <c r="L47" s="42">
        <v>8400000</v>
      </c>
      <c r="M47" s="42">
        <v>1596000</v>
      </c>
      <c r="N47" s="51">
        <f t="shared" si="5"/>
        <v>0.19</v>
      </c>
      <c r="O47" s="42">
        <v>9996000</v>
      </c>
      <c r="P47" s="42">
        <v>9996000</v>
      </c>
      <c r="Q47" s="42">
        <f t="shared" si="6"/>
        <v>4800000</v>
      </c>
      <c r="R47" s="42">
        <f t="shared" si="7"/>
        <v>4800000</v>
      </c>
    </row>
    <row r="48" spans="1:18" ht="120">
      <c r="A48" s="41" t="s">
        <v>8</v>
      </c>
      <c r="B48" s="41">
        <v>2</v>
      </c>
      <c r="C48" s="41" t="s">
        <v>53</v>
      </c>
      <c r="D48" s="41" t="s">
        <v>95</v>
      </c>
      <c r="E48" s="50">
        <v>200</v>
      </c>
      <c r="F48" s="41" t="s">
        <v>45</v>
      </c>
      <c r="G48" s="42">
        <v>15000</v>
      </c>
      <c r="H48" s="42">
        <v>1200</v>
      </c>
      <c r="I48" s="51">
        <f t="shared" si="4"/>
        <v>0.08</v>
      </c>
      <c r="J48" s="42">
        <v>16200</v>
      </c>
      <c r="K48" s="42">
        <v>3240000</v>
      </c>
      <c r="L48" s="42">
        <v>18000</v>
      </c>
      <c r="M48" s="42">
        <v>3420</v>
      </c>
      <c r="N48" s="51">
        <f t="shared" si="5"/>
        <v>0.19</v>
      </c>
      <c r="O48" s="42">
        <v>21420</v>
      </c>
      <c r="P48" s="42">
        <v>4284000</v>
      </c>
      <c r="Q48" s="42">
        <f t="shared" si="6"/>
        <v>16500</v>
      </c>
      <c r="R48" s="42">
        <f t="shared" si="7"/>
        <v>3300000</v>
      </c>
    </row>
    <row r="49" spans="1:18" ht="30">
      <c r="A49" s="41" t="s">
        <v>8</v>
      </c>
      <c r="B49" s="41">
        <v>3</v>
      </c>
      <c r="C49" s="41" t="s">
        <v>57</v>
      </c>
      <c r="D49" s="41" t="s">
        <v>96</v>
      </c>
      <c r="E49" s="50">
        <v>400</v>
      </c>
      <c r="F49" s="41" t="s">
        <v>68</v>
      </c>
      <c r="G49" s="42">
        <v>1080</v>
      </c>
      <c r="H49" s="42">
        <v>0</v>
      </c>
      <c r="I49" s="51">
        <f t="shared" si="4"/>
        <v>0</v>
      </c>
      <c r="J49" s="42">
        <v>1080</v>
      </c>
      <c r="K49" s="42">
        <v>432000</v>
      </c>
      <c r="L49" s="42">
        <v>1500</v>
      </c>
      <c r="M49" s="42">
        <v>285</v>
      </c>
      <c r="N49" s="51">
        <f t="shared" si="5"/>
        <v>0.19</v>
      </c>
      <c r="O49" s="42">
        <v>1785</v>
      </c>
      <c r="P49" s="42">
        <v>714000</v>
      </c>
      <c r="Q49" s="42">
        <f t="shared" si="6"/>
        <v>1290</v>
      </c>
      <c r="R49" s="42">
        <f t="shared" si="7"/>
        <v>516000</v>
      </c>
    </row>
    <row r="50" spans="1:18" ht="135">
      <c r="A50" s="41" t="s">
        <v>8</v>
      </c>
      <c r="B50" s="41">
        <v>4</v>
      </c>
      <c r="C50" s="41" t="s">
        <v>97</v>
      </c>
      <c r="D50" s="41" t="s">
        <v>98</v>
      </c>
      <c r="E50" s="50">
        <v>150</v>
      </c>
      <c r="F50" s="41" t="s">
        <v>68</v>
      </c>
      <c r="G50" s="42">
        <v>28333.33</v>
      </c>
      <c r="H50" s="42">
        <v>2266.6664000000019</v>
      </c>
      <c r="I50" s="51">
        <f t="shared" si="4"/>
        <v>8.0000000000000057E-2</v>
      </c>
      <c r="J50" s="42">
        <v>30599.996400000004</v>
      </c>
      <c r="K50" s="42">
        <v>4589999.4600000009</v>
      </c>
      <c r="L50" s="42">
        <v>20500</v>
      </c>
      <c r="M50" s="42">
        <v>3895</v>
      </c>
      <c r="N50" s="51">
        <f t="shared" si="5"/>
        <v>0.19</v>
      </c>
      <c r="O50" s="42">
        <v>24395</v>
      </c>
      <c r="P50" s="42">
        <v>3659250</v>
      </c>
      <c r="Q50" s="42">
        <f t="shared" si="6"/>
        <v>24416.665000000001</v>
      </c>
      <c r="R50" s="42">
        <f t="shared" si="7"/>
        <v>3662499.75</v>
      </c>
    </row>
    <row r="51" spans="1:18" ht="120">
      <c r="A51" s="41" t="s">
        <v>8</v>
      </c>
      <c r="B51" s="41">
        <v>6</v>
      </c>
      <c r="C51" s="41" t="s">
        <v>99</v>
      </c>
      <c r="D51" s="41" t="s">
        <v>100</v>
      </c>
      <c r="E51" s="50">
        <v>1</v>
      </c>
      <c r="F51" s="41" t="s">
        <v>68</v>
      </c>
      <c r="G51" s="42">
        <v>1200000</v>
      </c>
      <c r="H51" s="42">
        <v>0</v>
      </c>
      <c r="I51" s="51">
        <f t="shared" si="4"/>
        <v>0</v>
      </c>
      <c r="J51" s="42">
        <v>1200000</v>
      </c>
      <c r="K51" s="42">
        <v>1200000</v>
      </c>
      <c r="L51" s="42">
        <v>24000000</v>
      </c>
      <c r="M51" s="42">
        <v>4560000</v>
      </c>
      <c r="N51" s="51">
        <f t="shared" si="5"/>
        <v>0.19</v>
      </c>
      <c r="O51" s="42">
        <v>28560000</v>
      </c>
      <c r="P51" s="42">
        <v>28560000</v>
      </c>
      <c r="Q51" s="42">
        <f t="shared" si="6"/>
        <v>12600000</v>
      </c>
      <c r="R51" s="42">
        <f t="shared" si="7"/>
        <v>12600000</v>
      </c>
    </row>
    <row r="52" spans="1:18" ht="135">
      <c r="A52" s="41" t="s">
        <v>8</v>
      </c>
      <c r="B52" s="41">
        <v>7</v>
      </c>
      <c r="C52" s="41" t="s">
        <v>60</v>
      </c>
      <c r="D52" s="41" t="s">
        <v>101</v>
      </c>
      <c r="E52" s="50">
        <v>5</v>
      </c>
      <c r="F52" s="41" t="s">
        <v>68</v>
      </c>
      <c r="G52" s="42">
        <v>226890.76</v>
      </c>
      <c r="H52" s="42">
        <v>43109.244400000025</v>
      </c>
      <c r="I52" s="51">
        <f t="shared" si="4"/>
        <v>0.19000000000000011</v>
      </c>
      <c r="J52" s="42">
        <v>270000.00440000003</v>
      </c>
      <c r="K52" s="42">
        <v>1350000.0220000001</v>
      </c>
      <c r="L52" s="42">
        <v>300000</v>
      </c>
      <c r="M52" s="42">
        <v>57000</v>
      </c>
      <c r="N52" s="51">
        <f t="shared" si="5"/>
        <v>0.19</v>
      </c>
      <c r="O52" s="42">
        <v>357000</v>
      </c>
      <c r="P52" s="42">
        <v>2185000</v>
      </c>
      <c r="Q52" s="42">
        <f t="shared" si="6"/>
        <v>263445.38</v>
      </c>
      <c r="R52" s="42">
        <f t="shared" si="7"/>
        <v>1317226.8999999999</v>
      </c>
    </row>
    <row r="53" spans="1:18" ht="105">
      <c r="A53" s="41" t="s">
        <v>8</v>
      </c>
      <c r="B53" s="41">
        <v>8</v>
      </c>
      <c r="C53" s="41" t="s">
        <v>62</v>
      </c>
      <c r="D53" s="41" t="s">
        <v>63</v>
      </c>
      <c r="E53" s="50">
        <v>1</v>
      </c>
      <c r="F53" s="41" t="s">
        <v>45</v>
      </c>
      <c r="G53" s="42">
        <v>4050000</v>
      </c>
      <c r="H53" s="42">
        <v>0</v>
      </c>
      <c r="I53" s="51">
        <f t="shared" si="4"/>
        <v>0</v>
      </c>
      <c r="J53" s="42">
        <v>4050000</v>
      </c>
      <c r="K53" s="42">
        <v>4050000</v>
      </c>
      <c r="L53" s="42">
        <v>1764000</v>
      </c>
      <c r="M53" s="42">
        <v>335160</v>
      </c>
      <c r="N53" s="51">
        <f t="shared" si="5"/>
        <v>0.19</v>
      </c>
      <c r="O53" s="42">
        <v>2099160</v>
      </c>
      <c r="P53" s="42">
        <v>2099160</v>
      </c>
      <c r="Q53" s="42">
        <f t="shared" si="6"/>
        <v>2907000</v>
      </c>
      <c r="R53" s="42">
        <f t="shared" si="7"/>
        <v>2907000</v>
      </c>
    </row>
    <row r="54" spans="1:18" ht="90">
      <c r="A54" s="41" t="s">
        <v>8</v>
      </c>
      <c r="B54" s="41">
        <v>9</v>
      </c>
      <c r="C54" s="41" t="s">
        <v>64</v>
      </c>
      <c r="D54" s="41" t="s">
        <v>102</v>
      </c>
      <c r="E54" s="50">
        <v>1</v>
      </c>
      <c r="F54" s="41" t="s">
        <v>45</v>
      </c>
      <c r="G54" s="42">
        <v>2340000</v>
      </c>
      <c r="H54" s="42">
        <v>0</v>
      </c>
      <c r="I54" s="51">
        <f t="shared" si="4"/>
        <v>0</v>
      </c>
      <c r="J54" s="42">
        <v>2340000</v>
      </c>
      <c r="K54" s="42">
        <v>2340000</v>
      </c>
      <c r="L54" s="42">
        <v>756000</v>
      </c>
      <c r="M54" s="42">
        <v>143640</v>
      </c>
      <c r="N54" s="51">
        <f t="shared" si="5"/>
        <v>0.19</v>
      </c>
      <c r="O54" s="42">
        <v>899640</v>
      </c>
      <c r="P54" s="42">
        <v>899640</v>
      </c>
      <c r="Q54" s="42">
        <f t="shared" si="6"/>
        <v>1548000</v>
      </c>
      <c r="R54" s="42">
        <f t="shared" si="7"/>
        <v>1548000</v>
      </c>
    </row>
    <row r="55" spans="1:18" ht="45">
      <c r="A55" s="41" t="s">
        <v>8</v>
      </c>
      <c r="B55" s="41">
        <v>10</v>
      </c>
      <c r="C55" s="41" t="s">
        <v>103</v>
      </c>
      <c r="D55" s="41" t="s">
        <v>104</v>
      </c>
      <c r="E55" s="50">
        <v>10</v>
      </c>
      <c r="F55" s="41" t="s">
        <v>68</v>
      </c>
      <c r="G55" s="42">
        <v>150000</v>
      </c>
      <c r="H55" s="42">
        <v>0</v>
      </c>
      <c r="I55" s="51">
        <f t="shared" si="4"/>
        <v>0</v>
      </c>
      <c r="J55" s="42">
        <v>150000</v>
      </c>
      <c r="K55" s="42">
        <v>1500000</v>
      </c>
      <c r="L55" s="42">
        <v>100000</v>
      </c>
      <c r="M55" s="42">
        <v>19000</v>
      </c>
      <c r="N55" s="51">
        <f t="shared" si="5"/>
        <v>0.19</v>
      </c>
      <c r="O55" s="42">
        <v>119000</v>
      </c>
      <c r="P55" s="42">
        <v>1190000</v>
      </c>
      <c r="Q55" s="42">
        <f t="shared" si="6"/>
        <v>125000</v>
      </c>
      <c r="R55" s="42">
        <f t="shared" si="7"/>
        <v>1250000</v>
      </c>
    </row>
    <row r="56" spans="1:18" ht="60">
      <c r="A56" s="41" t="s">
        <v>8</v>
      </c>
      <c r="B56" s="41">
        <v>11</v>
      </c>
      <c r="C56" s="41" t="s">
        <v>66</v>
      </c>
      <c r="D56" s="41" t="s">
        <v>105</v>
      </c>
      <c r="E56" s="50">
        <v>1</v>
      </c>
      <c r="F56" s="41" t="s">
        <v>106</v>
      </c>
      <c r="G56" s="42">
        <v>3781512.6090000002</v>
      </c>
      <c r="H56" s="42">
        <v>718487.39570999984</v>
      </c>
      <c r="I56" s="51">
        <f t="shared" si="4"/>
        <v>0.18999999999999995</v>
      </c>
      <c r="J56" s="42">
        <v>4500000.00471</v>
      </c>
      <c r="K56" s="42">
        <v>4500000.00471</v>
      </c>
      <c r="L56" s="42">
        <v>1650000</v>
      </c>
      <c r="M56" s="42">
        <v>313500</v>
      </c>
      <c r="N56" s="51">
        <f t="shared" si="5"/>
        <v>0.19</v>
      </c>
      <c r="O56" s="42">
        <v>1963500</v>
      </c>
      <c r="P56" s="42">
        <v>1963500</v>
      </c>
      <c r="Q56" s="42">
        <f t="shared" si="6"/>
        <v>2715756.3045000001</v>
      </c>
      <c r="R56" s="42">
        <f t="shared" si="7"/>
        <v>2715756.3045000001</v>
      </c>
    </row>
    <row r="57" spans="1:18" ht="45">
      <c r="A57" s="41" t="s">
        <v>8</v>
      </c>
      <c r="B57" s="41">
        <v>12</v>
      </c>
      <c r="C57" s="41" t="s">
        <v>69</v>
      </c>
      <c r="D57" s="41" t="s">
        <v>107</v>
      </c>
      <c r="E57" s="50">
        <v>2000</v>
      </c>
      <c r="F57" s="41" t="s">
        <v>68</v>
      </c>
      <c r="G57" s="42">
        <v>3025.21</v>
      </c>
      <c r="H57" s="42">
        <v>574.78989999999976</v>
      </c>
      <c r="I57" s="51">
        <f t="shared" si="4"/>
        <v>0.18999999999999992</v>
      </c>
      <c r="J57" s="42">
        <v>3599.9998999999998</v>
      </c>
      <c r="K57" s="42">
        <v>7199999.7999999998</v>
      </c>
      <c r="L57" s="42">
        <v>200</v>
      </c>
      <c r="M57" s="42">
        <v>38</v>
      </c>
      <c r="N57" s="51">
        <f t="shared" si="5"/>
        <v>0.19</v>
      </c>
      <c r="O57" s="42">
        <v>238</v>
      </c>
      <c r="P57" s="42">
        <v>476000</v>
      </c>
      <c r="Q57" s="42">
        <f t="shared" si="6"/>
        <v>1612.605</v>
      </c>
      <c r="R57" s="42">
        <f t="shared" si="7"/>
        <v>3225210</v>
      </c>
    </row>
    <row r="58" spans="1:18" ht="30">
      <c r="A58" s="41" t="s">
        <v>8</v>
      </c>
      <c r="B58" s="41">
        <v>13</v>
      </c>
      <c r="C58" s="41" t="s">
        <v>71</v>
      </c>
      <c r="D58" s="41" t="s">
        <v>86</v>
      </c>
      <c r="E58" s="50">
        <v>1</v>
      </c>
      <c r="F58" s="41" t="s">
        <v>73</v>
      </c>
      <c r="G58" s="42">
        <v>378151.26</v>
      </c>
      <c r="H58" s="42">
        <v>71848.73940000002</v>
      </c>
      <c r="I58" s="51">
        <f t="shared" si="4"/>
        <v>0.19000000000000006</v>
      </c>
      <c r="J58" s="42">
        <v>449999.99940000003</v>
      </c>
      <c r="K58" s="42">
        <v>449999.99940000003</v>
      </c>
      <c r="L58" s="42">
        <v>500000</v>
      </c>
      <c r="M58" s="42">
        <v>95000</v>
      </c>
      <c r="N58" s="51">
        <f t="shared" si="5"/>
        <v>0.19</v>
      </c>
      <c r="O58" s="42">
        <v>595000</v>
      </c>
      <c r="P58" s="42">
        <v>595000</v>
      </c>
      <c r="Q58" s="42">
        <f t="shared" si="6"/>
        <v>439075.63</v>
      </c>
      <c r="R58" s="42">
        <f t="shared" si="7"/>
        <v>439075.63</v>
      </c>
    </row>
    <row r="59" spans="1:18" ht="120">
      <c r="A59" s="41" t="s">
        <v>8</v>
      </c>
      <c r="B59" s="41">
        <v>14</v>
      </c>
      <c r="C59" s="41"/>
      <c r="D59" s="41" t="s">
        <v>108</v>
      </c>
      <c r="E59" s="50">
        <v>2</v>
      </c>
      <c r="F59" s="41" t="s">
        <v>73</v>
      </c>
      <c r="G59" s="42">
        <v>605042.02</v>
      </c>
      <c r="H59" s="42">
        <v>114957.98380000005</v>
      </c>
      <c r="I59" s="51">
        <f t="shared" si="4"/>
        <v>0.19000000000000006</v>
      </c>
      <c r="J59" s="42">
        <v>720000.00380000006</v>
      </c>
      <c r="K59" s="42">
        <v>1440000.0076000001</v>
      </c>
      <c r="L59" s="42">
        <v>780000</v>
      </c>
      <c r="M59" s="42">
        <v>148200</v>
      </c>
      <c r="N59" s="51">
        <f t="shared" si="5"/>
        <v>0.19</v>
      </c>
      <c r="O59" s="42">
        <v>928200</v>
      </c>
      <c r="P59" s="42">
        <v>1856400</v>
      </c>
      <c r="Q59" s="42">
        <f t="shared" si="6"/>
        <v>692521.01</v>
      </c>
      <c r="R59" s="42">
        <f t="shared" si="7"/>
        <v>1385042.02</v>
      </c>
    </row>
    <row r="60" spans="1:18" ht="105">
      <c r="A60" s="41" t="s">
        <v>8</v>
      </c>
      <c r="B60" s="41">
        <v>15</v>
      </c>
      <c r="C60" s="41"/>
      <c r="D60" s="41" t="s">
        <v>88</v>
      </c>
      <c r="E60" s="50">
        <v>1</v>
      </c>
      <c r="F60" s="41" t="s">
        <v>73</v>
      </c>
      <c r="G60" s="42">
        <v>226890.76</v>
      </c>
      <c r="H60" s="42">
        <v>43109.244400000025</v>
      </c>
      <c r="I60" s="51">
        <f t="shared" si="4"/>
        <v>0.19000000000000011</v>
      </c>
      <c r="J60" s="42">
        <v>270000.00440000003</v>
      </c>
      <c r="K60" s="42">
        <v>270000.00440000003</v>
      </c>
      <c r="L60" s="42">
        <v>420000</v>
      </c>
      <c r="M60" s="42">
        <v>79800</v>
      </c>
      <c r="N60" s="51">
        <f t="shared" si="5"/>
        <v>0.19</v>
      </c>
      <c r="O60" s="42">
        <v>499800</v>
      </c>
      <c r="P60" s="42">
        <v>499800</v>
      </c>
      <c r="Q60" s="42">
        <f t="shared" si="6"/>
        <v>323445.38</v>
      </c>
      <c r="R60" s="42">
        <f t="shared" si="7"/>
        <v>323445.38</v>
      </c>
    </row>
    <row r="61" spans="1:18" ht="150">
      <c r="A61" s="41" t="s">
        <v>8</v>
      </c>
      <c r="B61" s="41">
        <v>16</v>
      </c>
      <c r="C61" s="41"/>
      <c r="D61" s="41" t="s">
        <v>109</v>
      </c>
      <c r="E61" s="50">
        <v>2</v>
      </c>
      <c r="F61" s="41" t="s">
        <v>73</v>
      </c>
      <c r="G61" s="42">
        <v>107147</v>
      </c>
      <c r="H61" s="42">
        <v>20357.929999999993</v>
      </c>
      <c r="I61" s="51">
        <f t="shared" si="4"/>
        <v>0.18999999999999995</v>
      </c>
      <c r="J61" s="42">
        <v>127504.93</v>
      </c>
      <c r="K61" s="42">
        <v>255009.86</v>
      </c>
      <c r="L61" s="42">
        <v>336000</v>
      </c>
      <c r="M61" s="42">
        <v>63840</v>
      </c>
      <c r="N61" s="51">
        <f t="shared" si="5"/>
        <v>0.19</v>
      </c>
      <c r="O61" s="42">
        <v>399840</v>
      </c>
      <c r="P61" s="42">
        <v>799680</v>
      </c>
      <c r="Q61" s="42">
        <f t="shared" si="6"/>
        <v>221573.5</v>
      </c>
      <c r="R61" s="42">
        <f t="shared" si="7"/>
        <v>443147</v>
      </c>
    </row>
    <row r="62" spans="1:18" ht="90">
      <c r="A62" s="41" t="s">
        <v>8</v>
      </c>
      <c r="B62" s="41">
        <v>17</v>
      </c>
      <c r="C62" s="41"/>
      <c r="D62" s="41" t="s">
        <v>110</v>
      </c>
      <c r="E62" s="50">
        <v>2</v>
      </c>
      <c r="F62" s="41" t="s">
        <v>73</v>
      </c>
      <c r="G62" s="42">
        <v>110000</v>
      </c>
      <c r="H62" s="42">
        <v>20900</v>
      </c>
      <c r="I62" s="51">
        <f t="shared" si="4"/>
        <v>0.19</v>
      </c>
      <c r="J62" s="42">
        <v>130900</v>
      </c>
      <c r="K62" s="42">
        <v>261800</v>
      </c>
      <c r="L62" s="42">
        <v>360000</v>
      </c>
      <c r="M62" s="42">
        <v>68400</v>
      </c>
      <c r="N62" s="51">
        <f t="shared" si="5"/>
        <v>0.19</v>
      </c>
      <c r="O62" s="42">
        <v>428400</v>
      </c>
      <c r="P62" s="42">
        <v>856800</v>
      </c>
      <c r="Q62" s="42">
        <f t="shared" si="6"/>
        <v>235000</v>
      </c>
      <c r="R62" s="42">
        <f t="shared" si="7"/>
        <v>470000</v>
      </c>
    </row>
    <row r="63" spans="1:18" ht="30">
      <c r="A63" s="41" t="s">
        <v>8</v>
      </c>
      <c r="B63" s="41">
        <v>18</v>
      </c>
      <c r="C63" s="41"/>
      <c r="D63" s="41" t="s">
        <v>111</v>
      </c>
      <c r="E63" s="50">
        <v>1</v>
      </c>
      <c r="F63" s="41" t="s">
        <v>45</v>
      </c>
      <c r="G63" s="42">
        <v>200000</v>
      </c>
      <c r="H63" s="42">
        <v>16000</v>
      </c>
      <c r="I63" s="51">
        <f t="shared" si="4"/>
        <v>0.08</v>
      </c>
      <c r="J63" s="42">
        <v>216000</v>
      </c>
      <c r="K63" s="42">
        <v>216000</v>
      </c>
      <c r="L63" s="42">
        <v>480000</v>
      </c>
      <c r="M63" s="42">
        <v>91200</v>
      </c>
      <c r="N63" s="51">
        <f t="shared" si="5"/>
        <v>0.19</v>
      </c>
      <c r="O63" s="42">
        <v>571200</v>
      </c>
      <c r="P63" s="42">
        <v>571200</v>
      </c>
      <c r="Q63" s="42">
        <f t="shared" si="6"/>
        <v>340000</v>
      </c>
      <c r="R63" s="42">
        <f t="shared" si="7"/>
        <v>340000</v>
      </c>
    </row>
    <row r="64" spans="1:18" ht="120">
      <c r="A64" s="41" t="s">
        <v>8</v>
      </c>
      <c r="B64" s="41">
        <v>19</v>
      </c>
      <c r="C64" s="41"/>
      <c r="D64" s="41" t="s">
        <v>112</v>
      </c>
      <c r="E64" s="50">
        <v>1</v>
      </c>
      <c r="F64" s="41" t="s">
        <v>73</v>
      </c>
      <c r="G64" s="42">
        <v>68000</v>
      </c>
      <c r="H64" s="42">
        <v>12920</v>
      </c>
      <c r="I64" s="51">
        <f t="shared" si="4"/>
        <v>0.19</v>
      </c>
      <c r="J64" s="42">
        <v>80920</v>
      </c>
      <c r="K64" s="42">
        <v>80920</v>
      </c>
      <c r="L64" s="42">
        <v>336000</v>
      </c>
      <c r="M64" s="42">
        <v>63840</v>
      </c>
      <c r="N64" s="51">
        <f t="shared" si="5"/>
        <v>0.19</v>
      </c>
      <c r="O64" s="42">
        <v>399840</v>
      </c>
      <c r="P64" s="42">
        <v>399840</v>
      </c>
      <c r="Q64" s="42">
        <f t="shared" si="6"/>
        <v>202000</v>
      </c>
      <c r="R64" s="42">
        <f t="shared" si="7"/>
        <v>202000</v>
      </c>
    </row>
    <row r="65" spans="1:18">
      <c r="A65" s="41" t="s">
        <v>8</v>
      </c>
      <c r="B65" s="41">
        <v>20</v>
      </c>
      <c r="C65" s="41"/>
      <c r="D65" s="41" t="s">
        <v>113</v>
      </c>
      <c r="E65" s="50">
        <v>1</v>
      </c>
      <c r="F65" s="41" t="s">
        <v>114</v>
      </c>
      <c r="G65" s="42">
        <v>500000</v>
      </c>
      <c r="H65" s="42">
        <v>0</v>
      </c>
      <c r="I65" s="51">
        <f t="shared" si="4"/>
        <v>0</v>
      </c>
      <c r="J65" s="42">
        <v>500000</v>
      </c>
      <c r="K65" s="42">
        <v>500000</v>
      </c>
      <c r="L65" s="42">
        <v>800000</v>
      </c>
      <c r="M65" s="42">
        <v>152000</v>
      </c>
      <c r="N65" s="51">
        <f t="shared" si="5"/>
        <v>0.19</v>
      </c>
      <c r="O65" s="42">
        <v>952000</v>
      </c>
      <c r="P65" s="42">
        <v>952000</v>
      </c>
      <c r="Q65" s="42">
        <f t="shared" si="6"/>
        <v>650000</v>
      </c>
      <c r="R65" s="42">
        <f t="shared" si="7"/>
        <v>650000</v>
      </c>
    </row>
    <row r="66" spans="1:18" ht="120">
      <c r="A66" s="41" t="s">
        <v>8</v>
      </c>
      <c r="B66" s="41">
        <v>1</v>
      </c>
      <c r="C66" s="41" t="s">
        <v>53</v>
      </c>
      <c r="D66" s="41" t="s">
        <v>95</v>
      </c>
      <c r="E66" s="50">
        <v>200</v>
      </c>
      <c r="F66" s="41" t="s">
        <v>45</v>
      </c>
      <c r="G66" s="42">
        <v>15000</v>
      </c>
      <c r="H66" s="42">
        <v>1200</v>
      </c>
      <c r="I66" s="51">
        <f t="shared" si="4"/>
        <v>0.08</v>
      </c>
      <c r="J66" s="42">
        <v>16200</v>
      </c>
      <c r="K66" s="42">
        <v>3240000</v>
      </c>
      <c r="L66" s="42">
        <v>18000</v>
      </c>
      <c r="M66" s="42">
        <v>3420</v>
      </c>
      <c r="N66" s="51">
        <f t="shared" si="5"/>
        <v>0.19</v>
      </c>
      <c r="O66" s="42">
        <v>21420</v>
      </c>
      <c r="P66" s="42">
        <v>4284000</v>
      </c>
      <c r="Q66" s="42">
        <f t="shared" si="6"/>
        <v>16500</v>
      </c>
      <c r="R66" s="42">
        <f t="shared" si="7"/>
        <v>3300000</v>
      </c>
    </row>
    <row r="67" spans="1:18" ht="30">
      <c r="A67" s="41" t="s">
        <v>8</v>
      </c>
      <c r="B67" s="41">
        <v>2</v>
      </c>
      <c r="C67" s="41" t="s">
        <v>57</v>
      </c>
      <c r="D67" s="41" t="s">
        <v>115</v>
      </c>
      <c r="E67" s="50">
        <v>400</v>
      </c>
      <c r="F67" s="41" t="s">
        <v>45</v>
      </c>
      <c r="G67" s="42">
        <v>1080</v>
      </c>
      <c r="H67" s="42">
        <v>0</v>
      </c>
      <c r="I67" s="51">
        <f t="shared" si="4"/>
        <v>0</v>
      </c>
      <c r="J67" s="42">
        <v>1080</v>
      </c>
      <c r="K67" s="42">
        <v>432000</v>
      </c>
      <c r="L67" s="42">
        <v>1500</v>
      </c>
      <c r="M67" s="42">
        <v>285</v>
      </c>
      <c r="N67" s="51">
        <f t="shared" si="5"/>
        <v>0.19</v>
      </c>
      <c r="O67" s="42">
        <v>1785</v>
      </c>
      <c r="P67" s="42">
        <v>714000</v>
      </c>
      <c r="Q67" s="42">
        <f t="shared" si="6"/>
        <v>1290</v>
      </c>
      <c r="R67" s="42">
        <f t="shared" si="7"/>
        <v>516000</v>
      </c>
    </row>
    <row r="68" spans="1:18" ht="135">
      <c r="A68" s="41" t="s">
        <v>8</v>
      </c>
      <c r="B68" s="41">
        <v>3</v>
      </c>
      <c r="C68" s="41" t="s">
        <v>116</v>
      </c>
      <c r="D68" s="41" t="s">
        <v>117</v>
      </c>
      <c r="E68" s="50">
        <v>150</v>
      </c>
      <c r="F68" s="41" t="s">
        <v>45</v>
      </c>
      <c r="G68" s="42">
        <v>28333.33</v>
      </c>
      <c r="H68" s="42">
        <v>2266.6664000000019</v>
      </c>
      <c r="I68" s="51">
        <f t="shared" si="4"/>
        <v>8.0000000000000057E-2</v>
      </c>
      <c r="J68" s="42">
        <v>30599.996400000004</v>
      </c>
      <c r="K68" s="42">
        <v>4589999.4600000009</v>
      </c>
      <c r="L68" s="42">
        <v>20500</v>
      </c>
      <c r="M68" s="42">
        <v>3895</v>
      </c>
      <c r="N68" s="51">
        <f t="shared" si="5"/>
        <v>0.19</v>
      </c>
      <c r="O68" s="42">
        <v>24395</v>
      </c>
      <c r="P68" s="42">
        <v>3659250</v>
      </c>
      <c r="Q68" s="42">
        <f t="shared" si="6"/>
        <v>24416.665000000001</v>
      </c>
      <c r="R68" s="42">
        <f t="shared" si="7"/>
        <v>3662499.75</v>
      </c>
    </row>
    <row r="69" spans="1:18" ht="135">
      <c r="A69" s="41" t="s">
        <v>8</v>
      </c>
      <c r="B69" s="41">
        <v>4</v>
      </c>
      <c r="C69" s="41" t="s">
        <v>60</v>
      </c>
      <c r="D69" s="41" t="s">
        <v>61</v>
      </c>
      <c r="E69" s="50">
        <v>8</v>
      </c>
      <c r="F69" s="41" t="s">
        <v>45</v>
      </c>
      <c r="G69" s="42">
        <v>226890.76</v>
      </c>
      <c r="H69" s="42">
        <v>43109.244400000025</v>
      </c>
      <c r="I69" s="51">
        <f t="shared" ref="I69:I100" si="8">IFERROR(H69/G69,0)</f>
        <v>0.19000000000000011</v>
      </c>
      <c r="J69" s="42">
        <v>270000.00440000003</v>
      </c>
      <c r="K69" s="42">
        <v>2160000.0352000003</v>
      </c>
      <c r="L69" s="42">
        <v>300000</v>
      </c>
      <c r="M69" s="42">
        <v>57000</v>
      </c>
      <c r="N69" s="51">
        <f t="shared" ref="N69:N100" si="9">IFERROR(M69/L69,0)</f>
        <v>0.19</v>
      </c>
      <c r="O69" s="42">
        <v>357000</v>
      </c>
      <c r="P69" s="42">
        <v>3256000</v>
      </c>
      <c r="Q69" s="42">
        <f t="shared" ref="Q69:Q89" si="10">AVERAGE(G69,L69)</f>
        <v>263445.38</v>
      </c>
      <c r="R69" s="42">
        <f t="shared" ref="R69:R100" si="11">Q69*E69</f>
        <v>2107563.04</v>
      </c>
    </row>
    <row r="70" spans="1:18" ht="30">
      <c r="A70" s="41" t="s">
        <v>8</v>
      </c>
      <c r="B70" s="41">
        <v>5</v>
      </c>
      <c r="C70" s="41" t="s">
        <v>118</v>
      </c>
      <c r="D70" s="41" t="s">
        <v>119</v>
      </c>
      <c r="E70" s="50">
        <v>1</v>
      </c>
      <c r="F70" s="41" t="s">
        <v>45</v>
      </c>
      <c r="G70" s="42">
        <v>1000000</v>
      </c>
      <c r="H70" s="42">
        <v>0</v>
      </c>
      <c r="I70" s="51">
        <f t="shared" si="8"/>
        <v>0</v>
      </c>
      <c r="J70" s="42">
        <v>1000000</v>
      </c>
      <c r="K70" s="42">
        <v>1000000</v>
      </c>
      <c r="L70" s="42">
        <v>15000000</v>
      </c>
      <c r="M70" s="42">
        <v>2850000</v>
      </c>
      <c r="N70" s="51">
        <f t="shared" si="9"/>
        <v>0.19</v>
      </c>
      <c r="O70" s="42">
        <v>17850000</v>
      </c>
      <c r="P70" s="42">
        <v>17850000</v>
      </c>
      <c r="Q70" s="42">
        <f t="shared" si="10"/>
        <v>8000000</v>
      </c>
      <c r="R70" s="42">
        <f t="shared" si="11"/>
        <v>8000000</v>
      </c>
    </row>
    <row r="71" spans="1:18" ht="105">
      <c r="A71" s="41" t="s">
        <v>8</v>
      </c>
      <c r="B71" s="41">
        <v>6</v>
      </c>
      <c r="C71" s="41" t="s">
        <v>120</v>
      </c>
      <c r="D71" s="41" t="s">
        <v>121</v>
      </c>
      <c r="E71" s="50">
        <v>4</v>
      </c>
      <c r="F71" s="41" t="s">
        <v>68</v>
      </c>
      <c r="G71" s="42">
        <v>470000</v>
      </c>
      <c r="H71" s="42">
        <v>89300</v>
      </c>
      <c r="I71" s="51">
        <f t="shared" si="8"/>
        <v>0.19</v>
      </c>
      <c r="J71" s="42">
        <v>559300</v>
      </c>
      <c r="K71" s="42">
        <v>2237200</v>
      </c>
      <c r="L71" s="42">
        <v>780000</v>
      </c>
      <c r="M71" s="42">
        <v>148200</v>
      </c>
      <c r="N71" s="51">
        <f t="shared" si="9"/>
        <v>0.19</v>
      </c>
      <c r="O71" s="42">
        <v>928200</v>
      </c>
      <c r="P71" s="42">
        <v>3712800</v>
      </c>
      <c r="Q71" s="42">
        <f t="shared" si="10"/>
        <v>625000</v>
      </c>
      <c r="R71" s="42">
        <f t="shared" si="11"/>
        <v>2500000</v>
      </c>
    </row>
    <row r="72" spans="1:18" ht="30">
      <c r="A72" s="41" t="s">
        <v>8</v>
      </c>
      <c r="B72" s="41">
        <v>7</v>
      </c>
      <c r="C72" s="41" t="s">
        <v>122</v>
      </c>
      <c r="D72" s="41" t="s">
        <v>123</v>
      </c>
      <c r="E72" s="50">
        <v>4</v>
      </c>
      <c r="F72" s="41" t="s">
        <v>45</v>
      </c>
      <c r="G72" s="42">
        <v>378151.26</v>
      </c>
      <c r="H72" s="42">
        <v>71848.73940000002</v>
      </c>
      <c r="I72" s="51">
        <f t="shared" si="8"/>
        <v>0.19000000000000006</v>
      </c>
      <c r="J72" s="42">
        <v>449999.99940000003</v>
      </c>
      <c r="K72" s="42">
        <v>1799999.9976000001</v>
      </c>
      <c r="L72" s="42">
        <v>500000</v>
      </c>
      <c r="M72" s="42">
        <v>95000</v>
      </c>
      <c r="N72" s="51">
        <f t="shared" si="9"/>
        <v>0.19</v>
      </c>
      <c r="O72" s="42">
        <v>595000</v>
      </c>
      <c r="P72" s="42">
        <v>2380000</v>
      </c>
      <c r="Q72" s="42">
        <f t="shared" si="10"/>
        <v>439075.63</v>
      </c>
      <c r="R72" s="42">
        <f t="shared" si="11"/>
        <v>1756302.52</v>
      </c>
    </row>
    <row r="73" spans="1:18" ht="90">
      <c r="A73" s="41" t="s">
        <v>8</v>
      </c>
      <c r="B73" s="41">
        <v>8</v>
      </c>
      <c r="C73" s="41" t="s">
        <v>124</v>
      </c>
      <c r="D73" s="41" t="s">
        <v>125</v>
      </c>
      <c r="E73" s="50">
        <v>2</v>
      </c>
      <c r="F73" s="41" t="s">
        <v>45</v>
      </c>
      <c r="G73" s="42">
        <v>1499000</v>
      </c>
      <c r="H73" s="42">
        <v>284810</v>
      </c>
      <c r="I73" s="51">
        <f t="shared" si="8"/>
        <v>0.19</v>
      </c>
      <c r="J73" s="42">
        <v>1783810</v>
      </c>
      <c r="K73" s="42">
        <v>3567620</v>
      </c>
      <c r="L73" s="42">
        <v>2160000</v>
      </c>
      <c r="M73" s="42">
        <v>410400</v>
      </c>
      <c r="N73" s="51">
        <f t="shared" si="9"/>
        <v>0.19</v>
      </c>
      <c r="O73" s="42">
        <v>2570400</v>
      </c>
      <c r="P73" s="42">
        <v>5140800</v>
      </c>
      <c r="Q73" s="42">
        <f t="shared" si="10"/>
        <v>1829500</v>
      </c>
      <c r="R73" s="42">
        <f t="shared" si="11"/>
        <v>3659000</v>
      </c>
    </row>
    <row r="74" spans="1:18" ht="60">
      <c r="A74" s="41" t="s">
        <v>8</v>
      </c>
      <c r="B74" s="41">
        <v>9</v>
      </c>
      <c r="C74" s="41" t="s">
        <v>66</v>
      </c>
      <c r="D74" s="41" t="s">
        <v>105</v>
      </c>
      <c r="E74" s="50">
        <v>1</v>
      </c>
      <c r="F74" s="41" t="s">
        <v>68</v>
      </c>
      <c r="G74" s="42">
        <v>3781512.61</v>
      </c>
      <c r="H74" s="42">
        <v>718487.39590000035</v>
      </c>
      <c r="I74" s="51">
        <f t="shared" si="8"/>
        <v>0.19000000000000011</v>
      </c>
      <c r="J74" s="42">
        <v>4500000.0059000002</v>
      </c>
      <c r="K74" s="42">
        <v>4500000.0059000002</v>
      </c>
      <c r="L74" s="42">
        <v>1650000</v>
      </c>
      <c r="M74" s="42">
        <v>313500</v>
      </c>
      <c r="N74" s="51">
        <f t="shared" si="9"/>
        <v>0.19</v>
      </c>
      <c r="O74" s="42">
        <v>1963500</v>
      </c>
      <c r="P74" s="42">
        <v>1963500</v>
      </c>
      <c r="Q74" s="42">
        <f t="shared" si="10"/>
        <v>2715756.3049999997</v>
      </c>
      <c r="R74" s="42">
        <f t="shared" si="11"/>
        <v>2715756.3049999997</v>
      </c>
    </row>
    <row r="75" spans="1:18" ht="45">
      <c r="A75" s="41" t="s">
        <v>8</v>
      </c>
      <c r="B75" s="41">
        <v>10</v>
      </c>
      <c r="C75" s="41" t="s">
        <v>69</v>
      </c>
      <c r="D75" s="41" t="s">
        <v>126</v>
      </c>
      <c r="E75" s="50">
        <v>2000</v>
      </c>
      <c r="F75" s="41" t="s">
        <v>68</v>
      </c>
      <c r="G75" s="42">
        <v>4537.82</v>
      </c>
      <c r="H75" s="42">
        <v>862.1858000000002</v>
      </c>
      <c r="I75" s="51">
        <f t="shared" si="8"/>
        <v>0.19000000000000006</v>
      </c>
      <c r="J75" s="42">
        <v>5400.0057999999999</v>
      </c>
      <c r="K75" s="42">
        <v>10800011.6</v>
      </c>
      <c r="L75" s="42">
        <v>200</v>
      </c>
      <c r="M75" s="42">
        <v>38</v>
      </c>
      <c r="N75" s="51">
        <f t="shared" si="9"/>
        <v>0.19</v>
      </c>
      <c r="O75" s="42">
        <v>238</v>
      </c>
      <c r="P75" s="42">
        <v>476000</v>
      </c>
      <c r="Q75" s="42">
        <f t="shared" si="10"/>
        <v>2368.91</v>
      </c>
      <c r="R75" s="42">
        <f t="shared" si="11"/>
        <v>4737820</v>
      </c>
    </row>
    <row r="76" spans="1:18" ht="120">
      <c r="A76" s="41" t="s">
        <v>8</v>
      </c>
      <c r="B76" s="41">
        <v>1</v>
      </c>
      <c r="C76" s="41" t="s">
        <v>53</v>
      </c>
      <c r="D76" s="41" t="s">
        <v>127</v>
      </c>
      <c r="E76" s="50">
        <v>200</v>
      </c>
      <c r="F76" s="41" t="s">
        <v>45</v>
      </c>
      <c r="G76" s="42">
        <v>15000</v>
      </c>
      <c r="H76" s="42">
        <v>1200</v>
      </c>
      <c r="I76" s="51">
        <f t="shared" si="8"/>
        <v>0.08</v>
      </c>
      <c r="J76" s="42">
        <v>16200</v>
      </c>
      <c r="K76" s="42">
        <v>3240000</v>
      </c>
      <c r="L76" s="42">
        <v>18000</v>
      </c>
      <c r="M76" s="42">
        <v>3420</v>
      </c>
      <c r="N76" s="51">
        <f t="shared" si="9"/>
        <v>0.19</v>
      </c>
      <c r="O76" s="42">
        <v>21420</v>
      </c>
      <c r="P76" s="42">
        <v>4284000</v>
      </c>
      <c r="Q76" s="42">
        <f t="shared" si="10"/>
        <v>16500</v>
      </c>
      <c r="R76" s="42">
        <f t="shared" si="11"/>
        <v>3300000</v>
      </c>
    </row>
    <row r="77" spans="1:18" ht="30">
      <c r="A77" s="41" t="s">
        <v>8</v>
      </c>
      <c r="B77" s="41">
        <v>2</v>
      </c>
      <c r="C77" s="41" t="s">
        <v>57</v>
      </c>
      <c r="D77" s="41" t="s">
        <v>115</v>
      </c>
      <c r="E77" s="50">
        <v>400</v>
      </c>
      <c r="F77" s="41" t="s">
        <v>45</v>
      </c>
      <c r="G77" s="42">
        <v>1080</v>
      </c>
      <c r="H77" s="42">
        <v>0</v>
      </c>
      <c r="I77" s="51">
        <f t="shared" si="8"/>
        <v>0</v>
      </c>
      <c r="J77" s="42">
        <v>1080</v>
      </c>
      <c r="K77" s="42">
        <v>432000</v>
      </c>
      <c r="L77" s="42">
        <v>1500</v>
      </c>
      <c r="M77" s="42">
        <v>285</v>
      </c>
      <c r="N77" s="51">
        <f t="shared" si="9"/>
        <v>0.19</v>
      </c>
      <c r="O77" s="42">
        <v>1785</v>
      </c>
      <c r="P77" s="42">
        <v>714000</v>
      </c>
      <c r="Q77" s="42">
        <f t="shared" si="10"/>
        <v>1290</v>
      </c>
      <c r="R77" s="42">
        <f t="shared" si="11"/>
        <v>516000</v>
      </c>
    </row>
    <row r="78" spans="1:18" ht="135">
      <c r="A78" s="41" t="s">
        <v>8</v>
      </c>
      <c r="B78" s="41">
        <v>3</v>
      </c>
      <c r="C78" s="41" t="s">
        <v>42</v>
      </c>
      <c r="D78" s="41" t="s">
        <v>128</v>
      </c>
      <c r="E78" s="50">
        <v>150</v>
      </c>
      <c r="F78" s="41" t="s">
        <v>45</v>
      </c>
      <c r="G78" s="42">
        <v>28333.33</v>
      </c>
      <c r="H78" s="42">
        <v>2266.6664000000019</v>
      </c>
      <c r="I78" s="51">
        <f t="shared" si="8"/>
        <v>8.0000000000000057E-2</v>
      </c>
      <c r="J78" s="42">
        <v>30599.996400000004</v>
      </c>
      <c r="K78" s="42">
        <v>4589999.4600000009</v>
      </c>
      <c r="L78" s="42">
        <v>20500</v>
      </c>
      <c r="M78" s="42">
        <v>3895</v>
      </c>
      <c r="N78" s="51">
        <f t="shared" si="9"/>
        <v>0.19</v>
      </c>
      <c r="O78" s="42">
        <v>24395</v>
      </c>
      <c r="P78" s="42">
        <v>3659250</v>
      </c>
      <c r="Q78" s="42">
        <f t="shared" si="10"/>
        <v>24416.665000000001</v>
      </c>
      <c r="R78" s="42">
        <f t="shared" si="11"/>
        <v>3662499.75</v>
      </c>
    </row>
    <row r="79" spans="1:18" ht="135">
      <c r="A79" s="41" t="s">
        <v>8</v>
      </c>
      <c r="B79" s="41">
        <v>4</v>
      </c>
      <c r="C79" s="41" t="s">
        <v>60</v>
      </c>
      <c r="D79" s="41" t="s">
        <v>61</v>
      </c>
      <c r="E79" s="50">
        <v>8</v>
      </c>
      <c r="F79" s="41" t="s">
        <v>45</v>
      </c>
      <c r="G79" s="42">
        <v>226890.76</v>
      </c>
      <c r="H79" s="42">
        <v>43109.244400000025</v>
      </c>
      <c r="I79" s="51">
        <f t="shared" si="8"/>
        <v>0.19000000000000011</v>
      </c>
      <c r="J79" s="42">
        <v>270000.00440000003</v>
      </c>
      <c r="K79" s="42">
        <v>2160000.0352000003</v>
      </c>
      <c r="L79" s="42">
        <v>30000</v>
      </c>
      <c r="M79" s="42">
        <v>5700</v>
      </c>
      <c r="N79" s="51">
        <f t="shared" si="9"/>
        <v>0.19</v>
      </c>
      <c r="O79" s="42">
        <v>35700</v>
      </c>
      <c r="P79" s="42">
        <v>685600</v>
      </c>
      <c r="Q79" s="42">
        <f t="shared" si="10"/>
        <v>128445.38</v>
      </c>
      <c r="R79" s="42">
        <f t="shared" si="11"/>
        <v>1027563.04</v>
      </c>
    </row>
    <row r="80" spans="1:18" ht="90">
      <c r="A80" s="41" t="s">
        <v>8</v>
      </c>
      <c r="B80" s="41">
        <v>5</v>
      </c>
      <c r="C80" s="41" t="s">
        <v>129</v>
      </c>
      <c r="D80" s="41" t="s">
        <v>130</v>
      </c>
      <c r="E80" s="50">
        <v>1000</v>
      </c>
      <c r="F80" s="41" t="s">
        <v>68</v>
      </c>
      <c r="G80" s="42">
        <v>3000</v>
      </c>
      <c r="H80" s="42">
        <v>240</v>
      </c>
      <c r="I80" s="51">
        <f t="shared" si="8"/>
        <v>0.08</v>
      </c>
      <c r="J80" s="42">
        <v>3240</v>
      </c>
      <c r="K80" s="42">
        <v>3240000</v>
      </c>
      <c r="L80" s="42">
        <v>8500</v>
      </c>
      <c r="M80" s="42">
        <v>1615</v>
      </c>
      <c r="N80" s="51">
        <f t="shared" si="9"/>
        <v>0.19</v>
      </c>
      <c r="O80" s="42">
        <v>10115</v>
      </c>
      <c r="P80" s="42">
        <v>10115000</v>
      </c>
      <c r="Q80" s="42">
        <f t="shared" si="10"/>
        <v>5750</v>
      </c>
      <c r="R80" s="42">
        <f t="shared" si="11"/>
        <v>5750000</v>
      </c>
    </row>
    <row r="81" spans="1:18" ht="105">
      <c r="A81" s="41" t="s">
        <v>9</v>
      </c>
      <c r="B81" s="41">
        <v>1</v>
      </c>
      <c r="C81" s="41" t="s">
        <v>53</v>
      </c>
      <c r="D81" s="41" t="s">
        <v>131</v>
      </c>
      <c r="E81" s="50">
        <v>600</v>
      </c>
      <c r="F81" s="41" t="s">
        <v>45</v>
      </c>
      <c r="G81" s="42">
        <v>7500</v>
      </c>
      <c r="H81" s="42">
        <v>600</v>
      </c>
      <c r="I81" s="51">
        <f t="shared" si="8"/>
        <v>0.08</v>
      </c>
      <c r="J81" s="42">
        <v>8100</v>
      </c>
      <c r="K81" s="42">
        <v>4860000</v>
      </c>
      <c r="L81" s="42">
        <v>16800</v>
      </c>
      <c r="M81" s="42">
        <v>3192</v>
      </c>
      <c r="N81" s="51">
        <f t="shared" si="9"/>
        <v>0.19</v>
      </c>
      <c r="O81" s="42">
        <v>19992</v>
      </c>
      <c r="P81" s="42">
        <v>11995200</v>
      </c>
      <c r="Q81" s="42">
        <f t="shared" si="10"/>
        <v>12150</v>
      </c>
      <c r="R81" s="42">
        <f t="shared" si="11"/>
        <v>7290000</v>
      </c>
    </row>
    <row r="82" spans="1:18" ht="30">
      <c r="A82" s="41" t="s">
        <v>9</v>
      </c>
      <c r="B82" s="41">
        <v>2</v>
      </c>
      <c r="C82" s="41" t="s">
        <v>57</v>
      </c>
      <c r="D82" s="41" t="s">
        <v>132</v>
      </c>
      <c r="E82" s="50">
        <v>400</v>
      </c>
      <c r="F82" s="41" t="s">
        <v>45</v>
      </c>
      <c r="G82" s="42">
        <v>1080</v>
      </c>
      <c r="H82" s="42">
        <v>205.20000000000005</v>
      </c>
      <c r="I82" s="51">
        <f t="shared" si="8"/>
        <v>0.19000000000000003</v>
      </c>
      <c r="J82" s="42">
        <v>1285.2</v>
      </c>
      <c r="K82" s="42">
        <v>514080</v>
      </c>
      <c r="L82" s="42">
        <v>1500</v>
      </c>
      <c r="M82" s="42">
        <v>285</v>
      </c>
      <c r="N82" s="51">
        <f t="shared" si="9"/>
        <v>0.19</v>
      </c>
      <c r="O82" s="42">
        <v>1785</v>
      </c>
      <c r="P82" s="42">
        <v>714000</v>
      </c>
      <c r="Q82" s="42">
        <f t="shared" si="10"/>
        <v>1290</v>
      </c>
      <c r="R82" s="42">
        <f t="shared" si="11"/>
        <v>516000</v>
      </c>
    </row>
    <row r="83" spans="1:18" ht="45">
      <c r="A83" s="41" t="s">
        <v>9</v>
      </c>
      <c r="B83" s="41">
        <v>3</v>
      </c>
      <c r="C83" s="41" t="s">
        <v>133</v>
      </c>
      <c r="D83" s="41" t="s">
        <v>134</v>
      </c>
      <c r="E83" s="50">
        <v>600</v>
      </c>
      <c r="F83" s="41" t="s">
        <v>45</v>
      </c>
      <c r="G83" s="42">
        <v>3500</v>
      </c>
      <c r="H83" s="42">
        <v>665</v>
      </c>
      <c r="I83" s="51">
        <f t="shared" si="8"/>
        <v>0.19</v>
      </c>
      <c r="J83" s="42">
        <v>4165</v>
      </c>
      <c r="K83" s="42">
        <v>2499000</v>
      </c>
      <c r="L83" s="42">
        <v>4500</v>
      </c>
      <c r="M83" s="42">
        <v>855</v>
      </c>
      <c r="N83" s="51">
        <f t="shared" si="9"/>
        <v>0.19</v>
      </c>
      <c r="O83" s="42">
        <v>5355</v>
      </c>
      <c r="P83" s="42">
        <v>3213000</v>
      </c>
      <c r="Q83" s="42">
        <f t="shared" si="10"/>
        <v>4000</v>
      </c>
      <c r="R83" s="42">
        <f t="shared" si="11"/>
        <v>2400000</v>
      </c>
    </row>
    <row r="84" spans="1:18" ht="75">
      <c r="A84" s="41" t="s">
        <v>9</v>
      </c>
      <c r="B84" s="41">
        <v>4</v>
      </c>
      <c r="C84" s="41" t="s">
        <v>135</v>
      </c>
      <c r="D84" s="41" t="s">
        <v>136</v>
      </c>
      <c r="E84" s="50">
        <v>300</v>
      </c>
      <c r="F84" s="41" t="s">
        <v>45</v>
      </c>
      <c r="G84" s="42">
        <v>28000</v>
      </c>
      <c r="H84" s="42">
        <v>5320</v>
      </c>
      <c r="I84" s="51">
        <f t="shared" si="8"/>
        <v>0.19</v>
      </c>
      <c r="J84" s="42">
        <v>33320</v>
      </c>
      <c r="K84" s="42">
        <v>9996000</v>
      </c>
      <c r="L84" s="42">
        <v>38000</v>
      </c>
      <c r="M84" s="42">
        <v>7220</v>
      </c>
      <c r="N84" s="51">
        <f t="shared" si="9"/>
        <v>0.19</v>
      </c>
      <c r="O84" s="42">
        <v>45220</v>
      </c>
      <c r="P84" s="42">
        <v>13566000</v>
      </c>
      <c r="Q84" s="42">
        <f t="shared" si="10"/>
        <v>33000</v>
      </c>
      <c r="R84" s="42">
        <f t="shared" si="11"/>
        <v>9900000</v>
      </c>
    </row>
    <row r="85" spans="1:18" ht="60">
      <c r="A85" s="41" t="s">
        <v>9</v>
      </c>
      <c r="B85" s="41">
        <v>5</v>
      </c>
      <c r="C85" s="41" t="s">
        <v>137</v>
      </c>
      <c r="D85" s="41" t="s">
        <v>138</v>
      </c>
      <c r="E85" s="50">
        <v>10</v>
      </c>
      <c r="F85" s="41" t="s">
        <v>45</v>
      </c>
      <c r="G85" s="42">
        <v>125000</v>
      </c>
      <c r="H85" s="42">
        <v>23750</v>
      </c>
      <c r="I85" s="51">
        <f t="shared" si="8"/>
        <v>0.19</v>
      </c>
      <c r="J85" s="42">
        <v>148750</v>
      </c>
      <c r="K85" s="42">
        <v>1487500</v>
      </c>
      <c r="L85" s="42">
        <v>180000</v>
      </c>
      <c r="M85" s="42">
        <v>34200</v>
      </c>
      <c r="N85" s="51">
        <f t="shared" si="9"/>
        <v>0.19</v>
      </c>
      <c r="O85" s="42">
        <v>214200</v>
      </c>
      <c r="P85" s="42">
        <v>2142000</v>
      </c>
      <c r="Q85" s="42">
        <f t="shared" si="10"/>
        <v>152500</v>
      </c>
      <c r="R85" s="42">
        <f t="shared" si="11"/>
        <v>1525000</v>
      </c>
    </row>
    <row r="86" spans="1:18" ht="60">
      <c r="A86" s="41" t="s">
        <v>9</v>
      </c>
      <c r="B86" s="41">
        <v>6</v>
      </c>
      <c r="C86" s="41" t="s">
        <v>139</v>
      </c>
      <c r="D86" s="41" t="s">
        <v>140</v>
      </c>
      <c r="E86" s="50">
        <v>4</v>
      </c>
      <c r="F86" s="41" t="s">
        <v>45</v>
      </c>
      <c r="G86" s="42">
        <v>142000</v>
      </c>
      <c r="H86" s="42">
        <v>26980</v>
      </c>
      <c r="I86" s="51">
        <f t="shared" si="8"/>
        <v>0.19</v>
      </c>
      <c r="J86" s="42">
        <v>168980</v>
      </c>
      <c r="K86" s="42">
        <v>675920</v>
      </c>
      <c r="L86" s="42">
        <v>540000</v>
      </c>
      <c r="M86" s="42">
        <v>102600</v>
      </c>
      <c r="N86" s="51">
        <f t="shared" si="9"/>
        <v>0.19</v>
      </c>
      <c r="O86" s="42">
        <v>642600</v>
      </c>
      <c r="P86" s="42">
        <v>2570400</v>
      </c>
      <c r="Q86" s="42">
        <f t="shared" si="10"/>
        <v>341000</v>
      </c>
      <c r="R86" s="42">
        <f t="shared" si="11"/>
        <v>1364000</v>
      </c>
    </row>
    <row r="87" spans="1:18" ht="60">
      <c r="A87" s="41" t="s">
        <v>9</v>
      </c>
      <c r="B87" s="41">
        <v>7</v>
      </c>
      <c r="C87" s="41" t="s">
        <v>141</v>
      </c>
      <c r="D87" s="41" t="s">
        <v>142</v>
      </c>
      <c r="E87" s="50">
        <v>150</v>
      </c>
      <c r="F87" s="41" t="s">
        <v>45</v>
      </c>
      <c r="G87" s="42">
        <v>6000</v>
      </c>
      <c r="H87" s="42">
        <v>1140</v>
      </c>
      <c r="I87" s="51">
        <f t="shared" si="8"/>
        <v>0.19</v>
      </c>
      <c r="J87" s="42">
        <v>7140</v>
      </c>
      <c r="K87" s="42">
        <v>1071000</v>
      </c>
      <c r="L87" s="42">
        <v>10000</v>
      </c>
      <c r="M87" s="42">
        <v>1900</v>
      </c>
      <c r="N87" s="51">
        <f t="shared" si="9"/>
        <v>0.19</v>
      </c>
      <c r="O87" s="42">
        <v>11900</v>
      </c>
      <c r="P87" s="42">
        <v>1785000</v>
      </c>
      <c r="Q87" s="42">
        <f t="shared" si="10"/>
        <v>8000</v>
      </c>
      <c r="R87" s="42">
        <f t="shared" si="11"/>
        <v>1200000</v>
      </c>
    </row>
    <row r="88" spans="1:18" ht="45">
      <c r="A88" s="41" t="s">
        <v>9</v>
      </c>
      <c r="B88" s="41">
        <v>8</v>
      </c>
      <c r="C88" s="41" t="s">
        <v>143</v>
      </c>
      <c r="D88" s="41" t="s">
        <v>144</v>
      </c>
      <c r="E88" s="50">
        <v>1</v>
      </c>
      <c r="F88" s="41" t="s">
        <v>45</v>
      </c>
      <c r="G88" s="42">
        <v>5000000</v>
      </c>
      <c r="H88" s="42">
        <v>0</v>
      </c>
      <c r="I88" s="51">
        <f t="shared" si="8"/>
        <v>0</v>
      </c>
      <c r="J88" s="42">
        <v>5000000</v>
      </c>
      <c r="K88" s="42">
        <v>5000000</v>
      </c>
      <c r="L88" s="42">
        <v>7560000</v>
      </c>
      <c r="M88" s="42">
        <v>1436400</v>
      </c>
      <c r="N88" s="51">
        <f t="shared" si="9"/>
        <v>0.19</v>
      </c>
      <c r="O88" s="42">
        <v>8996400</v>
      </c>
      <c r="P88" s="42">
        <v>8996400</v>
      </c>
      <c r="Q88" s="42">
        <f t="shared" si="10"/>
        <v>6280000</v>
      </c>
      <c r="R88" s="42">
        <f t="shared" si="11"/>
        <v>6280000</v>
      </c>
    </row>
    <row r="89" spans="1:18" ht="45">
      <c r="A89" s="41" t="s">
        <v>9</v>
      </c>
      <c r="B89" s="41">
        <v>9</v>
      </c>
      <c r="C89" s="41" t="s">
        <v>145</v>
      </c>
      <c r="D89" s="41" t="s">
        <v>146</v>
      </c>
      <c r="E89" s="50">
        <v>8</v>
      </c>
      <c r="F89" s="41" t="s">
        <v>147</v>
      </c>
      <c r="G89" s="42">
        <v>4500000</v>
      </c>
      <c r="H89" s="42">
        <v>0</v>
      </c>
      <c r="I89" s="51">
        <f t="shared" si="8"/>
        <v>0</v>
      </c>
      <c r="J89" s="42">
        <v>4500000</v>
      </c>
      <c r="K89" s="42">
        <v>36000000</v>
      </c>
      <c r="L89" s="42">
        <v>7560000</v>
      </c>
      <c r="M89" s="42">
        <v>1436400</v>
      </c>
      <c r="N89" s="51">
        <f t="shared" si="9"/>
        <v>0.19</v>
      </c>
      <c r="O89" s="42">
        <v>8996400</v>
      </c>
      <c r="P89" s="42">
        <v>71971200</v>
      </c>
      <c r="Q89" s="42">
        <f t="shared" si="10"/>
        <v>6030000</v>
      </c>
      <c r="R89" s="42">
        <f t="shared" si="11"/>
        <v>48240000</v>
      </c>
    </row>
    <row r="90" spans="1:18" s="57" customFormat="1">
      <c r="A90" s="52" t="s">
        <v>10</v>
      </c>
      <c r="B90" s="53"/>
      <c r="C90" s="53"/>
      <c r="D90" s="54"/>
      <c r="E90" s="55"/>
      <c r="F90" s="46"/>
      <c r="G90" s="47"/>
      <c r="H90" s="47"/>
      <c r="I90" s="56"/>
      <c r="J90" s="47"/>
      <c r="K90" s="47">
        <f>SUM(K5:K89)</f>
        <v>275728047.21941006</v>
      </c>
      <c r="L90" s="47"/>
      <c r="M90" s="47"/>
      <c r="N90" s="56"/>
      <c r="O90" s="47"/>
      <c r="P90" s="47">
        <f>SUM(P5:P89)</f>
        <v>380811820</v>
      </c>
      <c r="Q90" s="47"/>
      <c r="R90" s="47">
        <f>SUM(R5:R89)</f>
        <v>285740490.56949997</v>
      </c>
    </row>
  </sheetData>
  <mergeCells count="7">
    <mergeCell ref="A90:D90"/>
    <mergeCell ref="A1:R1"/>
    <mergeCell ref="A2:R2"/>
    <mergeCell ref="A3:F3"/>
    <mergeCell ref="G3:K3"/>
    <mergeCell ref="L3:P3"/>
    <mergeCell ref="Q3:R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5"/>
  <sheetViews>
    <sheetView topLeftCell="C1" workbookViewId="0">
      <selection activeCell="N5" sqref="N5"/>
    </sheetView>
  </sheetViews>
  <sheetFormatPr baseColWidth="10" defaultColWidth="9" defaultRowHeight="14.25"/>
  <cols>
    <col min="1" max="1" width="8" style="1" customWidth="1"/>
    <col min="2" max="2" width="28" style="1" customWidth="1"/>
    <col min="3" max="3" width="44" style="1" customWidth="1"/>
    <col min="4" max="4" width="10" style="1" customWidth="1"/>
    <col min="5" max="5" width="14" style="1" customWidth="1"/>
    <col min="6" max="7" width="16" style="1" customWidth="1"/>
    <col min="8" max="8" width="10" style="1" customWidth="1"/>
    <col min="9" max="9" width="16" style="1" customWidth="1"/>
    <col min="10" max="10" width="17" style="1" customWidth="1"/>
    <col min="11" max="12" width="16" style="1" customWidth="1"/>
    <col min="13" max="13" width="10" style="1" customWidth="1"/>
    <col min="14" max="14" width="16" style="1" customWidth="1"/>
    <col min="15" max="15" width="17" style="1" customWidth="1"/>
    <col min="16" max="17" width="18" style="1" customWidth="1"/>
  </cols>
  <sheetData>
    <row r="1" spans="1:17" ht="32.1" customHeight="1">
      <c r="A1" s="12" t="s">
        <v>148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ht="38.1" customHeight="1">
      <c r="A2" s="10" t="s">
        <v>149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ht="30" customHeight="1">
      <c r="A3" s="3" t="s">
        <v>13</v>
      </c>
      <c r="B3" s="3"/>
      <c r="C3" s="3"/>
      <c r="D3" s="3"/>
      <c r="E3" s="3"/>
      <c r="F3" s="14" t="s">
        <v>14</v>
      </c>
      <c r="G3" s="14"/>
      <c r="H3" s="14"/>
      <c r="I3" s="14"/>
      <c r="J3" s="14"/>
      <c r="K3" s="16" t="s">
        <v>15</v>
      </c>
      <c r="L3" s="16"/>
      <c r="M3" s="16"/>
      <c r="N3" s="16"/>
      <c r="O3" s="16"/>
      <c r="P3" s="34" t="s">
        <v>16</v>
      </c>
      <c r="Q3" s="34"/>
    </row>
    <row r="4" spans="1:17" ht="50.1" customHeight="1">
      <c r="A4" s="5" t="s">
        <v>17</v>
      </c>
      <c r="B4" s="5" t="s">
        <v>18</v>
      </c>
      <c r="C4" s="5" t="s">
        <v>19</v>
      </c>
      <c r="D4" s="5" t="s">
        <v>20</v>
      </c>
      <c r="E4" s="5" t="s">
        <v>21</v>
      </c>
      <c r="F4" s="15" t="s">
        <v>22</v>
      </c>
      <c r="G4" s="15" t="s">
        <v>23</v>
      </c>
      <c r="H4" s="15" t="s">
        <v>24</v>
      </c>
      <c r="I4" s="15" t="s">
        <v>25</v>
      </c>
      <c r="J4" s="15" t="s">
        <v>26</v>
      </c>
      <c r="K4" s="17" t="s">
        <v>22</v>
      </c>
      <c r="L4" s="17" t="s">
        <v>23</v>
      </c>
      <c r="M4" s="17" t="s">
        <v>24</v>
      </c>
      <c r="N4" s="17" t="s">
        <v>25</v>
      </c>
      <c r="O4" s="17" t="s">
        <v>26</v>
      </c>
      <c r="P4" s="18" t="s">
        <v>27</v>
      </c>
      <c r="Q4" s="18" t="s">
        <v>28</v>
      </c>
    </row>
    <row r="5" spans="1:17" ht="228">
      <c r="A5" s="6">
        <v>1</v>
      </c>
      <c r="B5" s="6" t="s">
        <v>29</v>
      </c>
      <c r="C5" s="6" t="s">
        <v>30</v>
      </c>
      <c r="D5" s="7">
        <v>1</v>
      </c>
      <c r="E5" s="6" t="s">
        <v>31</v>
      </c>
      <c r="F5" s="8">
        <v>3600000</v>
      </c>
      <c r="G5" s="8">
        <v>0</v>
      </c>
      <c r="H5" s="9">
        <f t="shared" ref="H5:H14" si="0">IFERROR(G5/F5,0)</f>
        <v>0</v>
      </c>
      <c r="I5" s="8">
        <v>3600000</v>
      </c>
      <c r="J5" s="8">
        <v>3600000</v>
      </c>
      <c r="K5" s="8">
        <v>5280000</v>
      </c>
      <c r="L5" s="8">
        <v>1003200</v>
      </c>
      <c r="M5" s="9">
        <f t="shared" ref="M5:M14" si="1">IFERROR(L5/K5,0)</f>
        <v>0.19</v>
      </c>
      <c r="N5" s="8">
        <v>6283200</v>
      </c>
      <c r="O5" s="8">
        <v>6283200</v>
      </c>
      <c r="P5" s="8">
        <f t="shared" ref="P5:P14" si="2">AVERAGE(F5,K5)</f>
        <v>4440000</v>
      </c>
      <c r="Q5" s="8">
        <f t="shared" ref="Q5:Q14" si="3">P5*D5</f>
        <v>4440000</v>
      </c>
    </row>
    <row r="6" spans="1:17" ht="199.5">
      <c r="A6" s="6">
        <v>2</v>
      </c>
      <c r="B6" s="6" t="s">
        <v>32</v>
      </c>
      <c r="C6" s="6" t="s">
        <v>33</v>
      </c>
      <c r="D6" s="7">
        <v>1</v>
      </c>
      <c r="E6" s="6" t="s">
        <v>31</v>
      </c>
      <c r="F6" s="8">
        <v>2250000</v>
      </c>
      <c r="G6" s="8">
        <v>0</v>
      </c>
      <c r="H6" s="9">
        <f t="shared" si="0"/>
        <v>0</v>
      </c>
      <c r="I6" s="8">
        <v>2250000</v>
      </c>
      <c r="J6" s="8">
        <v>2250000</v>
      </c>
      <c r="K6" s="8">
        <v>5400000</v>
      </c>
      <c r="L6" s="8">
        <v>1026000</v>
      </c>
      <c r="M6" s="9">
        <f t="shared" si="1"/>
        <v>0.19</v>
      </c>
      <c r="N6" s="8">
        <v>6426000</v>
      </c>
      <c r="O6" s="8">
        <v>6426000</v>
      </c>
      <c r="P6" s="8">
        <f t="shared" si="2"/>
        <v>3825000</v>
      </c>
      <c r="Q6" s="8">
        <f t="shared" si="3"/>
        <v>3825000</v>
      </c>
    </row>
    <row r="7" spans="1:17" ht="228">
      <c r="A7" s="6">
        <v>3</v>
      </c>
      <c r="B7" s="6" t="s">
        <v>34</v>
      </c>
      <c r="C7" s="6" t="s">
        <v>35</v>
      </c>
      <c r="D7" s="7">
        <v>1</v>
      </c>
      <c r="E7" s="6" t="s">
        <v>31</v>
      </c>
      <c r="F7" s="8">
        <v>2250000</v>
      </c>
      <c r="G7" s="8">
        <v>0</v>
      </c>
      <c r="H7" s="9">
        <f t="shared" si="0"/>
        <v>0</v>
      </c>
      <c r="I7" s="8">
        <v>2250000</v>
      </c>
      <c r="J7" s="8">
        <v>2250000</v>
      </c>
      <c r="K7" s="8">
        <v>6120000</v>
      </c>
      <c r="L7" s="8">
        <v>1162800</v>
      </c>
      <c r="M7" s="9">
        <f t="shared" si="1"/>
        <v>0.19</v>
      </c>
      <c r="N7" s="8">
        <v>7282800</v>
      </c>
      <c r="O7" s="8">
        <v>7282800</v>
      </c>
      <c r="P7" s="8">
        <f t="shared" si="2"/>
        <v>4185000</v>
      </c>
      <c r="Q7" s="8">
        <f t="shared" si="3"/>
        <v>4185000</v>
      </c>
    </row>
    <row r="8" spans="1:17" ht="242.25">
      <c r="A8" s="6">
        <v>4</v>
      </c>
      <c r="B8" s="6" t="s">
        <v>36</v>
      </c>
      <c r="C8" s="6" t="s">
        <v>37</v>
      </c>
      <c r="D8" s="7">
        <v>1</v>
      </c>
      <c r="E8" s="6" t="s">
        <v>31</v>
      </c>
      <c r="F8" s="8">
        <v>2250000</v>
      </c>
      <c r="G8" s="8">
        <v>0</v>
      </c>
      <c r="H8" s="9">
        <f t="shared" si="0"/>
        <v>0</v>
      </c>
      <c r="I8" s="8">
        <v>2250000</v>
      </c>
      <c r="J8" s="8">
        <v>2250000</v>
      </c>
      <c r="K8" s="8">
        <v>4320000</v>
      </c>
      <c r="L8" s="8">
        <v>820800</v>
      </c>
      <c r="M8" s="9">
        <f t="shared" si="1"/>
        <v>0.19</v>
      </c>
      <c r="N8" s="8">
        <v>5140800</v>
      </c>
      <c r="O8" s="8">
        <v>5140800</v>
      </c>
      <c r="P8" s="8">
        <f t="shared" si="2"/>
        <v>3285000</v>
      </c>
      <c r="Q8" s="8">
        <f t="shared" si="3"/>
        <v>3285000</v>
      </c>
    </row>
    <row r="9" spans="1:17" ht="156.75">
      <c r="A9" s="6">
        <v>5</v>
      </c>
      <c r="B9" s="6" t="s">
        <v>38</v>
      </c>
      <c r="C9" s="6" t="s">
        <v>39</v>
      </c>
      <c r="D9" s="7">
        <v>1</v>
      </c>
      <c r="E9" s="6" t="s">
        <v>31</v>
      </c>
      <c r="F9" s="8">
        <v>2700000</v>
      </c>
      <c r="G9" s="8">
        <v>0</v>
      </c>
      <c r="H9" s="9">
        <f t="shared" si="0"/>
        <v>0</v>
      </c>
      <c r="I9" s="8">
        <v>2700000</v>
      </c>
      <c r="J9" s="8">
        <v>2700000</v>
      </c>
      <c r="K9" s="8">
        <v>4320000</v>
      </c>
      <c r="L9" s="8">
        <v>820800</v>
      </c>
      <c r="M9" s="9">
        <f t="shared" si="1"/>
        <v>0.19</v>
      </c>
      <c r="N9" s="8">
        <v>5140800</v>
      </c>
      <c r="O9" s="8">
        <v>5140800</v>
      </c>
      <c r="P9" s="8">
        <f t="shared" si="2"/>
        <v>3510000</v>
      </c>
      <c r="Q9" s="8">
        <f t="shared" si="3"/>
        <v>3510000</v>
      </c>
    </row>
    <row r="10" spans="1:17" ht="156.75">
      <c r="A10" s="6">
        <v>6</v>
      </c>
      <c r="B10" s="6" t="s">
        <v>40</v>
      </c>
      <c r="C10" s="6" t="s">
        <v>41</v>
      </c>
      <c r="D10" s="7">
        <v>200</v>
      </c>
      <c r="E10" s="6" t="s">
        <v>42</v>
      </c>
      <c r="F10" s="8">
        <v>33333.33</v>
      </c>
      <c r="G10" s="8">
        <v>2666.6664000000019</v>
      </c>
      <c r="H10" s="9">
        <f t="shared" si="0"/>
        <v>8.0000000000000057E-2</v>
      </c>
      <c r="I10" s="8">
        <v>35999.996400000004</v>
      </c>
      <c r="J10" s="8">
        <v>7199999.2800000012</v>
      </c>
      <c r="K10" s="8">
        <v>30000</v>
      </c>
      <c r="L10" s="8">
        <v>5700</v>
      </c>
      <c r="M10" s="9">
        <f t="shared" si="1"/>
        <v>0.19</v>
      </c>
      <c r="N10" s="8">
        <v>35700</v>
      </c>
      <c r="O10" s="8">
        <v>7680000</v>
      </c>
      <c r="P10" s="8">
        <f t="shared" si="2"/>
        <v>31666.665000000001</v>
      </c>
      <c r="Q10" s="8">
        <f t="shared" si="3"/>
        <v>6333333</v>
      </c>
    </row>
    <row r="11" spans="1:17" ht="213.75">
      <c r="A11" s="6">
        <v>7</v>
      </c>
      <c r="B11" s="6" t="s">
        <v>43</v>
      </c>
      <c r="C11" s="6" t="s">
        <v>44</v>
      </c>
      <c r="D11" s="7">
        <v>300</v>
      </c>
      <c r="E11" s="6" t="s">
        <v>45</v>
      </c>
      <c r="F11" s="8">
        <v>16666.669000000002</v>
      </c>
      <c r="G11" s="8">
        <v>1333.3335200000001</v>
      </c>
      <c r="H11" s="9">
        <f t="shared" si="0"/>
        <v>0.08</v>
      </c>
      <c r="I11" s="8">
        <v>18000.002520000002</v>
      </c>
      <c r="J11" s="8">
        <v>5400000.756000001</v>
      </c>
      <c r="K11" s="8">
        <v>24000</v>
      </c>
      <c r="L11" s="8">
        <v>4560</v>
      </c>
      <c r="M11" s="9">
        <f t="shared" si="1"/>
        <v>0.19</v>
      </c>
      <c r="N11" s="8">
        <v>28560</v>
      </c>
      <c r="O11" s="8">
        <v>8568000</v>
      </c>
      <c r="P11" s="8">
        <f t="shared" si="2"/>
        <v>20333.334500000001</v>
      </c>
      <c r="Q11" s="8">
        <f t="shared" si="3"/>
        <v>6100000.3500000006</v>
      </c>
    </row>
    <row r="12" spans="1:17" ht="42.75">
      <c r="A12" s="6">
        <v>8</v>
      </c>
      <c r="B12" s="6" t="s">
        <v>46</v>
      </c>
      <c r="C12" s="6" t="s">
        <v>47</v>
      </c>
      <c r="D12" s="7">
        <v>600</v>
      </c>
      <c r="E12" s="6" t="s">
        <v>45</v>
      </c>
      <c r="F12" s="8">
        <v>1080</v>
      </c>
      <c r="G12" s="8">
        <v>0</v>
      </c>
      <c r="H12" s="9">
        <f t="shared" si="0"/>
        <v>0</v>
      </c>
      <c r="I12" s="8">
        <v>1080</v>
      </c>
      <c r="J12" s="8">
        <v>648000</v>
      </c>
      <c r="K12" s="8">
        <v>1500</v>
      </c>
      <c r="L12" s="8">
        <v>285</v>
      </c>
      <c r="M12" s="9">
        <f t="shared" si="1"/>
        <v>0.19</v>
      </c>
      <c r="N12" s="8">
        <v>1785</v>
      </c>
      <c r="O12" s="8">
        <v>1071000</v>
      </c>
      <c r="P12" s="8">
        <f t="shared" si="2"/>
        <v>1290</v>
      </c>
      <c r="Q12" s="8">
        <f t="shared" si="3"/>
        <v>774000</v>
      </c>
    </row>
    <row r="13" spans="1:17" ht="57">
      <c r="A13" s="6">
        <v>9</v>
      </c>
      <c r="B13" s="6" t="s">
        <v>48</v>
      </c>
      <c r="C13" s="6" t="s">
        <v>49</v>
      </c>
      <c r="D13" s="7">
        <v>150</v>
      </c>
      <c r="E13" s="6" t="s">
        <v>45</v>
      </c>
      <c r="F13" s="8">
        <v>6806.72</v>
      </c>
      <c r="G13" s="8">
        <v>1293.2768000000005</v>
      </c>
      <c r="H13" s="9">
        <f t="shared" si="0"/>
        <v>0.19000000000000009</v>
      </c>
      <c r="I13" s="8">
        <v>8099.9968000000008</v>
      </c>
      <c r="J13" s="8">
        <v>1214999.52</v>
      </c>
      <c r="K13" s="8">
        <v>4500</v>
      </c>
      <c r="L13" s="8">
        <v>855</v>
      </c>
      <c r="M13" s="9">
        <f t="shared" si="1"/>
        <v>0.19</v>
      </c>
      <c r="N13" s="8">
        <v>5355</v>
      </c>
      <c r="O13" s="8">
        <v>803250</v>
      </c>
      <c r="P13" s="8">
        <f t="shared" si="2"/>
        <v>5653.3600000000006</v>
      </c>
      <c r="Q13" s="8">
        <f t="shared" si="3"/>
        <v>848004.00000000012</v>
      </c>
    </row>
    <row r="14" spans="1:17" ht="99.75">
      <c r="A14" s="6">
        <v>10</v>
      </c>
      <c r="B14" s="6" t="s">
        <v>50</v>
      </c>
      <c r="C14" s="6" t="s">
        <v>51</v>
      </c>
      <c r="D14" s="7">
        <v>150</v>
      </c>
      <c r="E14" s="6" t="s">
        <v>52</v>
      </c>
      <c r="F14" s="8">
        <v>37815.129999999997</v>
      </c>
      <c r="G14" s="8">
        <v>7184.8747000000003</v>
      </c>
      <c r="H14" s="9">
        <f t="shared" si="0"/>
        <v>0.19000000000000003</v>
      </c>
      <c r="I14" s="8">
        <v>45000.004699999998</v>
      </c>
      <c r="J14" s="8">
        <v>6750000.7050000001</v>
      </c>
      <c r="K14" s="8">
        <v>30000</v>
      </c>
      <c r="L14" s="8">
        <v>5700</v>
      </c>
      <c r="M14" s="9">
        <f t="shared" si="1"/>
        <v>0.19</v>
      </c>
      <c r="N14" s="8">
        <v>35700</v>
      </c>
      <c r="O14" s="8">
        <v>5355000</v>
      </c>
      <c r="P14" s="8">
        <f t="shared" si="2"/>
        <v>33907.565000000002</v>
      </c>
      <c r="Q14" s="8">
        <f t="shared" si="3"/>
        <v>5086134.75</v>
      </c>
    </row>
    <row r="15" spans="1:17" s="33" customFormat="1" ht="45" customHeight="1">
      <c r="A15" s="25" t="s">
        <v>150</v>
      </c>
      <c r="B15" s="26"/>
      <c r="C15" s="27"/>
      <c r="D15" s="28"/>
      <c r="E15" s="29"/>
      <c r="F15" s="30"/>
      <c r="G15" s="30"/>
      <c r="H15" s="31"/>
      <c r="I15" s="30"/>
      <c r="J15" s="30">
        <f>SUM(J5:J14)</f>
        <v>34263000.261</v>
      </c>
      <c r="K15" s="30"/>
      <c r="L15" s="30"/>
      <c r="M15" s="31"/>
      <c r="N15" s="30"/>
      <c r="O15" s="30">
        <f>SUM(O5:O14)</f>
        <v>53750850</v>
      </c>
      <c r="P15" s="30"/>
      <c r="Q15" s="30">
        <f>SUM(Q5:Q14)</f>
        <v>38386472.100000001</v>
      </c>
    </row>
  </sheetData>
  <mergeCells count="7">
    <mergeCell ref="A15:C15"/>
    <mergeCell ref="A1:Q1"/>
    <mergeCell ref="A2:Q2"/>
    <mergeCell ref="A3:E3"/>
    <mergeCell ref="F3:J3"/>
    <mergeCell ref="K3:O3"/>
    <mergeCell ref="P3:Q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22"/>
  <sheetViews>
    <sheetView tabSelected="1" workbookViewId="0">
      <selection activeCell="W5" sqref="W5"/>
    </sheetView>
  </sheetViews>
  <sheetFormatPr baseColWidth="10" defaultColWidth="9" defaultRowHeight="14.25"/>
  <cols>
    <col min="1" max="1" width="8" style="1" customWidth="1"/>
    <col min="2" max="2" width="28" style="1" customWidth="1"/>
    <col min="3" max="3" width="44" style="1" customWidth="1"/>
    <col min="4" max="4" width="10" style="1" customWidth="1"/>
    <col min="5" max="5" width="14" style="1" customWidth="1"/>
    <col min="6" max="7" width="16" style="1" customWidth="1"/>
    <col min="8" max="8" width="10" style="1" customWidth="1"/>
    <col min="9" max="9" width="16" style="1" customWidth="1"/>
    <col min="10" max="10" width="17" style="1" customWidth="1"/>
    <col min="11" max="12" width="16" style="1" customWidth="1"/>
    <col min="13" max="13" width="10" style="1" customWidth="1"/>
    <col min="14" max="14" width="16" style="1" customWidth="1"/>
    <col min="15" max="15" width="17" style="1" customWidth="1"/>
    <col min="16" max="17" width="18" style="1" customWidth="1"/>
    <col min="18" max="43" width="9" style="1"/>
  </cols>
  <sheetData>
    <row r="1" spans="1:17" ht="32.1" customHeight="1">
      <c r="A1" s="2" t="s">
        <v>151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38.1" customHeight="1">
      <c r="A2" s="19" t="s">
        <v>149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17" ht="36" customHeight="1">
      <c r="A3" s="3" t="s">
        <v>13</v>
      </c>
      <c r="B3" s="3"/>
      <c r="C3" s="3"/>
      <c r="D3" s="3"/>
      <c r="E3" s="3"/>
      <c r="F3" s="21" t="s">
        <v>14</v>
      </c>
      <c r="G3" s="21"/>
      <c r="H3" s="21"/>
      <c r="I3" s="21"/>
      <c r="J3" s="21"/>
      <c r="K3" s="23" t="s">
        <v>15</v>
      </c>
      <c r="L3" s="23"/>
      <c r="M3" s="23"/>
      <c r="N3" s="23"/>
      <c r="O3" s="23"/>
      <c r="P3" s="34" t="s">
        <v>16</v>
      </c>
      <c r="Q3" s="34"/>
    </row>
    <row r="4" spans="1:17" ht="50.1" customHeight="1">
      <c r="A4" s="5" t="s">
        <v>17</v>
      </c>
      <c r="B4" s="5" t="s">
        <v>18</v>
      </c>
      <c r="C4" s="5" t="s">
        <v>19</v>
      </c>
      <c r="D4" s="5" t="s">
        <v>20</v>
      </c>
      <c r="E4" s="5" t="s">
        <v>21</v>
      </c>
      <c r="F4" s="22" t="s">
        <v>22</v>
      </c>
      <c r="G4" s="22" t="s">
        <v>23</v>
      </c>
      <c r="H4" s="22" t="s">
        <v>24</v>
      </c>
      <c r="I4" s="22" t="s">
        <v>25</v>
      </c>
      <c r="J4" s="22" t="s">
        <v>26</v>
      </c>
      <c r="K4" s="24" t="s">
        <v>22</v>
      </c>
      <c r="L4" s="24" t="s">
        <v>23</v>
      </c>
      <c r="M4" s="24" t="s">
        <v>24</v>
      </c>
      <c r="N4" s="24" t="s">
        <v>25</v>
      </c>
      <c r="O4" s="24" t="s">
        <v>26</v>
      </c>
      <c r="P4" s="18" t="s">
        <v>27</v>
      </c>
      <c r="Q4" s="18" t="s">
        <v>28</v>
      </c>
    </row>
    <row r="5" spans="1:17" ht="128.25">
      <c r="A5" s="6">
        <v>1</v>
      </c>
      <c r="B5" s="6" t="s">
        <v>53</v>
      </c>
      <c r="C5" s="6" t="s">
        <v>54</v>
      </c>
      <c r="D5" s="7">
        <v>350</v>
      </c>
      <c r="E5" s="6" t="s">
        <v>45</v>
      </c>
      <c r="F5" s="8">
        <v>15000</v>
      </c>
      <c r="G5" s="8">
        <v>1200</v>
      </c>
      <c r="H5" s="9">
        <f t="shared" ref="H5:H21" si="0">IFERROR(G5/F5,0)</f>
        <v>0.08</v>
      </c>
      <c r="I5" s="8">
        <v>16200</v>
      </c>
      <c r="J5" s="8">
        <v>5670000</v>
      </c>
      <c r="K5" s="8">
        <v>18000</v>
      </c>
      <c r="L5" s="8">
        <v>3420</v>
      </c>
      <c r="M5" s="9">
        <f t="shared" ref="M5:M21" si="1">IFERROR(L5/K5,0)</f>
        <v>0.19</v>
      </c>
      <c r="N5" s="8">
        <v>21420</v>
      </c>
      <c r="O5" s="8">
        <v>7497000</v>
      </c>
      <c r="P5" s="8">
        <f t="shared" ref="P5:P21" si="2">AVERAGE(F5,K5)</f>
        <v>16500</v>
      </c>
      <c r="Q5" s="8">
        <f t="shared" ref="Q5:Q21" si="3">P5*D5</f>
        <v>5775000</v>
      </c>
    </row>
    <row r="6" spans="1:17" ht="71.25">
      <c r="A6" s="6">
        <v>2</v>
      </c>
      <c r="B6" s="6" t="s">
        <v>55</v>
      </c>
      <c r="C6" s="6" t="s">
        <v>56</v>
      </c>
      <c r="D6" s="7">
        <v>70</v>
      </c>
      <c r="E6" s="6" t="s">
        <v>45</v>
      </c>
      <c r="F6" s="8">
        <v>16666.669999999998</v>
      </c>
      <c r="G6" s="8">
        <v>1333</v>
      </c>
      <c r="H6" s="9">
        <f t="shared" si="0"/>
        <v>7.9979984004003205E-2</v>
      </c>
      <c r="I6" s="8">
        <v>17999.669999999998</v>
      </c>
      <c r="J6" s="8">
        <v>1259976.8999999999</v>
      </c>
      <c r="K6" s="8">
        <v>42000</v>
      </c>
      <c r="L6" s="8">
        <v>7980</v>
      </c>
      <c r="M6" s="9">
        <f t="shared" si="1"/>
        <v>0.19</v>
      </c>
      <c r="N6" s="8">
        <v>49980</v>
      </c>
      <c r="O6" s="8">
        <v>4038600</v>
      </c>
      <c r="P6" s="8">
        <f t="shared" si="2"/>
        <v>29333.334999999999</v>
      </c>
      <c r="Q6" s="8">
        <f t="shared" si="3"/>
        <v>2053333.45</v>
      </c>
    </row>
    <row r="7" spans="1:17" ht="28.5">
      <c r="A7" s="6">
        <v>3</v>
      </c>
      <c r="B7" s="6" t="s">
        <v>57</v>
      </c>
      <c r="C7" s="6" t="s">
        <v>58</v>
      </c>
      <c r="D7" s="7">
        <v>1200</v>
      </c>
      <c r="E7" s="6" t="s">
        <v>45</v>
      </c>
      <c r="F7" s="8">
        <v>1080</v>
      </c>
      <c r="G7" s="8">
        <v>0</v>
      </c>
      <c r="H7" s="9">
        <f t="shared" si="0"/>
        <v>0</v>
      </c>
      <c r="I7" s="8">
        <v>1080</v>
      </c>
      <c r="J7" s="8">
        <v>1296000</v>
      </c>
      <c r="K7" s="8">
        <v>1500</v>
      </c>
      <c r="L7" s="8">
        <v>285</v>
      </c>
      <c r="M7" s="9">
        <f t="shared" si="1"/>
        <v>0.19</v>
      </c>
      <c r="N7" s="8">
        <v>1785</v>
      </c>
      <c r="O7" s="8">
        <v>2142000</v>
      </c>
      <c r="P7" s="8">
        <f t="shared" si="2"/>
        <v>1290</v>
      </c>
      <c r="Q7" s="8">
        <f t="shared" si="3"/>
        <v>1548000</v>
      </c>
    </row>
    <row r="8" spans="1:17" ht="128.25">
      <c r="A8" s="6">
        <v>4</v>
      </c>
      <c r="B8" s="6" t="s">
        <v>42</v>
      </c>
      <c r="C8" s="6" t="s">
        <v>59</v>
      </c>
      <c r="D8" s="7">
        <v>160</v>
      </c>
      <c r="E8" s="6" t="s">
        <v>45</v>
      </c>
      <c r="F8" s="8">
        <v>28333.33</v>
      </c>
      <c r="G8" s="8">
        <v>2266.6664000000019</v>
      </c>
      <c r="H8" s="9">
        <f t="shared" si="0"/>
        <v>8.0000000000000057E-2</v>
      </c>
      <c r="I8" s="8">
        <v>30599.996400000004</v>
      </c>
      <c r="J8" s="8">
        <v>4895999.4240000006</v>
      </c>
      <c r="K8" s="8">
        <v>20500</v>
      </c>
      <c r="L8" s="8">
        <v>3895</v>
      </c>
      <c r="M8" s="9">
        <f t="shared" si="1"/>
        <v>0.19</v>
      </c>
      <c r="N8" s="8">
        <v>24395</v>
      </c>
      <c r="O8" s="8">
        <v>3903200</v>
      </c>
      <c r="P8" s="8">
        <f t="shared" si="2"/>
        <v>24416.665000000001</v>
      </c>
      <c r="Q8" s="8">
        <f t="shared" si="3"/>
        <v>3906666.4000000004</v>
      </c>
    </row>
    <row r="9" spans="1:17" ht="142.5">
      <c r="A9" s="6">
        <v>5</v>
      </c>
      <c r="B9" s="6" t="s">
        <v>60</v>
      </c>
      <c r="C9" s="6" t="s">
        <v>61</v>
      </c>
      <c r="D9" s="7">
        <v>10</v>
      </c>
      <c r="E9" s="6" t="s">
        <v>45</v>
      </c>
      <c r="F9" s="8">
        <v>226890.76</v>
      </c>
      <c r="G9" s="8">
        <v>43109.244400000025</v>
      </c>
      <c r="H9" s="9">
        <f t="shared" si="0"/>
        <v>0.19000000000000011</v>
      </c>
      <c r="I9" s="8">
        <v>270000.00440000003</v>
      </c>
      <c r="J9" s="8">
        <v>2700000.0440000002</v>
      </c>
      <c r="K9" s="8">
        <v>300000</v>
      </c>
      <c r="L9" s="8">
        <v>57000</v>
      </c>
      <c r="M9" s="9">
        <f t="shared" si="1"/>
        <v>0.19</v>
      </c>
      <c r="N9" s="8">
        <v>357000</v>
      </c>
      <c r="O9" s="8">
        <v>3970000</v>
      </c>
      <c r="P9" s="8">
        <f t="shared" si="2"/>
        <v>263445.38</v>
      </c>
      <c r="Q9" s="8">
        <f t="shared" si="3"/>
        <v>2634453.7999999998</v>
      </c>
    </row>
    <row r="10" spans="1:17" ht="99.75">
      <c r="A10" s="6">
        <v>5</v>
      </c>
      <c r="B10" s="6" t="s">
        <v>62</v>
      </c>
      <c r="C10" s="6" t="s">
        <v>63</v>
      </c>
      <c r="D10" s="7">
        <v>1</v>
      </c>
      <c r="E10" s="6" t="s">
        <v>45</v>
      </c>
      <c r="F10" s="8">
        <v>4050000</v>
      </c>
      <c r="G10" s="8">
        <v>0</v>
      </c>
      <c r="H10" s="9">
        <f t="shared" si="0"/>
        <v>0</v>
      </c>
      <c r="I10" s="8">
        <v>4050000</v>
      </c>
      <c r="J10" s="8">
        <v>4050000</v>
      </c>
      <c r="K10" s="8">
        <v>1764000</v>
      </c>
      <c r="L10" s="8">
        <v>335160</v>
      </c>
      <c r="M10" s="9">
        <f t="shared" si="1"/>
        <v>0.19</v>
      </c>
      <c r="N10" s="8">
        <v>2099160</v>
      </c>
      <c r="O10" s="8">
        <v>2099160</v>
      </c>
      <c r="P10" s="8">
        <f t="shared" si="2"/>
        <v>2907000</v>
      </c>
      <c r="Q10" s="8">
        <f t="shared" si="3"/>
        <v>2907000</v>
      </c>
    </row>
    <row r="11" spans="1:17" ht="85.5">
      <c r="A11" s="6">
        <v>6</v>
      </c>
      <c r="B11" s="6" t="s">
        <v>64</v>
      </c>
      <c r="C11" s="6" t="s">
        <v>65</v>
      </c>
      <c r="D11" s="7">
        <v>1</v>
      </c>
      <c r="E11" s="6" t="s">
        <v>45</v>
      </c>
      <c r="F11" s="8">
        <v>2340000</v>
      </c>
      <c r="G11" s="8">
        <v>0</v>
      </c>
      <c r="H11" s="9">
        <f t="shared" si="0"/>
        <v>0</v>
      </c>
      <c r="I11" s="8">
        <v>2340000</v>
      </c>
      <c r="J11" s="8">
        <v>2340000</v>
      </c>
      <c r="K11" s="8">
        <v>756000</v>
      </c>
      <c r="L11" s="8">
        <v>143640</v>
      </c>
      <c r="M11" s="9">
        <f t="shared" si="1"/>
        <v>0.19</v>
      </c>
      <c r="N11" s="8">
        <v>899640</v>
      </c>
      <c r="O11" s="8">
        <v>899640</v>
      </c>
      <c r="P11" s="8">
        <f t="shared" si="2"/>
        <v>1548000</v>
      </c>
      <c r="Q11" s="8">
        <f t="shared" si="3"/>
        <v>1548000</v>
      </c>
    </row>
    <row r="12" spans="1:17" ht="57">
      <c r="A12" s="6">
        <v>7</v>
      </c>
      <c r="B12" s="6" t="s">
        <v>66</v>
      </c>
      <c r="C12" s="6" t="s">
        <v>67</v>
      </c>
      <c r="D12" s="7">
        <v>1</v>
      </c>
      <c r="E12" s="6" t="s">
        <v>68</v>
      </c>
      <c r="F12" s="8">
        <v>3781512.61</v>
      </c>
      <c r="G12" s="8">
        <v>718487.39590000035</v>
      </c>
      <c r="H12" s="9">
        <f t="shared" si="0"/>
        <v>0.19000000000000011</v>
      </c>
      <c r="I12" s="8">
        <v>4500000.0059000002</v>
      </c>
      <c r="J12" s="8">
        <v>4500000.0059000002</v>
      </c>
      <c r="K12" s="8">
        <v>1650000</v>
      </c>
      <c r="L12" s="8">
        <v>313500</v>
      </c>
      <c r="M12" s="9">
        <f t="shared" si="1"/>
        <v>0.19</v>
      </c>
      <c r="N12" s="8">
        <v>1963500</v>
      </c>
      <c r="O12" s="8">
        <v>1963500</v>
      </c>
      <c r="P12" s="8">
        <f t="shared" si="2"/>
        <v>2715756.3049999997</v>
      </c>
      <c r="Q12" s="8">
        <f t="shared" si="3"/>
        <v>2715756.3049999997</v>
      </c>
    </row>
    <row r="13" spans="1:17" ht="42.75">
      <c r="A13" s="6">
        <v>8</v>
      </c>
      <c r="B13" s="6" t="s">
        <v>69</v>
      </c>
      <c r="C13" s="6" t="s">
        <v>70</v>
      </c>
      <c r="D13" s="7">
        <v>2000</v>
      </c>
      <c r="E13" s="6" t="s">
        <v>68</v>
      </c>
      <c r="F13" s="8">
        <v>4537.82</v>
      </c>
      <c r="G13" s="8">
        <v>862.1858000000002</v>
      </c>
      <c r="H13" s="9">
        <f t="shared" si="0"/>
        <v>0.19000000000000006</v>
      </c>
      <c r="I13" s="8">
        <v>5400.0057999999999</v>
      </c>
      <c r="J13" s="8">
        <v>10800011.6</v>
      </c>
      <c r="K13" s="8">
        <v>200</v>
      </c>
      <c r="L13" s="8">
        <v>38</v>
      </c>
      <c r="M13" s="9">
        <f t="shared" si="1"/>
        <v>0.19</v>
      </c>
      <c r="N13" s="8">
        <v>238</v>
      </c>
      <c r="O13" s="8">
        <v>476000</v>
      </c>
      <c r="P13" s="8">
        <f t="shared" si="2"/>
        <v>2368.91</v>
      </c>
      <c r="Q13" s="8">
        <f t="shared" si="3"/>
        <v>4737820</v>
      </c>
    </row>
    <row r="14" spans="1:17" ht="28.5">
      <c r="A14" s="6">
        <v>9</v>
      </c>
      <c r="B14" s="6" t="s">
        <v>71</v>
      </c>
      <c r="C14" s="6" t="s">
        <v>72</v>
      </c>
      <c r="D14" s="7">
        <v>2</v>
      </c>
      <c r="E14" s="6" t="s">
        <v>73</v>
      </c>
      <c r="F14" s="8">
        <v>378151.26</v>
      </c>
      <c r="G14" s="8">
        <v>71848.73940000002</v>
      </c>
      <c r="H14" s="9">
        <f t="shared" si="0"/>
        <v>0.19000000000000006</v>
      </c>
      <c r="I14" s="8">
        <v>449999.99940000003</v>
      </c>
      <c r="J14" s="8">
        <v>899999.99880000006</v>
      </c>
      <c r="K14" s="8">
        <v>500000</v>
      </c>
      <c r="L14" s="8">
        <v>95000</v>
      </c>
      <c r="M14" s="9">
        <f t="shared" si="1"/>
        <v>0.19</v>
      </c>
      <c r="N14" s="8">
        <v>595000</v>
      </c>
      <c r="O14" s="8">
        <v>1190000</v>
      </c>
      <c r="P14" s="8">
        <f t="shared" si="2"/>
        <v>439075.63</v>
      </c>
      <c r="Q14" s="8">
        <f t="shared" si="3"/>
        <v>878151.26</v>
      </c>
    </row>
    <row r="15" spans="1:17" ht="114">
      <c r="A15" s="6">
        <v>10</v>
      </c>
      <c r="B15" s="6"/>
      <c r="C15" s="6" t="s">
        <v>74</v>
      </c>
      <c r="D15" s="7">
        <v>2</v>
      </c>
      <c r="E15" s="6" t="s">
        <v>73</v>
      </c>
      <c r="F15" s="8">
        <v>605042.02</v>
      </c>
      <c r="G15" s="8">
        <v>114957.98380000005</v>
      </c>
      <c r="H15" s="9">
        <f t="shared" si="0"/>
        <v>0.19000000000000006</v>
      </c>
      <c r="I15" s="8">
        <v>720000.00380000006</v>
      </c>
      <c r="J15" s="8">
        <v>1440000.0076000001</v>
      </c>
      <c r="K15" s="8">
        <v>780000</v>
      </c>
      <c r="L15" s="8">
        <v>148200</v>
      </c>
      <c r="M15" s="9">
        <f t="shared" si="1"/>
        <v>0.19</v>
      </c>
      <c r="N15" s="8">
        <v>928200</v>
      </c>
      <c r="O15" s="8">
        <v>1856400</v>
      </c>
      <c r="P15" s="8">
        <f t="shared" si="2"/>
        <v>692521.01</v>
      </c>
      <c r="Q15" s="8">
        <f t="shared" si="3"/>
        <v>1385042.02</v>
      </c>
    </row>
    <row r="16" spans="1:17" ht="114">
      <c r="A16" s="6">
        <v>11</v>
      </c>
      <c r="B16" s="6"/>
      <c r="C16" s="6" t="s">
        <v>75</v>
      </c>
      <c r="D16" s="7">
        <v>1</v>
      </c>
      <c r="E16" s="6" t="s">
        <v>73</v>
      </c>
      <c r="F16" s="8">
        <v>226890.76</v>
      </c>
      <c r="G16" s="8">
        <v>43109.244400000025</v>
      </c>
      <c r="H16" s="9">
        <f t="shared" si="0"/>
        <v>0.19000000000000011</v>
      </c>
      <c r="I16" s="8">
        <v>270000.00440000003</v>
      </c>
      <c r="J16" s="8">
        <v>270000.00440000003</v>
      </c>
      <c r="K16" s="8">
        <v>420000</v>
      </c>
      <c r="L16" s="8">
        <v>79800</v>
      </c>
      <c r="M16" s="9">
        <f t="shared" si="1"/>
        <v>0.19</v>
      </c>
      <c r="N16" s="8">
        <v>499800</v>
      </c>
      <c r="O16" s="8">
        <v>499800</v>
      </c>
      <c r="P16" s="8">
        <f t="shared" si="2"/>
        <v>323445.38</v>
      </c>
      <c r="Q16" s="8">
        <f t="shared" si="3"/>
        <v>323445.38</v>
      </c>
    </row>
    <row r="17" spans="1:43" ht="99.75">
      <c r="A17" s="6">
        <v>12</v>
      </c>
      <c r="B17" s="6"/>
      <c r="C17" s="6" t="s">
        <v>76</v>
      </c>
      <c r="D17" s="7">
        <v>2</v>
      </c>
      <c r="E17" s="6" t="s">
        <v>45</v>
      </c>
      <c r="F17" s="8">
        <v>189075.63</v>
      </c>
      <c r="G17" s="8">
        <v>35924.36970000001</v>
      </c>
      <c r="H17" s="9">
        <f t="shared" si="0"/>
        <v>0.19000000000000006</v>
      </c>
      <c r="I17" s="8">
        <v>224999.99970000001</v>
      </c>
      <c r="J17" s="8">
        <v>449999.99940000003</v>
      </c>
      <c r="K17" s="8">
        <v>720000</v>
      </c>
      <c r="L17" s="8">
        <v>136800</v>
      </c>
      <c r="M17" s="9">
        <f t="shared" si="1"/>
        <v>0.19</v>
      </c>
      <c r="N17" s="8">
        <v>856800</v>
      </c>
      <c r="O17" s="8">
        <v>1713600</v>
      </c>
      <c r="P17" s="8">
        <f t="shared" si="2"/>
        <v>454537.815</v>
      </c>
      <c r="Q17" s="8">
        <f t="shared" si="3"/>
        <v>909075.63</v>
      </c>
    </row>
    <row r="18" spans="1:43" ht="57">
      <c r="A18" s="6">
        <v>13</v>
      </c>
      <c r="B18" s="6"/>
      <c r="C18" s="6" t="s">
        <v>77</v>
      </c>
      <c r="D18" s="7">
        <v>2</v>
      </c>
      <c r="E18" s="6" t="s">
        <v>45</v>
      </c>
      <c r="F18" s="8">
        <v>151260.5</v>
      </c>
      <c r="G18" s="8">
        <v>28739.494999999995</v>
      </c>
      <c r="H18" s="9">
        <f t="shared" si="0"/>
        <v>0.18999999999999997</v>
      </c>
      <c r="I18" s="8">
        <v>179999.995</v>
      </c>
      <c r="J18" s="8">
        <v>359999.99</v>
      </c>
      <c r="K18" s="8">
        <v>780000</v>
      </c>
      <c r="L18" s="8">
        <v>148200</v>
      </c>
      <c r="M18" s="9">
        <f t="shared" si="1"/>
        <v>0.19</v>
      </c>
      <c r="N18" s="8">
        <v>928200</v>
      </c>
      <c r="O18" s="8">
        <v>1856400</v>
      </c>
      <c r="P18" s="8">
        <f t="shared" si="2"/>
        <v>465630.25</v>
      </c>
      <c r="Q18" s="8">
        <f t="shared" si="3"/>
        <v>931260.5</v>
      </c>
    </row>
    <row r="19" spans="1:43" ht="85.5">
      <c r="A19" s="6">
        <v>14</v>
      </c>
      <c r="B19" s="6"/>
      <c r="C19" s="6" t="s">
        <v>78</v>
      </c>
      <c r="D19" s="7">
        <v>2</v>
      </c>
      <c r="E19" s="6" t="s">
        <v>45</v>
      </c>
      <c r="F19" s="8">
        <v>189075.63</v>
      </c>
      <c r="G19" s="8">
        <v>35924.36970000001</v>
      </c>
      <c r="H19" s="9">
        <f t="shared" si="0"/>
        <v>0.19000000000000006</v>
      </c>
      <c r="I19" s="8">
        <v>224999.99970000001</v>
      </c>
      <c r="J19" s="8">
        <v>449999.99940000003</v>
      </c>
      <c r="K19" s="8">
        <v>1200000</v>
      </c>
      <c r="L19" s="8">
        <v>228000</v>
      </c>
      <c r="M19" s="9">
        <f t="shared" si="1"/>
        <v>0.19</v>
      </c>
      <c r="N19" s="8">
        <v>1428000</v>
      </c>
      <c r="O19" s="8">
        <v>2856000</v>
      </c>
      <c r="P19" s="8">
        <f t="shared" si="2"/>
        <v>694537.81499999994</v>
      </c>
      <c r="Q19" s="8">
        <f t="shared" si="3"/>
        <v>1389075.63</v>
      </c>
    </row>
    <row r="20" spans="1:43" ht="42.75">
      <c r="A20" s="6">
        <v>15</v>
      </c>
      <c r="B20" s="6" t="s">
        <v>79</v>
      </c>
      <c r="C20" s="6" t="s">
        <v>80</v>
      </c>
      <c r="D20" s="7">
        <v>1</v>
      </c>
      <c r="E20" s="6" t="s">
        <v>68</v>
      </c>
      <c r="F20" s="8">
        <v>7200000</v>
      </c>
      <c r="G20" s="8">
        <v>0</v>
      </c>
      <c r="H20" s="9">
        <f t="shared" si="0"/>
        <v>0</v>
      </c>
      <c r="I20" s="8">
        <v>7200000</v>
      </c>
      <c r="J20" s="8">
        <v>7200000</v>
      </c>
      <c r="K20" s="8">
        <v>8400000</v>
      </c>
      <c r="L20" s="8">
        <v>1596000</v>
      </c>
      <c r="M20" s="9">
        <f t="shared" si="1"/>
        <v>0.19</v>
      </c>
      <c r="N20" s="8">
        <v>9996000</v>
      </c>
      <c r="O20" s="8">
        <v>9996000</v>
      </c>
      <c r="P20" s="8">
        <f t="shared" si="2"/>
        <v>7800000</v>
      </c>
      <c r="Q20" s="8">
        <f t="shared" si="3"/>
        <v>7800000</v>
      </c>
    </row>
    <row r="21" spans="1:43">
      <c r="A21" s="6">
        <v>16</v>
      </c>
      <c r="B21" s="6" t="s">
        <v>81</v>
      </c>
      <c r="C21" s="6" t="s">
        <v>82</v>
      </c>
      <c r="D21" s="7">
        <v>1</v>
      </c>
      <c r="E21" s="6" t="s">
        <v>45</v>
      </c>
      <c r="F21" s="8">
        <v>2000000</v>
      </c>
      <c r="G21" s="8">
        <v>0</v>
      </c>
      <c r="H21" s="9">
        <f t="shared" si="0"/>
        <v>0</v>
      </c>
      <c r="I21" s="8">
        <v>2000000</v>
      </c>
      <c r="J21" s="8">
        <v>2000000</v>
      </c>
      <c r="K21" s="8">
        <v>1750905</v>
      </c>
      <c r="L21" s="8">
        <v>0</v>
      </c>
      <c r="M21" s="9">
        <f t="shared" si="1"/>
        <v>0</v>
      </c>
      <c r="N21" s="8">
        <v>1750905</v>
      </c>
      <c r="O21" s="8">
        <v>1750905</v>
      </c>
      <c r="P21" s="8">
        <f t="shared" si="2"/>
        <v>1875452.5</v>
      </c>
      <c r="Q21" s="8">
        <f t="shared" si="3"/>
        <v>1875452.5</v>
      </c>
    </row>
    <row r="22" spans="1:43" s="33" customFormat="1" ht="22.5" customHeight="1">
      <c r="A22" s="25" t="s">
        <v>150</v>
      </c>
      <c r="B22" s="26"/>
      <c r="C22" s="27"/>
      <c r="D22" s="28"/>
      <c r="E22" s="29"/>
      <c r="F22" s="30"/>
      <c r="G22" s="30"/>
      <c r="H22" s="31"/>
      <c r="I22" s="30"/>
      <c r="J22" s="30">
        <f>SUM(J5:J21)</f>
        <v>50581987.973499998</v>
      </c>
      <c r="K22" s="30"/>
      <c r="L22" s="30"/>
      <c r="M22" s="31"/>
      <c r="N22" s="30"/>
      <c r="O22" s="30">
        <f>SUM(O5:O21)</f>
        <v>48708205</v>
      </c>
      <c r="P22" s="30"/>
      <c r="Q22" s="30">
        <f>SUM(Q5:Q21)</f>
        <v>43317532.875</v>
      </c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</row>
  </sheetData>
  <mergeCells count="7">
    <mergeCell ref="A22:C22"/>
    <mergeCell ref="A1:Q1"/>
    <mergeCell ref="A2:Q2"/>
    <mergeCell ref="A3:E3"/>
    <mergeCell ref="F3:J3"/>
    <mergeCell ref="K3:O3"/>
    <mergeCell ref="P3:Q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54"/>
  <sheetViews>
    <sheetView topLeftCell="F1" workbookViewId="0">
      <selection activeCell="P3" sqref="P3:Q3"/>
    </sheetView>
  </sheetViews>
  <sheetFormatPr baseColWidth="10" defaultColWidth="9" defaultRowHeight="14.25"/>
  <cols>
    <col min="1" max="1" width="8" style="1" customWidth="1"/>
    <col min="2" max="2" width="28" style="1" customWidth="1"/>
    <col min="3" max="3" width="44" style="1" customWidth="1"/>
    <col min="4" max="4" width="10" style="1" customWidth="1"/>
    <col min="5" max="5" width="14" style="1" customWidth="1"/>
    <col min="6" max="7" width="16" style="1" customWidth="1"/>
    <col min="8" max="8" width="10" style="1" customWidth="1"/>
    <col min="9" max="9" width="16" style="1" customWidth="1"/>
    <col min="10" max="10" width="17" style="1" customWidth="1"/>
    <col min="11" max="12" width="16" style="1" customWidth="1"/>
    <col min="13" max="13" width="10" style="1" customWidth="1"/>
    <col min="14" max="14" width="16" style="1" customWidth="1"/>
    <col min="15" max="15" width="17" style="1" customWidth="1"/>
    <col min="16" max="17" width="18" style="1" customWidth="1"/>
  </cols>
  <sheetData>
    <row r="1" spans="1:17" ht="32.1" customHeight="1">
      <c r="A1" s="2" t="s">
        <v>152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33" customFormat="1" ht="38.1" customHeight="1">
      <c r="A2" s="19" t="s">
        <v>149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17" ht="34.5" customHeight="1">
      <c r="A3" s="3" t="s">
        <v>13</v>
      </c>
      <c r="B3" s="3"/>
      <c r="C3" s="3"/>
      <c r="D3" s="3"/>
      <c r="E3" s="3"/>
      <c r="F3" s="21" t="s">
        <v>14</v>
      </c>
      <c r="G3" s="21"/>
      <c r="H3" s="21"/>
      <c r="I3" s="21"/>
      <c r="J3" s="21"/>
      <c r="K3" s="23" t="s">
        <v>15</v>
      </c>
      <c r="L3" s="23"/>
      <c r="M3" s="23"/>
      <c r="N3" s="23"/>
      <c r="O3" s="23"/>
      <c r="P3" s="34" t="s">
        <v>16</v>
      </c>
      <c r="Q3" s="34"/>
    </row>
    <row r="4" spans="1:17" ht="50.1" customHeight="1">
      <c r="A4" s="5" t="s">
        <v>17</v>
      </c>
      <c r="B4" s="5" t="s">
        <v>18</v>
      </c>
      <c r="C4" s="5" t="s">
        <v>19</v>
      </c>
      <c r="D4" s="5" t="s">
        <v>20</v>
      </c>
      <c r="E4" s="5" t="s">
        <v>21</v>
      </c>
      <c r="F4" s="22" t="s">
        <v>22</v>
      </c>
      <c r="G4" s="22" t="s">
        <v>23</v>
      </c>
      <c r="H4" s="22" t="s">
        <v>24</v>
      </c>
      <c r="I4" s="22" t="s">
        <v>25</v>
      </c>
      <c r="J4" s="22" t="s">
        <v>26</v>
      </c>
      <c r="K4" s="24" t="s">
        <v>22</v>
      </c>
      <c r="L4" s="24" t="s">
        <v>23</v>
      </c>
      <c r="M4" s="24" t="s">
        <v>24</v>
      </c>
      <c r="N4" s="24" t="s">
        <v>25</v>
      </c>
      <c r="O4" s="24" t="s">
        <v>26</v>
      </c>
      <c r="P4" s="18" t="s">
        <v>27</v>
      </c>
      <c r="Q4" s="18" t="s">
        <v>28</v>
      </c>
    </row>
    <row r="5" spans="1:17" ht="128.25">
      <c r="A5" s="6">
        <v>1</v>
      </c>
      <c r="B5" s="6" t="s">
        <v>53</v>
      </c>
      <c r="C5" s="6" t="s">
        <v>54</v>
      </c>
      <c r="D5" s="7">
        <v>200</v>
      </c>
      <c r="E5" s="6" t="s">
        <v>45</v>
      </c>
      <c r="F5" s="8">
        <v>15000</v>
      </c>
      <c r="G5" s="8">
        <v>1200</v>
      </c>
      <c r="H5" s="9">
        <f t="shared" ref="H5:H36" si="0">IFERROR(G5/F5,0)</f>
        <v>0.08</v>
      </c>
      <c r="I5" s="8">
        <v>16200</v>
      </c>
      <c r="J5" s="8">
        <v>3240000</v>
      </c>
      <c r="K5" s="8">
        <v>18000</v>
      </c>
      <c r="L5" s="8">
        <v>3420</v>
      </c>
      <c r="M5" s="9">
        <f t="shared" ref="M5:M36" si="1">IFERROR(L5/K5,0)</f>
        <v>0.19</v>
      </c>
      <c r="N5" s="8">
        <v>21420</v>
      </c>
      <c r="O5" s="8">
        <v>4284000</v>
      </c>
      <c r="P5" s="8">
        <f t="shared" ref="P5:P36" si="2">AVERAGE(F5,K5)</f>
        <v>16500</v>
      </c>
      <c r="Q5" s="8">
        <f t="shared" ref="Q5:Q36" si="3">P5*D5</f>
        <v>3300000</v>
      </c>
    </row>
    <row r="6" spans="1:17" ht="28.5">
      <c r="A6" s="6">
        <v>2</v>
      </c>
      <c r="B6" s="6" t="s">
        <v>57</v>
      </c>
      <c r="C6" s="6" t="s">
        <v>58</v>
      </c>
      <c r="D6" s="7">
        <v>2000</v>
      </c>
      <c r="E6" s="6" t="s">
        <v>45</v>
      </c>
      <c r="F6" s="8">
        <v>1080</v>
      </c>
      <c r="G6" s="8">
        <v>0</v>
      </c>
      <c r="H6" s="9">
        <f t="shared" si="0"/>
        <v>0</v>
      </c>
      <c r="I6" s="8">
        <v>1080</v>
      </c>
      <c r="J6" s="8">
        <v>2160000</v>
      </c>
      <c r="K6" s="8">
        <v>1500</v>
      </c>
      <c r="L6" s="8">
        <v>285</v>
      </c>
      <c r="M6" s="9">
        <f t="shared" si="1"/>
        <v>0.19</v>
      </c>
      <c r="N6" s="8">
        <v>1785</v>
      </c>
      <c r="O6" s="8">
        <v>3570000</v>
      </c>
      <c r="P6" s="8">
        <f t="shared" si="2"/>
        <v>1290</v>
      </c>
      <c r="Q6" s="8">
        <f t="shared" si="3"/>
        <v>2580000</v>
      </c>
    </row>
    <row r="7" spans="1:17" ht="128.25">
      <c r="A7" s="6">
        <v>3</v>
      </c>
      <c r="B7" s="6" t="s">
        <v>42</v>
      </c>
      <c r="C7" s="6" t="s">
        <v>59</v>
      </c>
      <c r="D7" s="7">
        <v>150</v>
      </c>
      <c r="E7" s="6" t="s">
        <v>45</v>
      </c>
      <c r="F7" s="8">
        <v>28333.33</v>
      </c>
      <c r="G7" s="8">
        <v>2266.6664000000019</v>
      </c>
      <c r="H7" s="9">
        <f t="shared" si="0"/>
        <v>8.0000000000000057E-2</v>
      </c>
      <c r="I7" s="8">
        <v>30599.996400000004</v>
      </c>
      <c r="J7" s="8">
        <v>4589999.4600000009</v>
      </c>
      <c r="K7" s="8">
        <v>20500</v>
      </c>
      <c r="L7" s="8">
        <v>3895</v>
      </c>
      <c r="M7" s="9">
        <f t="shared" si="1"/>
        <v>0.19</v>
      </c>
      <c r="N7" s="8">
        <v>24395</v>
      </c>
      <c r="O7" s="8">
        <v>3659250</v>
      </c>
      <c r="P7" s="8">
        <f t="shared" si="2"/>
        <v>24416.665000000001</v>
      </c>
      <c r="Q7" s="8">
        <f t="shared" si="3"/>
        <v>3662499.75</v>
      </c>
    </row>
    <row r="8" spans="1:17" ht="142.5">
      <c r="A8" s="6">
        <v>4</v>
      </c>
      <c r="B8" s="6" t="s">
        <v>60</v>
      </c>
      <c r="C8" s="6" t="s">
        <v>61</v>
      </c>
      <c r="D8" s="7">
        <v>6</v>
      </c>
      <c r="E8" s="6" t="s">
        <v>45</v>
      </c>
      <c r="F8" s="8">
        <v>226890.76</v>
      </c>
      <c r="G8" s="8">
        <v>43109.244400000025</v>
      </c>
      <c r="H8" s="9">
        <f t="shared" si="0"/>
        <v>0.19000000000000011</v>
      </c>
      <c r="I8" s="8">
        <v>270000.00440000003</v>
      </c>
      <c r="J8" s="8">
        <v>1620000.0264000003</v>
      </c>
      <c r="K8" s="8">
        <v>300000</v>
      </c>
      <c r="L8" s="8">
        <v>57000</v>
      </c>
      <c r="M8" s="9">
        <f t="shared" si="1"/>
        <v>0.19</v>
      </c>
      <c r="N8" s="8">
        <v>357000</v>
      </c>
      <c r="O8" s="8">
        <v>2542000</v>
      </c>
      <c r="P8" s="8">
        <f t="shared" si="2"/>
        <v>263445.38</v>
      </c>
      <c r="Q8" s="8">
        <f t="shared" si="3"/>
        <v>1580672.28</v>
      </c>
    </row>
    <row r="9" spans="1:17" ht="85.5">
      <c r="A9" s="6">
        <v>5</v>
      </c>
      <c r="B9" s="6" t="s">
        <v>64</v>
      </c>
      <c r="C9" s="6" t="s">
        <v>83</v>
      </c>
      <c r="D9" s="7">
        <v>1</v>
      </c>
      <c r="E9" s="6" t="s">
        <v>45</v>
      </c>
      <c r="F9" s="8">
        <v>2340000</v>
      </c>
      <c r="G9" s="8">
        <v>0</v>
      </c>
      <c r="H9" s="9">
        <f t="shared" si="0"/>
        <v>0</v>
      </c>
      <c r="I9" s="8">
        <v>2340000</v>
      </c>
      <c r="J9" s="8">
        <v>2340000</v>
      </c>
      <c r="K9" s="8">
        <v>756000</v>
      </c>
      <c r="L9" s="8">
        <v>143640</v>
      </c>
      <c r="M9" s="9">
        <f t="shared" si="1"/>
        <v>0.19</v>
      </c>
      <c r="N9" s="8">
        <v>899640</v>
      </c>
      <c r="O9" s="8">
        <v>899640</v>
      </c>
      <c r="P9" s="8">
        <f t="shared" si="2"/>
        <v>1548000</v>
      </c>
      <c r="Q9" s="8">
        <f t="shared" si="3"/>
        <v>1548000</v>
      </c>
    </row>
    <row r="10" spans="1:17" ht="57">
      <c r="A10" s="6">
        <v>6</v>
      </c>
      <c r="B10" s="6" t="s">
        <v>66</v>
      </c>
      <c r="C10" s="6" t="s">
        <v>84</v>
      </c>
      <c r="D10" s="7">
        <v>1</v>
      </c>
      <c r="E10" s="6" t="s">
        <v>68</v>
      </c>
      <c r="F10" s="8">
        <v>3781512.61</v>
      </c>
      <c r="G10" s="8">
        <v>718487.39590000035</v>
      </c>
      <c r="H10" s="9">
        <f t="shared" si="0"/>
        <v>0.19000000000000011</v>
      </c>
      <c r="I10" s="8">
        <v>4500000.0059000002</v>
      </c>
      <c r="J10" s="8">
        <v>4500000.0059000002</v>
      </c>
      <c r="K10" s="8">
        <v>1650000</v>
      </c>
      <c r="L10" s="8">
        <v>313500</v>
      </c>
      <c r="M10" s="9">
        <f t="shared" si="1"/>
        <v>0.19</v>
      </c>
      <c r="N10" s="8">
        <v>1963500</v>
      </c>
      <c r="O10" s="8">
        <v>1963500</v>
      </c>
      <c r="P10" s="8">
        <f t="shared" si="2"/>
        <v>2715756.3049999997</v>
      </c>
      <c r="Q10" s="8">
        <f t="shared" si="3"/>
        <v>2715756.3049999997</v>
      </c>
    </row>
    <row r="11" spans="1:17" ht="42.75">
      <c r="A11" s="6">
        <v>7</v>
      </c>
      <c r="B11" s="6" t="s">
        <v>69</v>
      </c>
      <c r="C11" s="6" t="s">
        <v>85</v>
      </c>
      <c r="D11" s="7">
        <v>3000</v>
      </c>
      <c r="E11" s="6" t="s">
        <v>68</v>
      </c>
      <c r="F11" s="8">
        <v>3025.21</v>
      </c>
      <c r="G11" s="8">
        <v>574.78989999999976</v>
      </c>
      <c r="H11" s="9">
        <f t="shared" si="0"/>
        <v>0.18999999999999992</v>
      </c>
      <c r="I11" s="8">
        <v>3599.9998999999998</v>
      </c>
      <c r="J11" s="8">
        <v>10799999.699999999</v>
      </c>
      <c r="K11" s="8">
        <v>200</v>
      </c>
      <c r="L11" s="8">
        <v>38</v>
      </c>
      <c r="M11" s="9">
        <f t="shared" si="1"/>
        <v>0.19</v>
      </c>
      <c r="N11" s="8">
        <v>238</v>
      </c>
      <c r="O11" s="8">
        <v>714000</v>
      </c>
      <c r="P11" s="8">
        <f t="shared" si="2"/>
        <v>1612.605</v>
      </c>
      <c r="Q11" s="8">
        <f t="shared" si="3"/>
        <v>4837815</v>
      </c>
    </row>
    <row r="12" spans="1:17" ht="28.5">
      <c r="A12" s="6">
        <v>8</v>
      </c>
      <c r="B12" s="6" t="s">
        <v>71</v>
      </c>
      <c r="C12" s="6" t="s">
        <v>86</v>
      </c>
      <c r="D12" s="7">
        <v>1</v>
      </c>
      <c r="E12" s="6" t="s">
        <v>73</v>
      </c>
      <c r="F12" s="8">
        <v>378151.26</v>
      </c>
      <c r="G12" s="8">
        <v>71848.73940000002</v>
      </c>
      <c r="H12" s="9">
        <f t="shared" si="0"/>
        <v>0.19000000000000006</v>
      </c>
      <c r="I12" s="8">
        <v>449999.99940000003</v>
      </c>
      <c r="J12" s="8">
        <v>449999.99940000003</v>
      </c>
      <c r="K12" s="8">
        <v>500000</v>
      </c>
      <c r="L12" s="8">
        <v>95000</v>
      </c>
      <c r="M12" s="9">
        <f t="shared" si="1"/>
        <v>0.19</v>
      </c>
      <c r="N12" s="8">
        <v>595000</v>
      </c>
      <c r="O12" s="8">
        <v>595000</v>
      </c>
      <c r="P12" s="8">
        <f t="shared" si="2"/>
        <v>439075.63</v>
      </c>
      <c r="Q12" s="8">
        <f t="shared" si="3"/>
        <v>439075.63</v>
      </c>
    </row>
    <row r="13" spans="1:17" ht="114">
      <c r="A13" s="6">
        <v>9</v>
      </c>
      <c r="B13" s="6"/>
      <c r="C13" s="6" t="s">
        <v>87</v>
      </c>
      <c r="D13" s="7">
        <v>2</v>
      </c>
      <c r="E13" s="6" t="s">
        <v>73</v>
      </c>
      <c r="F13" s="8">
        <v>605042.02</v>
      </c>
      <c r="G13" s="8">
        <v>114957.98380000005</v>
      </c>
      <c r="H13" s="9">
        <f t="shared" si="0"/>
        <v>0.19000000000000006</v>
      </c>
      <c r="I13" s="8">
        <v>720000.00380000006</v>
      </c>
      <c r="J13" s="8">
        <v>1440000.0076000001</v>
      </c>
      <c r="K13" s="8">
        <v>780000</v>
      </c>
      <c r="L13" s="8">
        <v>148200</v>
      </c>
      <c r="M13" s="9">
        <f t="shared" si="1"/>
        <v>0.19</v>
      </c>
      <c r="N13" s="8">
        <v>928200</v>
      </c>
      <c r="O13" s="8">
        <v>1856400</v>
      </c>
      <c r="P13" s="8">
        <f t="shared" si="2"/>
        <v>692521.01</v>
      </c>
      <c r="Q13" s="8">
        <f t="shared" si="3"/>
        <v>1385042.02</v>
      </c>
    </row>
    <row r="14" spans="1:17" ht="114">
      <c r="A14" s="6">
        <v>10</v>
      </c>
      <c r="B14" s="6"/>
      <c r="C14" s="6" t="s">
        <v>88</v>
      </c>
      <c r="D14" s="7">
        <v>1</v>
      </c>
      <c r="E14" s="6" t="s">
        <v>73</v>
      </c>
      <c r="F14" s="8">
        <v>226890.76</v>
      </c>
      <c r="G14" s="8">
        <v>43109.244400000025</v>
      </c>
      <c r="H14" s="9">
        <f t="shared" si="0"/>
        <v>0.19000000000000011</v>
      </c>
      <c r="I14" s="8">
        <v>270000.00440000003</v>
      </c>
      <c r="J14" s="8">
        <v>270000.00440000003</v>
      </c>
      <c r="K14" s="8">
        <v>420000</v>
      </c>
      <c r="L14" s="8">
        <v>79800</v>
      </c>
      <c r="M14" s="9">
        <f t="shared" si="1"/>
        <v>0.19</v>
      </c>
      <c r="N14" s="8">
        <v>499800</v>
      </c>
      <c r="O14" s="8">
        <v>499800</v>
      </c>
      <c r="P14" s="8">
        <f t="shared" si="2"/>
        <v>323445.38</v>
      </c>
      <c r="Q14" s="8">
        <f t="shared" si="3"/>
        <v>323445.38</v>
      </c>
    </row>
    <row r="15" spans="1:17" ht="99.75">
      <c r="A15" s="6">
        <v>11</v>
      </c>
      <c r="B15" s="6"/>
      <c r="C15" s="6" t="s">
        <v>76</v>
      </c>
      <c r="D15" s="7">
        <v>2</v>
      </c>
      <c r="E15" s="6" t="s">
        <v>45</v>
      </c>
      <c r="F15" s="8">
        <v>94537.82</v>
      </c>
      <c r="G15" s="8">
        <v>17962.185800000007</v>
      </c>
      <c r="H15" s="9">
        <f t="shared" si="0"/>
        <v>0.19000000000000006</v>
      </c>
      <c r="I15" s="8">
        <v>112500.00580000001</v>
      </c>
      <c r="J15" s="8">
        <v>225000.01160000003</v>
      </c>
      <c r="K15" s="8">
        <v>720000</v>
      </c>
      <c r="L15" s="8">
        <v>136800</v>
      </c>
      <c r="M15" s="9">
        <f t="shared" si="1"/>
        <v>0.19</v>
      </c>
      <c r="N15" s="8">
        <v>856800</v>
      </c>
      <c r="O15" s="8">
        <v>1713600</v>
      </c>
      <c r="P15" s="8">
        <f t="shared" si="2"/>
        <v>407268.91000000003</v>
      </c>
      <c r="Q15" s="8">
        <f t="shared" si="3"/>
        <v>814537.82000000007</v>
      </c>
    </row>
    <row r="16" spans="1:17" ht="28.5">
      <c r="A16" s="6">
        <v>12</v>
      </c>
      <c r="B16" s="6"/>
      <c r="C16" s="6" t="s">
        <v>89</v>
      </c>
      <c r="D16" s="7">
        <v>2</v>
      </c>
      <c r="E16" s="6" t="s">
        <v>45</v>
      </c>
      <c r="F16" s="8">
        <v>226890.76</v>
      </c>
      <c r="G16" s="8">
        <v>43109.244400000025</v>
      </c>
      <c r="H16" s="9">
        <f t="shared" si="0"/>
        <v>0.19000000000000011</v>
      </c>
      <c r="I16" s="8">
        <v>270000.00440000003</v>
      </c>
      <c r="J16" s="8">
        <v>540000.00880000007</v>
      </c>
      <c r="K16" s="8">
        <v>200000</v>
      </c>
      <c r="L16" s="8">
        <v>38000</v>
      </c>
      <c r="M16" s="9">
        <f t="shared" si="1"/>
        <v>0.19</v>
      </c>
      <c r="N16" s="8">
        <v>238000</v>
      </c>
      <c r="O16" s="8">
        <v>476000</v>
      </c>
      <c r="P16" s="8">
        <f t="shared" si="2"/>
        <v>213445.38</v>
      </c>
      <c r="Q16" s="8">
        <f t="shared" si="3"/>
        <v>426890.76</v>
      </c>
    </row>
    <row r="17" spans="1:17" ht="57">
      <c r="A17" s="6">
        <v>13</v>
      </c>
      <c r="B17" s="6"/>
      <c r="C17" s="6" t="s">
        <v>90</v>
      </c>
      <c r="D17" s="7">
        <v>2</v>
      </c>
      <c r="E17" s="6" t="s">
        <v>45</v>
      </c>
      <c r="F17" s="8">
        <v>226890.76</v>
      </c>
      <c r="G17" s="8">
        <v>43109.244400000025</v>
      </c>
      <c r="H17" s="9">
        <f t="shared" si="0"/>
        <v>0.19000000000000011</v>
      </c>
      <c r="I17" s="8">
        <v>270000.00440000003</v>
      </c>
      <c r="J17" s="8">
        <v>540000.00880000007</v>
      </c>
      <c r="K17" s="8">
        <v>600000</v>
      </c>
      <c r="L17" s="8">
        <v>114000</v>
      </c>
      <c r="M17" s="9">
        <f t="shared" si="1"/>
        <v>0.19</v>
      </c>
      <c r="N17" s="8">
        <v>714000</v>
      </c>
      <c r="O17" s="8">
        <v>1428000</v>
      </c>
      <c r="P17" s="8">
        <f t="shared" si="2"/>
        <v>413445.38</v>
      </c>
      <c r="Q17" s="8">
        <f t="shared" si="3"/>
        <v>826890.76</v>
      </c>
    </row>
    <row r="18" spans="1:17" ht="28.5">
      <c r="A18" s="6">
        <v>14</v>
      </c>
      <c r="B18" s="6" t="s">
        <v>91</v>
      </c>
      <c r="C18" s="6" t="s">
        <v>92</v>
      </c>
      <c r="D18" s="7">
        <v>1</v>
      </c>
      <c r="E18" s="6" t="s">
        <v>68</v>
      </c>
      <c r="F18" s="8">
        <v>9000000</v>
      </c>
      <c r="G18" s="8">
        <v>0</v>
      </c>
      <c r="H18" s="9">
        <f t="shared" si="0"/>
        <v>0</v>
      </c>
      <c r="I18" s="8">
        <v>9000000</v>
      </c>
      <c r="J18" s="8">
        <v>9000000</v>
      </c>
      <c r="K18" s="8">
        <v>8400000</v>
      </c>
      <c r="L18" s="8">
        <v>1596000</v>
      </c>
      <c r="M18" s="9">
        <f t="shared" si="1"/>
        <v>0.19</v>
      </c>
      <c r="N18" s="8">
        <v>9996000</v>
      </c>
      <c r="O18" s="8">
        <v>9996000</v>
      </c>
      <c r="P18" s="8">
        <f t="shared" si="2"/>
        <v>8700000</v>
      </c>
      <c r="Q18" s="8">
        <f t="shared" si="3"/>
        <v>8700000</v>
      </c>
    </row>
    <row r="19" spans="1:17">
      <c r="A19" s="6">
        <v>17</v>
      </c>
      <c r="B19" s="6" t="s">
        <v>81</v>
      </c>
      <c r="C19" s="6" t="s">
        <v>93</v>
      </c>
      <c r="D19" s="7">
        <v>1</v>
      </c>
      <c r="E19" s="6" t="s">
        <v>45</v>
      </c>
      <c r="F19" s="8">
        <v>4000000</v>
      </c>
      <c r="G19" s="8">
        <v>0</v>
      </c>
      <c r="H19" s="9">
        <f t="shared" si="0"/>
        <v>0</v>
      </c>
      <c r="I19" s="8">
        <v>4000000</v>
      </c>
      <c r="J19" s="8">
        <v>4000000</v>
      </c>
      <c r="K19" s="8">
        <v>1750905</v>
      </c>
      <c r="L19" s="8">
        <v>0</v>
      </c>
      <c r="M19" s="9">
        <f t="shared" si="1"/>
        <v>0</v>
      </c>
      <c r="N19" s="8">
        <v>1750905</v>
      </c>
      <c r="O19" s="8">
        <v>1750905</v>
      </c>
      <c r="P19" s="8">
        <f t="shared" si="2"/>
        <v>2875452.5</v>
      </c>
      <c r="Q19" s="8">
        <f t="shared" si="3"/>
        <v>2875452.5</v>
      </c>
    </row>
    <row r="20" spans="1:17" ht="28.5">
      <c r="A20" s="6">
        <v>1</v>
      </c>
      <c r="B20" s="6" t="s">
        <v>91</v>
      </c>
      <c r="C20" s="6" t="s">
        <v>94</v>
      </c>
      <c r="D20" s="7">
        <v>1</v>
      </c>
      <c r="E20" s="6" t="s">
        <v>45</v>
      </c>
      <c r="F20" s="8">
        <v>1200000</v>
      </c>
      <c r="G20" s="8">
        <v>0</v>
      </c>
      <c r="H20" s="9">
        <f t="shared" si="0"/>
        <v>0</v>
      </c>
      <c r="I20" s="8">
        <v>1200000</v>
      </c>
      <c r="J20" s="8">
        <v>1200000</v>
      </c>
      <c r="K20" s="8">
        <v>8400000</v>
      </c>
      <c r="L20" s="8">
        <v>1596000</v>
      </c>
      <c r="M20" s="9">
        <f t="shared" si="1"/>
        <v>0.19</v>
      </c>
      <c r="N20" s="8">
        <v>9996000</v>
      </c>
      <c r="O20" s="8">
        <v>9996000</v>
      </c>
      <c r="P20" s="8">
        <f t="shared" si="2"/>
        <v>4800000</v>
      </c>
      <c r="Q20" s="8">
        <f t="shared" si="3"/>
        <v>4800000</v>
      </c>
    </row>
    <row r="21" spans="1:17" ht="128.25">
      <c r="A21" s="6">
        <v>2</v>
      </c>
      <c r="B21" s="6" t="s">
        <v>53</v>
      </c>
      <c r="C21" s="6" t="s">
        <v>95</v>
      </c>
      <c r="D21" s="7">
        <v>200</v>
      </c>
      <c r="E21" s="6" t="s">
        <v>45</v>
      </c>
      <c r="F21" s="8">
        <v>15000</v>
      </c>
      <c r="G21" s="8">
        <v>1200</v>
      </c>
      <c r="H21" s="9">
        <f t="shared" si="0"/>
        <v>0.08</v>
      </c>
      <c r="I21" s="8">
        <v>16200</v>
      </c>
      <c r="J21" s="8">
        <v>3240000</v>
      </c>
      <c r="K21" s="8">
        <v>18000</v>
      </c>
      <c r="L21" s="8">
        <v>3420</v>
      </c>
      <c r="M21" s="9">
        <f t="shared" si="1"/>
        <v>0.19</v>
      </c>
      <c r="N21" s="8">
        <v>21420</v>
      </c>
      <c r="O21" s="8">
        <v>4284000</v>
      </c>
      <c r="P21" s="8">
        <f t="shared" si="2"/>
        <v>16500</v>
      </c>
      <c r="Q21" s="8">
        <f t="shared" si="3"/>
        <v>3300000</v>
      </c>
    </row>
    <row r="22" spans="1:17" ht="28.5">
      <c r="A22" s="6">
        <v>3</v>
      </c>
      <c r="B22" s="6" t="s">
        <v>57</v>
      </c>
      <c r="C22" s="6" t="s">
        <v>96</v>
      </c>
      <c r="D22" s="7">
        <v>400</v>
      </c>
      <c r="E22" s="6" t="s">
        <v>68</v>
      </c>
      <c r="F22" s="8">
        <v>1080</v>
      </c>
      <c r="G22" s="8">
        <v>0</v>
      </c>
      <c r="H22" s="9">
        <f t="shared" si="0"/>
        <v>0</v>
      </c>
      <c r="I22" s="8">
        <v>1080</v>
      </c>
      <c r="J22" s="8">
        <v>432000</v>
      </c>
      <c r="K22" s="8">
        <v>1500</v>
      </c>
      <c r="L22" s="8">
        <v>285</v>
      </c>
      <c r="M22" s="9">
        <f t="shared" si="1"/>
        <v>0.19</v>
      </c>
      <c r="N22" s="8">
        <v>1785</v>
      </c>
      <c r="O22" s="8">
        <v>714000</v>
      </c>
      <c r="P22" s="8">
        <f t="shared" si="2"/>
        <v>1290</v>
      </c>
      <c r="Q22" s="8">
        <f t="shared" si="3"/>
        <v>516000</v>
      </c>
    </row>
    <row r="23" spans="1:17" ht="128.25">
      <c r="A23" s="6">
        <v>4</v>
      </c>
      <c r="B23" s="6" t="s">
        <v>97</v>
      </c>
      <c r="C23" s="6" t="s">
        <v>98</v>
      </c>
      <c r="D23" s="7">
        <v>150</v>
      </c>
      <c r="E23" s="6" t="s">
        <v>68</v>
      </c>
      <c r="F23" s="8">
        <v>28333.33</v>
      </c>
      <c r="G23" s="8">
        <v>2266.6664000000019</v>
      </c>
      <c r="H23" s="9">
        <f t="shared" si="0"/>
        <v>8.0000000000000057E-2</v>
      </c>
      <c r="I23" s="8">
        <v>30599.996400000004</v>
      </c>
      <c r="J23" s="8">
        <v>4589999.4600000009</v>
      </c>
      <c r="K23" s="8">
        <v>20500</v>
      </c>
      <c r="L23" s="8">
        <v>3895</v>
      </c>
      <c r="M23" s="9">
        <f t="shared" si="1"/>
        <v>0.19</v>
      </c>
      <c r="N23" s="8">
        <v>24395</v>
      </c>
      <c r="O23" s="8">
        <v>3659250</v>
      </c>
      <c r="P23" s="8">
        <f t="shared" si="2"/>
        <v>24416.665000000001</v>
      </c>
      <c r="Q23" s="8">
        <f t="shared" si="3"/>
        <v>3662499.75</v>
      </c>
    </row>
    <row r="24" spans="1:17" ht="128.25">
      <c r="A24" s="6">
        <v>6</v>
      </c>
      <c r="B24" s="6" t="s">
        <v>99</v>
      </c>
      <c r="C24" s="6" t="s">
        <v>100</v>
      </c>
      <c r="D24" s="7">
        <v>1</v>
      </c>
      <c r="E24" s="6" t="s">
        <v>68</v>
      </c>
      <c r="F24" s="8">
        <v>1200000</v>
      </c>
      <c r="G24" s="8">
        <v>0</v>
      </c>
      <c r="H24" s="9">
        <f t="shared" si="0"/>
        <v>0</v>
      </c>
      <c r="I24" s="8">
        <v>1200000</v>
      </c>
      <c r="J24" s="8">
        <v>1200000</v>
      </c>
      <c r="K24" s="8">
        <v>24000000</v>
      </c>
      <c r="L24" s="8">
        <v>4560000</v>
      </c>
      <c r="M24" s="9">
        <f t="shared" si="1"/>
        <v>0.19</v>
      </c>
      <c r="N24" s="8">
        <v>28560000</v>
      </c>
      <c r="O24" s="8">
        <v>28560000</v>
      </c>
      <c r="P24" s="8">
        <f t="shared" si="2"/>
        <v>12600000</v>
      </c>
      <c r="Q24" s="8">
        <f t="shared" si="3"/>
        <v>12600000</v>
      </c>
    </row>
    <row r="25" spans="1:17" ht="142.5">
      <c r="A25" s="6">
        <v>7</v>
      </c>
      <c r="B25" s="6" t="s">
        <v>60</v>
      </c>
      <c r="C25" s="6" t="s">
        <v>101</v>
      </c>
      <c r="D25" s="7">
        <v>5</v>
      </c>
      <c r="E25" s="6" t="s">
        <v>68</v>
      </c>
      <c r="F25" s="8">
        <v>226890.76</v>
      </c>
      <c r="G25" s="8">
        <v>43109.244400000025</v>
      </c>
      <c r="H25" s="9">
        <f t="shared" si="0"/>
        <v>0.19000000000000011</v>
      </c>
      <c r="I25" s="8">
        <v>270000.00440000003</v>
      </c>
      <c r="J25" s="8">
        <v>1350000.0220000001</v>
      </c>
      <c r="K25" s="8">
        <v>300000</v>
      </c>
      <c r="L25" s="8">
        <v>57000</v>
      </c>
      <c r="M25" s="9">
        <f t="shared" si="1"/>
        <v>0.19</v>
      </c>
      <c r="N25" s="8">
        <v>357000</v>
      </c>
      <c r="O25" s="8">
        <v>2185000</v>
      </c>
      <c r="P25" s="8">
        <f t="shared" si="2"/>
        <v>263445.38</v>
      </c>
      <c r="Q25" s="8">
        <f t="shared" si="3"/>
        <v>1317226.8999999999</v>
      </c>
    </row>
    <row r="26" spans="1:17" ht="99.75">
      <c r="A26" s="6">
        <v>8</v>
      </c>
      <c r="B26" s="6" t="s">
        <v>62</v>
      </c>
      <c r="C26" s="6" t="s">
        <v>63</v>
      </c>
      <c r="D26" s="7">
        <v>1</v>
      </c>
      <c r="E26" s="6" t="s">
        <v>45</v>
      </c>
      <c r="F26" s="8">
        <v>4050000</v>
      </c>
      <c r="G26" s="8">
        <v>0</v>
      </c>
      <c r="H26" s="9">
        <f t="shared" si="0"/>
        <v>0</v>
      </c>
      <c r="I26" s="8">
        <v>4050000</v>
      </c>
      <c r="J26" s="8">
        <v>4050000</v>
      </c>
      <c r="K26" s="8">
        <v>1764000</v>
      </c>
      <c r="L26" s="8">
        <v>335160</v>
      </c>
      <c r="M26" s="9">
        <f t="shared" si="1"/>
        <v>0.19</v>
      </c>
      <c r="N26" s="8">
        <v>2099160</v>
      </c>
      <c r="O26" s="8">
        <v>2099160</v>
      </c>
      <c r="P26" s="8">
        <f t="shared" si="2"/>
        <v>2907000</v>
      </c>
      <c r="Q26" s="8">
        <f t="shared" si="3"/>
        <v>2907000</v>
      </c>
    </row>
    <row r="27" spans="1:17" ht="85.5">
      <c r="A27" s="6">
        <v>9</v>
      </c>
      <c r="B27" s="6" t="s">
        <v>64</v>
      </c>
      <c r="C27" s="6" t="s">
        <v>102</v>
      </c>
      <c r="D27" s="7">
        <v>1</v>
      </c>
      <c r="E27" s="6" t="s">
        <v>45</v>
      </c>
      <c r="F27" s="8">
        <v>2340000</v>
      </c>
      <c r="G27" s="8">
        <v>0</v>
      </c>
      <c r="H27" s="9">
        <f t="shared" si="0"/>
        <v>0</v>
      </c>
      <c r="I27" s="8">
        <v>2340000</v>
      </c>
      <c r="J27" s="8">
        <v>2340000</v>
      </c>
      <c r="K27" s="8">
        <v>756000</v>
      </c>
      <c r="L27" s="8">
        <v>143640</v>
      </c>
      <c r="M27" s="9">
        <f t="shared" si="1"/>
        <v>0.19</v>
      </c>
      <c r="N27" s="8">
        <v>899640</v>
      </c>
      <c r="O27" s="8">
        <v>899640</v>
      </c>
      <c r="P27" s="8">
        <f t="shared" si="2"/>
        <v>1548000</v>
      </c>
      <c r="Q27" s="8">
        <f t="shared" si="3"/>
        <v>1548000</v>
      </c>
    </row>
    <row r="28" spans="1:17" ht="42.75">
      <c r="A28" s="6">
        <v>10</v>
      </c>
      <c r="B28" s="6" t="s">
        <v>103</v>
      </c>
      <c r="C28" s="6" t="s">
        <v>104</v>
      </c>
      <c r="D28" s="7">
        <v>10</v>
      </c>
      <c r="E28" s="6" t="s">
        <v>68</v>
      </c>
      <c r="F28" s="8">
        <v>150000</v>
      </c>
      <c r="G28" s="8">
        <v>0</v>
      </c>
      <c r="H28" s="9">
        <f t="shared" si="0"/>
        <v>0</v>
      </c>
      <c r="I28" s="8">
        <v>150000</v>
      </c>
      <c r="J28" s="8">
        <v>1500000</v>
      </c>
      <c r="K28" s="8">
        <v>100000</v>
      </c>
      <c r="L28" s="8">
        <v>19000</v>
      </c>
      <c r="M28" s="9">
        <f t="shared" si="1"/>
        <v>0.19</v>
      </c>
      <c r="N28" s="8">
        <v>119000</v>
      </c>
      <c r="O28" s="8">
        <v>1190000</v>
      </c>
      <c r="P28" s="8">
        <f t="shared" si="2"/>
        <v>125000</v>
      </c>
      <c r="Q28" s="8">
        <f t="shared" si="3"/>
        <v>1250000</v>
      </c>
    </row>
    <row r="29" spans="1:17" ht="57">
      <c r="A29" s="6">
        <v>11</v>
      </c>
      <c r="B29" s="6" t="s">
        <v>66</v>
      </c>
      <c r="C29" s="6" t="s">
        <v>105</v>
      </c>
      <c r="D29" s="7">
        <v>1</v>
      </c>
      <c r="E29" s="6" t="s">
        <v>106</v>
      </c>
      <c r="F29" s="8">
        <v>3781512.6090000002</v>
      </c>
      <c r="G29" s="8">
        <v>718487.39570999984</v>
      </c>
      <c r="H29" s="9">
        <f t="shared" si="0"/>
        <v>0.18999999999999995</v>
      </c>
      <c r="I29" s="8">
        <v>4500000.00471</v>
      </c>
      <c r="J29" s="8">
        <v>4500000.00471</v>
      </c>
      <c r="K29" s="8">
        <v>1650000</v>
      </c>
      <c r="L29" s="8">
        <v>313500</v>
      </c>
      <c r="M29" s="9">
        <f t="shared" si="1"/>
        <v>0.19</v>
      </c>
      <c r="N29" s="8">
        <v>1963500</v>
      </c>
      <c r="O29" s="8">
        <v>1963500</v>
      </c>
      <c r="P29" s="8">
        <f t="shared" si="2"/>
        <v>2715756.3045000001</v>
      </c>
      <c r="Q29" s="8">
        <f t="shared" si="3"/>
        <v>2715756.3045000001</v>
      </c>
    </row>
    <row r="30" spans="1:17" ht="42.75">
      <c r="A30" s="6">
        <v>12</v>
      </c>
      <c r="B30" s="6" t="s">
        <v>69</v>
      </c>
      <c r="C30" s="6" t="s">
        <v>107</v>
      </c>
      <c r="D30" s="7">
        <v>2000</v>
      </c>
      <c r="E30" s="6" t="s">
        <v>68</v>
      </c>
      <c r="F30" s="8">
        <v>3025.21</v>
      </c>
      <c r="G30" s="8">
        <v>574.78989999999976</v>
      </c>
      <c r="H30" s="9">
        <f t="shared" si="0"/>
        <v>0.18999999999999992</v>
      </c>
      <c r="I30" s="8">
        <v>3599.9998999999998</v>
      </c>
      <c r="J30" s="8">
        <v>7199999.7999999998</v>
      </c>
      <c r="K30" s="8">
        <v>200</v>
      </c>
      <c r="L30" s="8">
        <v>38</v>
      </c>
      <c r="M30" s="9">
        <f t="shared" si="1"/>
        <v>0.19</v>
      </c>
      <c r="N30" s="8">
        <v>238</v>
      </c>
      <c r="O30" s="8">
        <v>476000</v>
      </c>
      <c r="P30" s="8">
        <f t="shared" si="2"/>
        <v>1612.605</v>
      </c>
      <c r="Q30" s="8">
        <f t="shared" si="3"/>
        <v>3225210</v>
      </c>
    </row>
    <row r="31" spans="1:17" ht="28.5">
      <c r="A31" s="6">
        <v>13</v>
      </c>
      <c r="B31" s="6" t="s">
        <v>71</v>
      </c>
      <c r="C31" s="6" t="s">
        <v>86</v>
      </c>
      <c r="D31" s="7">
        <v>1</v>
      </c>
      <c r="E31" s="6" t="s">
        <v>73</v>
      </c>
      <c r="F31" s="8">
        <v>378151.26</v>
      </c>
      <c r="G31" s="8">
        <v>71848.73940000002</v>
      </c>
      <c r="H31" s="9">
        <f t="shared" si="0"/>
        <v>0.19000000000000006</v>
      </c>
      <c r="I31" s="8">
        <v>449999.99940000003</v>
      </c>
      <c r="J31" s="8">
        <v>449999.99940000003</v>
      </c>
      <c r="K31" s="8">
        <v>500000</v>
      </c>
      <c r="L31" s="8">
        <v>95000</v>
      </c>
      <c r="M31" s="9">
        <f t="shared" si="1"/>
        <v>0.19</v>
      </c>
      <c r="N31" s="8">
        <v>595000</v>
      </c>
      <c r="O31" s="8">
        <v>595000</v>
      </c>
      <c r="P31" s="8">
        <f t="shared" si="2"/>
        <v>439075.63</v>
      </c>
      <c r="Q31" s="8">
        <f t="shared" si="3"/>
        <v>439075.63</v>
      </c>
    </row>
    <row r="32" spans="1:17" ht="114">
      <c r="A32" s="6">
        <v>14</v>
      </c>
      <c r="B32" s="6"/>
      <c r="C32" s="6" t="s">
        <v>108</v>
      </c>
      <c r="D32" s="7">
        <v>2</v>
      </c>
      <c r="E32" s="6" t="s">
        <v>73</v>
      </c>
      <c r="F32" s="8">
        <v>605042.02</v>
      </c>
      <c r="G32" s="8">
        <v>114957.98380000005</v>
      </c>
      <c r="H32" s="9">
        <f t="shared" si="0"/>
        <v>0.19000000000000006</v>
      </c>
      <c r="I32" s="8">
        <v>720000.00380000006</v>
      </c>
      <c r="J32" s="8">
        <v>1440000.0076000001</v>
      </c>
      <c r="K32" s="8">
        <v>780000</v>
      </c>
      <c r="L32" s="8">
        <v>148200</v>
      </c>
      <c r="M32" s="9">
        <f t="shared" si="1"/>
        <v>0.19</v>
      </c>
      <c r="N32" s="8">
        <v>928200</v>
      </c>
      <c r="O32" s="8">
        <v>1856400</v>
      </c>
      <c r="P32" s="8">
        <f t="shared" si="2"/>
        <v>692521.01</v>
      </c>
      <c r="Q32" s="8">
        <f t="shared" si="3"/>
        <v>1385042.02</v>
      </c>
    </row>
    <row r="33" spans="1:17" ht="114">
      <c r="A33" s="6">
        <v>15</v>
      </c>
      <c r="B33" s="6"/>
      <c r="C33" s="6" t="s">
        <v>88</v>
      </c>
      <c r="D33" s="7">
        <v>1</v>
      </c>
      <c r="E33" s="6" t="s">
        <v>73</v>
      </c>
      <c r="F33" s="8">
        <v>226890.76</v>
      </c>
      <c r="G33" s="8">
        <v>43109.244400000025</v>
      </c>
      <c r="H33" s="9">
        <f t="shared" si="0"/>
        <v>0.19000000000000011</v>
      </c>
      <c r="I33" s="8">
        <v>270000.00440000003</v>
      </c>
      <c r="J33" s="8">
        <v>270000.00440000003</v>
      </c>
      <c r="K33" s="8">
        <v>420000</v>
      </c>
      <c r="L33" s="8">
        <v>79800</v>
      </c>
      <c r="M33" s="9">
        <f t="shared" si="1"/>
        <v>0.19</v>
      </c>
      <c r="N33" s="8">
        <v>499800</v>
      </c>
      <c r="O33" s="8">
        <v>499800</v>
      </c>
      <c r="P33" s="8">
        <f t="shared" si="2"/>
        <v>323445.38</v>
      </c>
      <c r="Q33" s="8">
        <f t="shared" si="3"/>
        <v>323445.38</v>
      </c>
    </row>
    <row r="34" spans="1:17" ht="156.75">
      <c r="A34" s="6">
        <v>16</v>
      </c>
      <c r="B34" s="6"/>
      <c r="C34" s="6" t="s">
        <v>109</v>
      </c>
      <c r="D34" s="7">
        <v>2</v>
      </c>
      <c r="E34" s="6" t="s">
        <v>73</v>
      </c>
      <c r="F34" s="8">
        <v>107147</v>
      </c>
      <c r="G34" s="8">
        <v>20357.929999999993</v>
      </c>
      <c r="H34" s="9">
        <f t="shared" si="0"/>
        <v>0.18999999999999995</v>
      </c>
      <c r="I34" s="8">
        <v>127504.93</v>
      </c>
      <c r="J34" s="8">
        <v>255009.86</v>
      </c>
      <c r="K34" s="8">
        <v>336000</v>
      </c>
      <c r="L34" s="8">
        <v>63840</v>
      </c>
      <c r="M34" s="9">
        <f t="shared" si="1"/>
        <v>0.19</v>
      </c>
      <c r="N34" s="8">
        <v>399840</v>
      </c>
      <c r="O34" s="8">
        <v>799680</v>
      </c>
      <c r="P34" s="8">
        <f t="shared" si="2"/>
        <v>221573.5</v>
      </c>
      <c r="Q34" s="8">
        <f t="shared" si="3"/>
        <v>443147</v>
      </c>
    </row>
    <row r="35" spans="1:17" ht="85.5">
      <c r="A35" s="6">
        <v>17</v>
      </c>
      <c r="B35" s="6"/>
      <c r="C35" s="6" t="s">
        <v>110</v>
      </c>
      <c r="D35" s="7">
        <v>2</v>
      </c>
      <c r="E35" s="6" t="s">
        <v>73</v>
      </c>
      <c r="F35" s="8">
        <v>110000</v>
      </c>
      <c r="G35" s="8">
        <v>20900</v>
      </c>
      <c r="H35" s="9">
        <f t="shared" si="0"/>
        <v>0.19</v>
      </c>
      <c r="I35" s="8">
        <v>130900</v>
      </c>
      <c r="J35" s="8">
        <v>261800</v>
      </c>
      <c r="K35" s="8">
        <v>360000</v>
      </c>
      <c r="L35" s="8">
        <v>68400</v>
      </c>
      <c r="M35" s="9">
        <f t="shared" si="1"/>
        <v>0.19</v>
      </c>
      <c r="N35" s="8">
        <v>428400</v>
      </c>
      <c r="O35" s="8">
        <v>856800</v>
      </c>
      <c r="P35" s="8">
        <f t="shared" si="2"/>
        <v>235000</v>
      </c>
      <c r="Q35" s="8">
        <f t="shared" si="3"/>
        <v>470000</v>
      </c>
    </row>
    <row r="36" spans="1:17" ht="42.75">
      <c r="A36" s="6">
        <v>18</v>
      </c>
      <c r="B36" s="6"/>
      <c r="C36" s="6" t="s">
        <v>111</v>
      </c>
      <c r="D36" s="7">
        <v>1</v>
      </c>
      <c r="E36" s="6" t="s">
        <v>45</v>
      </c>
      <c r="F36" s="8">
        <v>200000</v>
      </c>
      <c r="G36" s="8">
        <v>16000</v>
      </c>
      <c r="H36" s="9">
        <f t="shared" si="0"/>
        <v>0.08</v>
      </c>
      <c r="I36" s="8">
        <v>216000</v>
      </c>
      <c r="J36" s="8">
        <v>216000</v>
      </c>
      <c r="K36" s="8">
        <v>480000</v>
      </c>
      <c r="L36" s="8">
        <v>91200</v>
      </c>
      <c r="M36" s="9">
        <f t="shared" si="1"/>
        <v>0.19</v>
      </c>
      <c r="N36" s="8">
        <v>571200</v>
      </c>
      <c r="O36" s="8">
        <v>571200</v>
      </c>
      <c r="P36" s="8">
        <f t="shared" si="2"/>
        <v>340000</v>
      </c>
      <c r="Q36" s="8">
        <f t="shared" si="3"/>
        <v>340000</v>
      </c>
    </row>
    <row r="37" spans="1:17" ht="114">
      <c r="A37" s="6">
        <v>19</v>
      </c>
      <c r="B37" s="6"/>
      <c r="C37" s="6" t="s">
        <v>112</v>
      </c>
      <c r="D37" s="7">
        <v>1</v>
      </c>
      <c r="E37" s="6" t="s">
        <v>73</v>
      </c>
      <c r="F37" s="8">
        <v>68000</v>
      </c>
      <c r="G37" s="8">
        <v>12920</v>
      </c>
      <c r="H37" s="9">
        <f t="shared" ref="H37:H68" si="4">IFERROR(G37/F37,0)</f>
        <v>0.19</v>
      </c>
      <c r="I37" s="8">
        <v>80920</v>
      </c>
      <c r="J37" s="8">
        <v>80920</v>
      </c>
      <c r="K37" s="8">
        <v>336000</v>
      </c>
      <c r="L37" s="8">
        <v>63840</v>
      </c>
      <c r="M37" s="9">
        <f t="shared" ref="M37:M68" si="5">IFERROR(L37/K37,0)</f>
        <v>0.19</v>
      </c>
      <c r="N37" s="8">
        <v>399840</v>
      </c>
      <c r="O37" s="8">
        <v>399840</v>
      </c>
      <c r="P37" s="8">
        <f t="shared" ref="P37:P53" si="6">AVERAGE(F37,K37)</f>
        <v>202000</v>
      </c>
      <c r="Q37" s="8">
        <f t="shared" ref="Q37:Q68" si="7">P37*D37</f>
        <v>202000</v>
      </c>
    </row>
    <row r="38" spans="1:17">
      <c r="A38" s="6">
        <v>20</v>
      </c>
      <c r="B38" s="6"/>
      <c r="C38" s="6" t="s">
        <v>113</v>
      </c>
      <c r="D38" s="7">
        <v>1</v>
      </c>
      <c r="E38" s="6" t="s">
        <v>114</v>
      </c>
      <c r="F38" s="8">
        <v>500000</v>
      </c>
      <c r="G38" s="8">
        <v>0</v>
      </c>
      <c r="H38" s="9">
        <f t="shared" si="4"/>
        <v>0</v>
      </c>
      <c r="I38" s="8">
        <v>500000</v>
      </c>
      <c r="J38" s="8">
        <v>500000</v>
      </c>
      <c r="K38" s="8">
        <v>800000</v>
      </c>
      <c r="L38" s="8">
        <v>152000</v>
      </c>
      <c r="M38" s="9">
        <f t="shared" si="5"/>
        <v>0.19</v>
      </c>
      <c r="N38" s="8">
        <v>952000</v>
      </c>
      <c r="O38" s="8">
        <v>952000</v>
      </c>
      <c r="P38" s="8">
        <f t="shared" si="6"/>
        <v>650000</v>
      </c>
      <c r="Q38" s="8">
        <f t="shared" si="7"/>
        <v>650000</v>
      </c>
    </row>
    <row r="39" spans="1:17" ht="128.25">
      <c r="A39" s="6">
        <v>1</v>
      </c>
      <c r="B39" s="6" t="s">
        <v>53</v>
      </c>
      <c r="C39" s="6" t="s">
        <v>95</v>
      </c>
      <c r="D39" s="7">
        <v>200</v>
      </c>
      <c r="E39" s="6" t="s">
        <v>45</v>
      </c>
      <c r="F39" s="8">
        <v>15000</v>
      </c>
      <c r="G39" s="8">
        <v>1200</v>
      </c>
      <c r="H39" s="9">
        <f t="shared" si="4"/>
        <v>0.08</v>
      </c>
      <c r="I39" s="8">
        <v>16200</v>
      </c>
      <c r="J39" s="8">
        <v>3240000</v>
      </c>
      <c r="K39" s="8">
        <v>18000</v>
      </c>
      <c r="L39" s="8">
        <v>3420</v>
      </c>
      <c r="M39" s="9">
        <f t="shared" si="5"/>
        <v>0.19</v>
      </c>
      <c r="N39" s="8">
        <v>21420</v>
      </c>
      <c r="O39" s="8">
        <v>4284000</v>
      </c>
      <c r="P39" s="8">
        <f t="shared" si="6"/>
        <v>16500</v>
      </c>
      <c r="Q39" s="8">
        <f t="shared" si="7"/>
        <v>3300000</v>
      </c>
    </row>
    <row r="40" spans="1:17" ht="28.5">
      <c r="A40" s="6">
        <v>2</v>
      </c>
      <c r="B40" s="6" t="s">
        <v>57</v>
      </c>
      <c r="C40" s="6" t="s">
        <v>115</v>
      </c>
      <c r="D40" s="7">
        <v>400</v>
      </c>
      <c r="E40" s="6" t="s">
        <v>45</v>
      </c>
      <c r="F40" s="8">
        <v>1080</v>
      </c>
      <c r="G40" s="8">
        <v>0</v>
      </c>
      <c r="H40" s="9">
        <f t="shared" si="4"/>
        <v>0</v>
      </c>
      <c r="I40" s="8">
        <v>1080</v>
      </c>
      <c r="J40" s="8">
        <v>432000</v>
      </c>
      <c r="K40" s="8">
        <v>1500</v>
      </c>
      <c r="L40" s="8">
        <v>285</v>
      </c>
      <c r="M40" s="9">
        <f t="shared" si="5"/>
        <v>0.19</v>
      </c>
      <c r="N40" s="8">
        <v>1785</v>
      </c>
      <c r="O40" s="8">
        <v>714000</v>
      </c>
      <c r="P40" s="8">
        <f t="shared" si="6"/>
        <v>1290</v>
      </c>
      <c r="Q40" s="8">
        <f t="shared" si="7"/>
        <v>516000</v>
      </c>
    </row>
    <row r="41" spans="1:17" ht="128.25">
      <c r="A41" s="6">
        <v>3</v>
      </c>
      <c r="B41" s="6" t="s">
        <v>116</v>
      </c>
      <c r="C41" s="6" t="s">
        <v>117</v>
      </c>
      <c r="D41" s="7">
        <v>150</v>
      </c>
      <c r="E41" s="6" t="s">
        <v>45</v>
      </c>
      <c r="F41" s="8">
        <v>28333.33</v>
      </c>
      <c r="G41" s="8">
        <v>2266.6664000000019</v>
      </c>
      <c r="H41" s="9">
        <f t="shared" si="4"/>
        <v>8.0000000000000057E-2</v>
      </c>
      <c r="I41" s="8">
        <v>30599.996400000004</v>
      </c>
      <c r="J41" s="8">
        <v>4589999.4600000009</v>
      </c>
      <c r="K41" s="8">
        <v>20500</v>
      </c>
      <c r="L41" s="8">
        <v>3895</v>
      </c>
      <c r="M41" s="9">
        <f t="shared" si="5"/>
        <v>0.19</v>
      </c>
      <c r="N41" s="8">
        <v>24395</v>
      </c>
      <c r="O41" s="8">
        <v>3659250</v>
      </c>
      <c r="P41" s="8">
        <f t="shared" si="6"/>
        <v>24416.665000000001</v>
      </c>
      <c r="Q41" s="8">
        <f t="shared" si="7"/>
        <v>3662499.75</v>
      </c>
    </row>
    <row r="42" spans="1:17" ht="142.5">
      <c r="A42" s="6">
        <v>4</v>
      </c>
      <c r="B42" s="6" t="s">
        <v>60</v>
      </c>
      <c r="C42" s="6" t="s">
        <v>61</v>
      </c>
      <c r="D42" s="7">
        <v>8</v>
      </c>
      <c r="E42" s="6" t="s">
        <v>45</v>
      </c>
      <c r="F42" s="8">
        <v>226890.76</v>
      </c>
      <c r="G42" s="8">
        <v>43109.244400000025</v>
      </c>
      <c r="H42" s="9">
        <f t="shared" si="4"/>
        <v>0.19000000000000011</v>
      </c>
      <c r="I42" s="8">
        <v>270000.00440000003</v>
      </c>
      <c r="J42" s="8">
        <v>2160000.0352000003</v>
      </c>
      <c r="K42" s="8">
        <v>300000</v>
      </c>
      <c r="L42" s="8">
        <v>57000</v>
      </c>
      <c r="M42" s="9">
        <f t="shared" si="5"/>
        <v>0.19</v>
      </c>
      <c r="N42" s="8">
        <v>357000</v>
      </c>
      <c r="O42" s="8">
        <v>3256000</v>
      </c>
      <c r="P42" s="8">
        <f t="shared" si="6"/>
        <v>263445.38</v>
      </c>
      <c r="Q42" s="8">
        <f t="shared" si="7"/>
        <v>2107563.04</v>
      </c>
    </row>
    <row r="43" spans="1:17" ht="28.5">
      <c r="A43" s="6">
        <v>5</v>
      </c>
      <c r="B43" s="6" t="s">
        <v>118</v>
      </c>
      <c r="C43" s="6" t="s">
        <v>119</v>
      </c>
      <c r="D43" s="7">
        <v>1</v>
      </c>
      <c r="E43" s="6" t="s">
        <v>45</v>
      </c>
      <c r="F43" s="8">
        <v>1000000</v>
      </c>
      <c r="G43" s="8">
        <v>0</v>
      </c>
      <c r="H43" s="9">
        <f t="shared" si="4"/>
        <v>0</v>
      </c>
      <c r="I43" s="8">
        <v>1000000</v>
      </c>
      <c r="J43" s="8">
        <v>1000000</v>
      </c>
      <c r="K43" s="8">
        <v>15000000</v>
      </c>
      <c r="L43" s="8">
        <v>2850000</v>
      </c>
      <c r="M43" s="9">
        <f t="shared" si="5"/>
        <v>0.19</v>
      </c>
      <c r="N43" s="8">
        <v>17850000</v>
      </c>
      <c r="O43" s="8">
        <v>17850000</v>
      </c>
      <c r="P43" s="8">
        <f t="shared" si="6"/>
        <v>8000000</v>
      </c>
      <c r="Q43" s="8">
        <f t="shared" si="7"/>
        <v>8000000</v>
      </c>
    </row>
    <row r="44" spans="1:17" ht="99.75">
      <c r="A44" s="6">
        <v>6</v>
      </c>
      <c r="B44" s="6" t="s">
        <v>120</v>
      </c>
      <c r="C44" s="6" t="s">
        <v>121</v>
      </c>
      <c r="D44" s="7">
        <v>4</v>
      </c>
      <c r="E44" s="6" t="s">
        <v>68</v>
      </c>
      <c r="F44" s="8">
        <v>470000</v>
      </c>
      <c r="G44" s="8">
        <v>89300</v>
      </c>
      <c r="H44" s="9">
        <f t="shared" si="4"/>
        <v>0.19</v>
      </c>
      <c r="I44" s="8">
        <v>559300</v>
      </c>
      <c r="J44" s="8">
        <v>2237200</v>
      </c>
      <c r="K44" s="8">
        <v>780000</v>
      </c>
      <c r="L44" s="8">
        <v>148200</v>
      </c>
      <c r="M44" s="9">
        <f t="shared" si="5"/>
        <v>0.19</v>
      </c>
      <c r="N44" s="8">
        <v>928200</v>
      </c>
      <c r="O44" s="8">
        <v>3712800</v>
      </c>
      <c r="P44" s="8">
        <f t="shared" si="6"/>
        <v>625000</v>
      </c>
      <c r="Q44" s="8">
        <f t="shared" si="7"/>
        <v>2500000</v>
      </c>
    </row>
    <row r="45" spans="1:17" ht="28.5">
      <c r="A45" s="6">
        <v>7</v>
      </c>
      <c r="B45" s="6" t="s">
        <v>122</v>
      </c>
      <c r="C45" s="6" t="s">
        <v>123</v>
      </c>
      <c r="D45" s="7">
        <v>4</v>
      </c>
      <c r="E45" s="6" t="s">
        <v>45</v>
      </c>
      <c r="F45" s="8">
        <v>378151.26</v>
      </c>
      <c r="G45" s="8">
        <v>71848.73940000002</v>
      </c>
      <c r="H45" s="9">
        <f t="shared" si="4"/>
        <v>0.19000000000000006</v>
      </c>
      <c r="I45" s="8">
        <v>449999.99940000003</v>
      </c>
      <c r="J45" s="8">
        <v>1799999.9976000001</v>
      </c>
      <c r="K45" s="8">
        <v>500000</v>
      </c>
      <c r="L45" s="8">
        <v>95000</v>
      </c>
      <c r="M45" s="9">
        <f t="shared" si="5"/>
        <v>0.19</v>
      </c>
      <c r="N45" s="8">
        <v>595000</v>
      </c>
      <c r="O45" s="8">
        <v>2380000</v>
      </c>
      <c r="P45" s="8">
        <f t="shared" si="6"/>
        <v>439075.63</v>
      </c>
      <c r="Q45" s="8">
        <f t="shared" si="7"/>
        <v>1756302.52</v>
      </c>
    </row>
    <row r="46" spans="1:17" ht="85.5">
      <c r="A46" s="6">
        <v>8</v>
      </c>
      <c r="B46" s="6" t="s">
        <v>124</v>
      </c>
      <c r="C46" s="6" t="s">
        <v>125</v>
      </c>
      <c r="D46" s="7">
        <v>2</v>
      </c>
      <c r="E46" s="6" t="s">
        <v>45</v>
      </c>
      <c r="F46" s="8">
        <v>1499000</v>
      </c>
      <c r="G46" s="8">
        <v>284810</v>
      </c>
      <c r="H46" s="9">
        <f t="shared" si="4"/>
        <v>0.19</v>
      </c>
      <c r="I46" s="8">
        <v>1783810</v>
      </c>
      <c r="J46" s="8">
        <v>3567620</v>
      </c>
      <c r="K46" s="8">
        <v>2160000</v>
      </c>
      <c r="L46" s="8">
        <v>410400</v>
      </c>
      <c r="M46" s="9">
        <f t="shared" si="5"/>
        <v>0.19</v>
      </c>
      <c r="N46" s="8">
        <v>2570400</v>
      </c>
      <c r="O46" s="8">
        <v>5140800</v>
      </c>
      <c r="P46" s="8">
        <f t="shared" si="6"/>
        <v>1829500</v>
      </c>
      <c r="Q46" s="8">
        <f t="shared" si="7"/>
        <v>3659000</v>
      </c>
    </row>
    <row r="47" spans="1:17" ht="57">
      <c r="A47" s="6">
        <v>9</v>
      </c>
      <c r="B47" s="6" t="s">
        <v>66</v>
      </c>
      <c r="C47" s="6" t="s">
        <v>105</v>
      </c>
      <c r="D47" s="7">
        <v>1</v>
      </c>
      <c r="E47" s="6" t="s">
        <v>68</v>
      </c>
      <c r="F47" s="8">
        <v>3781512.61</v>
      </c>
      <c r="G47" s="8">
        <v>718487.39590000035</v>
      </c>
      <c r="H47" s="9">
        <f t="shared" si="4"/>
        <v>0.19000000000000011</v>
      </c>
      <c r="I47" s="8">
        <v>4500000.0059000002</v>
      </c>
      <c r="J47" s="8">
        <v>4500000.0059000002</v>
      </c>
      <c r="K47" s="8">
        <v>1650000</v>
      </c>
      <c r="L47" s="8">
        <v>313500</v>
      </c>
      <c r="M47" s="9">
        <f t="shared" si="5"/>
        <v>0.19</v>
      </c>
      <c r="N47" s="8">
        <v>1963500</v>
      </c>
      <c r="O47" s="8">
        <v>1963500</v>
      </c>
      <c r="P47" s="8">
        <f t="shared" si="6"/>
        <v>2715756.3049999997</v>
      </c>
      <c r="Q47" s="8">
        <f t="shared" si="7"/>
        <v>2715756.3049999997</v>
      </c>
    </row>
    <row r="48" spans="1:17" ht="42.75">
      <c r="A48" s="6">
        <v>10</v>
      </c>
      <c r="B48" s="6" t="s">
        <v>69</v>
      </c>
      <c r="C48" s="6" t="s">
        <v>126</v>
      </c>
      <c r="D48" s="7">
        <v>2000</v>
      </c>
      <c r="E48" s="6" t="s">
        <v>68</v>
      </c>
      <c r="F48" s="8">
        <v>4537.82</v>
      </c>
      <c r="G48" s="8">
        <v>862.1858000000002</v>
      </c>
      <c r="H48" s="9">
        <f t="shared" si="4"/>
        <v>0.19000000000000006</v>
      </c>
      <c r="I48" s="8">
        <v>5400.0057999999999</v>
      </c>
      <c r="J48" s="8">
        <v>10800011.6</v>
      </c>
      <c r="K48" s="8">
        <v>200</v>
      </c>
      <c r="L48" s="8">
        <v>38</v>
      </c>
      <c r="M48" s="9">
        <f t="shared" si="5"/>
        <v>0.19</v>
      </c>
      <c r="N48" s="8">
        <v>238</v>
      </c>
      <c r="O48" s="8">
        <v>476000</v>
      </c>
      <c r="P48" s="8">
        <f t="shared" si="6"/>
        <v>2368.91</v>
      </c>
      <c r="Q48" s="8">
        <f t="shared" si="7"/>
        <v>4737820</v>
      </c>
    </row>
    <row r="49" spans="1:17" ht="128.25">
      <c r="A49" s="6">
        <v>1</v>
      </c>
      <c r="B49" s="6" t="s">
        <v>53</v>
      </c>
      <c r="C49" s="6" t="s">
        <v>127</v>
      </c>
      <c r="D49" s="7">
        <v>200</v>
      </c>
      <c r="E49" s="6" t="s">
        <v>45</v>
      </c>
      <c r="F49" s="8">
        <v>15000</v>
      </c>
      <c r="G49" s="8">
        <v>1200</v>
      </c>
      <c r="H49" s="9">
        <f t="shared" si="4"/>
        <v>0.08</v>
      </c>
      <c r="I49" s="8">
        <v>16200</v>
      </c>
      <c r="J49" s="8">
        <v>3240000</v>
      </c>
      <c r="K49" s="8">
        <v>18000</v>
      </c>
      <c r="L49" s="8">
        <v>3420</v>
      </c>
      <c r="M49" s="9">
        <f t="shared" si="5"/>
        <v>0.19</v>
      </c>
      <c r="N49" s="8">
        <v>21420</v>
      </c>
      <c r="O49" s="8">
        <v>4284000</v>
      </c>
      <c r="P49" s="8">
        <f t="shared" si="6"/>
        <v>16500</v>
      </c>
      <c r="Q49" s="8">
        <f t="shared" si="7"/>
        <v>3300000</v>
      </c>
    </row>
    <row r="50" spans="1:17" ht="28.5">
      <c r="A50" s="6">
        <v>2</v>
      </c>
      <c r="B50" s="6" t="s">
        <v>57</v>
      </c>
      <c r="C50" s="6" t="s">
        <v>115</v>
      </c>
      <c r="D50" s="7">
        <v>400</v>
      </c>
      <c r="E50" s="6" t="s">
        <v>45</v>
      </c>
      <c r="F50" s="8">
        <v>1080</v>
      </c>
      <c r="G50" s="8">
        <v>0</v>
      </c>
      <c r="H50" s="9">
        <f t="shared" si="4"/>
        <v>0</v>
      </c>
      <c r="I50" s="8">
        <v>1080</v>
      </c>
      <c r="J50" s="8">
        <v>432000</v>
      </c>
      <c r="K50" s="8">
        <v>1500</v>
      </c>
      <c r="L50" s="8">
        <v>285</v>
      </c>
      <c r="M50" s="9">
        <f t="shared" si="5"/>
        <v>0.19</v>
      </c>
      <c r="N50" s="8">
        <v>1785</v>
      </c>
      <c r="O50" s="8">
        <v>714000</v>
      </c>
      <c r="P50" s="8">
        <f t="shared" si="6"/>
        <v>1290</v>
      </c>
      <c r="Q50" s="8">
        <f t="shared" si="7"/>
        <v>516000</v>
      </c>
    </row>
    <row r="51" spans="1:17" ht="128.25">
      <c r="A51" s="6">
        <v>3</v>
      </c>
      <c r="B51" s="6" t="s">
        <v>42</v>
      </c>
      <c r="C51" s="6" t="s">
        <v>128</v>
      </c>
      <c r="D51" s="7">
        <v>150</v>
      </c>
      <c r="E51" s="6" t="s">
        <v>45</v>
      </c>
      <c r="F51" s="8">
        <v>28333.33</v>
      </c>
      <c r="G51" s="8">
        <v>2266.6664000000019</v>
      </c>
      <c r="H51" s="9">
        <f t="shared" si="4"/>
        <v>8.0000000000000057E-2</v>
      </c>
      <c r="I51" s="8">
        <v>30599.996400000004</v>
      </c>
      <c r="J51" s="8">
        <v>4589999.4600000009</v>
      </c>
      <c r="K51" s="8">
        <v>20500</v>
      </c>
      <c r="L51" s="8">
        <v>3895</v>
      </c>
      <c r="M51" s="9">
        <f t="shared" si="5"/>
        <v>0.19</v>
      </c>
      <c r="N51" s="8">
        <v>24395</v>
      </c>
      <c r="O51" s="8">
        <v>3659250</v>
      </c>
      <c r="P51" s="8">
        <f t="shared" si="6"/>
        <v>24416.665000000001</v>
      </c>
      <c r="Q51" s="8">
        <f t="shared" si="7"/>
        <v>3662499.75</v>
      </c>
    </row>
    <row r="52" spans="1:17" ht="142.5">
      <c r="A52" s="6">
        <v>4</v>
      </c>
      <c r="B52" s="6" t="s">
        <v>60</v>
      </c>
      <c r="C52" s="6" t="s">
        <v>61</v>
      </c>
      <c r="D52" s="7">
        <v>8</v>
      </c>
      <c r="E52" s="6" t="s">
        <v>45</v>
      </c>
      <c r="F52" s="8">
        <v>226890.76</v>
      </c>
      <c r="G52" s="8">
        <v>43109.244400000025</v>
      </c>
      <c r="H52" s="9">
        <f t="shared" si="4"/>
        <v>0.19000000000000011</v>
      </c>
      <c r="I52" s="8">
        <v>270000.00440000003</v>
      </c>
      <c r="J52" s="8">
        <v>2160000.0352000003</v>
      </c>
      <c r="K52" s="8">
        <v>30000</v>
      </c>
      <c r="L52" s="8">
        <v>5700</v>
      </c>
      <c r="M52" s="9">
        <f t="shared" si="5"/>
        <v>0.19</v>
      </c>
      <c r="N52" s="8">
        <v>35700</v>
      </c>
      <c r="O52" s="8">
        <v>685600</v>
      </c>
      <c r="P52" s="8">
        <f t="shared" si="6"/>
        <v>128445.38</v>
      </c>
      <c r="Q52" s="8">
        <f t="shared" si="7"/>
        <v>1027563.04</v>
      </c>
    </row>
    <row r="53" spans="1:17" ht="85.5">
      <c r="A53" s="6">
        <v>5</v>
      </c>
      <c r="B53" s="6" t="s">
        <v>129</v>
      </c>
      <c r="C53" s="6" t="s">
        <v>130</v>
      </c>
      <c r="D53" s="7">
        <v>1000</v>
      </c>
      <c r="E53" s="6" t="s">
        <v>68</v>
      </c>
      <c r="F53" s="8">
        <v>3000</v>
      </c>
      <c r="G53" s="8">
        <v>240</v>
      </c>
      <c r="H53" s="9">
        <f t="shared" si="4"/>
        <v>0.08</v>
      </c>
      <c r="I53" s="8">
        <v>3240</v>
      </c>
      <c r="J53" s="8">
        <v>3240000</v>
      </c>
      <c r="K53" s="8">
        <v>8500</v>
      </c>
      <c r="L53" s="8">
        <v>1615</v>
      </c>
      <c r="M53" s="9">
        <f t="shared" si="5"/>
        <v>0.19</v>
      </c>
      <c r="N53" s="8">
        <v>10115</v>
      </c>
      <c r="O53" s="8">
        <v>10115000</v>
      </c>
      <c r="P53" s="8">
        <f t="shared" si="6"/>
        <v>5750</v>
      </c>
      <c r="Q53" s="8">
        <f t="shared" si="7"/>
        <v>5750000</v>
      </c>
    </row>
    <row r="54" spans="1:17" ht="45" customHeight="1">
      <c r="A54" s="25" t="s">
        <v>150</v>
      </c>
      <c r="B54" s="26"/>
      <c r="C54" s="27"/>
      <c r="D54" s="28"/>
      <c r="E54" s="29"/>
      <c r="F54" s="30"/>
      <c r="G54" s="30"/>
      <c r="H54" s="31"/>
      <c r="I54" s="30"/>
      <c r="J54" s="30">
        <f>SUM(J5:J53)</f>
        <v>128779558.98490998</v>
      </c>
      <c r="K54" s="30"/>
      <c r="L54" s="30"/>
      <c r="M54" s="31"/>
      <c r="N54" s="30"/>
      <c r="O54" s="30">
        <f>SUM(O5:O53)</f>
        <v>161399565</v>
      </c>
      <c r="P54" s="30"/>
      <c r="Q54" s="30">
        <f>SUM(Q5:Q53)</f>
        <v>125321485.59449999</v>
      </c>
    </row>
  </sheetData>
  <mergeCells count="7">
    <mergeCell ref="A54:C54"/>
    <mergeCell ref="A1:Q1"/>
    <mergeCell ref="A2:Q2"/>
    <mergeCell ref="A3:E3"/>
    <mergeCell ref="F3:J3"/>
    <mergeCell ref="K3:O3"/>
    <mergeCell ref="P3:Q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S14"/>
  <sheetViews>
    <sheetView topLeftCell="A7" workbookViewId="0">
      <selection activeCell="I17" sqref="I17"/>
    </sheetView>
  </sheetViews>
  <sheetFormatPr baseColWidth="10" defaultColWidth="9" defaultRowHeight="15"/>
  <cols>
    <col min="1" max="1" width="8" style="35" customWidth="1"/>
    <col min="2" max="2" width="28" style="35" customWidth="1"/>
    <col min="3" max="3" width="44" style="35" customWidth="1"/>
    <col min="4" max="4" width="10" style="35" customWidth="1"/>
    <col min="5" max="5" width="14" style="35" customWidth="1"/>
    <col min="6" max="7" width="16" style="35" customWidth="1"/>
    <col min="8" max="8" width="10" style="35" customWidth="1"/>
    <col min="9" max="9" width="16" style="35" customWidth="1"/>
    <col min="10" max="10" width="17" style="35" customWidth="1"/>
    <col min="11" max="12" width="16" style="35" customWidth="1"/>
    <col min="13" max="13" width="10" style="35" customWidth="1"/>
    <col min="14" max="14" width="16" style="35" customWidth="1"/>
    <col min="15" max="15" width="17" style="35" customWidth="1"/>
    <col min="16" max="17" width="18" style="35" customWidth="1"/>
    <col min="18" max="71" width="9" style="35"/>
  </cols>
  <sheetData>
    <row r="1" spans="1:71" ht="32.1" customHeight="1">
      <c r="A1" s="37" t="s">
        <v>153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71" ht="38.1" customHeight="1">
      <c r="A2" s="61" t="s">
        <v>149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</row>
    <row r="3" spans="1:71" ht="48.75" customHeight="1">
      <c r="A3" s="49" t="s">
        <v>13</v>
      </c>
      <c r="B3" s="49"/>
      <c r="C3" s="49"/>
      <c r="D3" s="49"/>
      <c r="E3" s="49"/>
      <c r="F3" s="58" t="s">
        <v>14</v>
      </c>
      <c r="G3" s="58"/>
      <c r="H3" s="58"/>
      <c r="I3" s="58"/>
      <c r="J3" s="58"/>
      <c r="K3" s="59" t="s">
        <v>15</v>
      </c>
      <c r="L3" s="59"/>
      <c r="M3" s="59"/>
      <c r="N3" s="59"/>
      <c r="O3" s="59"/>
      <c r="P3" s="60" t="s">
        <v>16</v>
      </c>
      <c r="Q3" s="60"/>
    </row>
    <row r="4" spans="1:71" ht="50.1" customHeight="1">
      <c r="A4" s="40" t="s">
        <v>17</v>
      </c>
      <c r="B4" s="40" t="s">
        <v>18</v>
      </c>
      <c r="C4" s="40" t="s">
        <v>19</v>
      </c>
      <c r="D4" s="40" t="s">
        <v>20</v>
      </c>
      <c r="E4" s="40" t="s">
        <v>21</v>
      </c>
      <c r="F4" s="44" t="s">
        <v>22</v>
      </c>
      <c r="G4" s="44" t="s">
        <v>23</v>
      </c>
      <c r="H4" s="44" t="s">
        <v>24</v>
      </c>
      <c r="I4" s="44" t="s">
        <v>25</v>
      </c>
      <c r="J4" s="44" t="s">
        <v>26</v>
      </c>
      <c r="K4" s="45" t="s">
        <v>22</v>
      </c>
      <c r="L4" s="45" t="s">
        <v>23</v>
      </c>
      <c r="M4" s="45" t="s">
        <v>24</v>
      </c>
      <c r="N4" s="45" t="s">
        <v>25</v>
      </c>
      <c r="O4" s="45" t="s">
        <v>26</v>
      </c>
      <c r="P4" s="43" t="s">
        <v>27</v>
      </c>
      <c r="Q4" s="43" t="s">
        <v>28</v>
      </c>
    </row>
    <row r="5" spans="1:71" ht="105">
      <c r="A5" s="41">
        <v>1</v>
      </c>
      <c r="B5" s="41" t="s">
        <v>53</v>
      </c>
      <c r="C5" s="41" t="s">
        <v>131</v>
      </c>
      <c r="D5" s="50">
        <v>600</v>
      </c>
      <c r="E5" s="41" t="s">
        <v>45</v>
      </c>
      <c r="F5" s="42">
        <v>7500</v>
      </c>
      <c r="G5" s="42">
        <v>600</v>
      </c>
      <c r="H5" s="51">
        <f t="shared" ref="H5:H13" si="0">IFERROR(G5/F5,0)</f>
        <v>0.08</v>
      </c>
      <c r="I5" s="42">
        <v>8100</v>
      </c>
      <c r="J5" s="42">
        <v>4860000</v>
      </c>
      <c r="K5" s="42">
        <v>16800</v>
      </c>
      <c r="L5" s="42">
        <v>3192</v>
      </c>
      <c r="M5" s="51">
        <f t="shared" ref="M5:M13" si="1">IFERROR(L5/K5,0)</f>
        <v>0.19</v>
      </c>
      <c r="N5" s="42">
        <v>19992</v>
      </c>
      <c r="O5" s="42">
        <v>11995200</v>
      </c>
      <c r="P5" s="42">
        <f t="shared" ref="P5:P13" si="2">AVERAGE(F5,K5)</f>
        <v>12150</v>
      </c>
      <c r="Q5" s="42">
        <f t="shared" ref="Q5:Q13" si="3">P5*D5</f>
        <v>7290000</v>
      </c>
    </row>
    <row r="6" spans="1:71" ht="30">
      <c r="A6" s="41">
        <v>2</v>
      </c>
      <c r="B6" s="41" t="s">
        <v>57</v>
      </c>
      <c r="C6" s="41" t="s">
        <v>132</v>
      </c>
      <c r="D6" s="50">
        <v>400</v>
      </c>
      <c r="E6" s="41" t="s">
        <v>45</v>
      </c>
      <c r="F6" s="42">
        <v>1080</v>
      </c>
      <c r="G6" s="42">
        <v>205.20000000000005</v>
      </c>
      <c r="H6" s="51">
        <f t="shared" si="0"/>
        <v>0.19000000000000003</v>
      </c>
      <c r="I6" s="42">
        <v>1285.2</v>
      </c>
      <c r="J6" s="42">
        <v>514080</v>
      </c>
      <c r="K6" s="42">
        <v>1500</v>
      </c>
      <c r="L6" s="42">
        <v>285</v>
      </c>
      <c r="M6" s="51">
        <f t="shared" si="1"/>
        <v>0.19</v>
      </c>
      <c r="N6" s="42">
        <v>1785</v>
      </c>
      <c r="O6" s="42">
        <v>714000</v>
      </c>
      <c r="P6" s="42">
        <f t="shared" si="2"/>
        <v>1290</v>
      </c>
      <c r="Q6" s="42">
        <f t="shared" si="3"/>
        <v>516000</v>
      </c>
    </row>
    <row r="7" spans="1:71" ht="45">
      <c r="A7" s="41">
        <v>3</v>
      </c>
      <c r="B7" s="41" t="s">
        <v>133</v>
      </c>
      <c r="C7" s="41" t="s">
        <v>134</v>
      </c>
      <c r="D7" s="50">
        <v>600</v>
      </c>
      <c r="E7" s="41" t="s">
        <v>45</v>
      </c>
      <c r="F7" s="42">
        <v>3500</v>
      </c>
      <c r="G7" s="42">
        <v>665</v>
      </c>
      <c r="H7" s="51">
        <f t="shared" si="0"/>
        <v>0.19</v>
      </c>
      <c r="I7" s="42">
        <v>4165</v>
      </c>
      <c r="J7" s="42">
        <v>2499000</v>
      </c>
      <c r="K7" s="42">
        <v>4500</v>
      </c>
      <c r="L7" s="42">
        <v>855</v>
      </c>
      <c r="M7" s="51">
        <f t="shared" si="1"/>
        <v>0.19</v>
      </c>
      <c r="N7" s="42">
        <v>5355</v>
      </c>
      <c r="O7" s="42">
        <v>3213000</v>
      </c>
      <c r="P7" s="42">
        <f t="shared" si="2"/>
        <v>4000</v>
      </c>
      <c r="Q7" s="42">
        <f t="shared" si="3"/>
        <v>2400000</v>
      </c>
    </row>
    <row r="8" spans="1:71" ht="75">
      <c r="A8" s="41">
        <v>4</v>
      </c>
      <c r="B8" s="41" t="s">
        <v>135</v>
      </c>
      <c r="C8" s="41" t="s">
        <v>136</v>
      </c>
      <c r="D8" s="50">
        <v>300</v>
      </c>
      <c r="E8" s="41" t="s">
        <v>45</v>
      </c>
      <c r="F8" s="42">
        <v>28000</v>
      </c>
      <c r="G8" s="42">
        <v>5320</v>
      </c>
      <c r="H8" s="51">
        <f t="shared" si="0"/>
        <v>0.19</v>
      </c>
      <c r="I8" s="42">
        <v>33320</v>
      </c>
      <c r="J8" s="42">
        <v>9996000</v>
      </c>
      <c r="K8" s="42">
        <v>38000</v>
      </c>
      <c r="L8" s="42">
        <v>7220</v>
      </c>
      <c r="M8" s="51">
        <f t="shared" si="1"/>
        <v>0.19</v>
      </c>
      <c r="N8" s="42">
        <v>45220</v>
      </c>
      <c r="O8" s="42">
        <v>13566000</v>
      </c>
      <c r="P8" s="42">
        <f t="shared" si="2"/>
        <v>33000</v>
      </c>
      <c r="Q8" s="42">
        <f t="shared" si="3"/>
        <v>9900000</v>
      </c>
    </row>
    <row r="9" spans="1:71" ht="60">
      <c r="A9" s="41">
        <v>5</v>
      </c>
      <c r="B9" s="41" t="s">
        <v>137</v>
      </c>
      <c r="C9" s="41" t="s">
        <v>138</v>
      </c>
      <c r="D9" s="50">
        <v>10</v>
      </c>
      <c r="E9" s="41" t="s">
        <v>45</v>
      </c>
      <c r="F9" s="42">
        <v>125000</v>
      </c>
      <c r="G9" s="42">
        <v>23750</v>
      </c>
      <c r="H9" s="51">
        <f t="shared" si="0"/>
        <v>0.19</v>
      </c>
      <c r="I9" s="42">
        <v>148750</v>
      </c>
      <c r="J9" s="42">
        <v>1487500</v>
      </c>
      <c r="K9" s="42">
        <v>180000</v>
      </c>
      <c r="L9" s="42">
        <v>34200</v>
      </c>
      <c r="M9" s="51">
        <f t="shared" si="1"/>
        <v>0.19</v>
      </c>
      <c r="N9" s="42">
        <v>214200</v>
      </c>
      <c r="O9" s="42">
        <v>2142000</v>
      </c>
      <c r="P9" s="42">
        <f t="shared" si="2"/>
        <v>152500</v>
      </c>
      <c r="Q9" s="42">
        <f t="shared" si="3"/>
        <v>1525000</v>
      </c>
    </row>
    <row r="10" spans="1:71" ht="60">
      <c r="A10" s="41">
        <v>6</v>
      </c>
      <c r="B10" s="41" t="s">
        <v>139</v>
      </c>
      <c r="C10" s="41" t="s">
        <v>140</v>
      </c>
      <c r="D10" s="50">
        <v>4</v>
      </c>
      <c r="E10" s="41" t="s">
        <v>45</v>
      </c>
      <c r="F10" s="42">
        <v>142000</v>
      </c>
      <c r="G10" s="42">
        <v>26980</v>
      </c>
      <c r="H10" s="51">
        <f t="shared" si="0"/>
        <v>0.19</v>
      </c>
      <c r="I10" s="42">
        <v>168980</v>
      </c>
      <c r="J10" s="42">
        <v>675920</v>
      </c>
      <c r="K10" s="42">
        <v>540000</v>
      </c>
      <c r="L10" s="42">
        <v>102600</v>
      </c>
      <c r="M10" s="51">
        <f t="shared" si="1"/>
        <v>0.19</v>
      </c>
      <c r="N10" s="42">
        <v>642600</v>
      </c>
      <c r="O10" s="42">
        <v>2570400</v>
      </c>
      <c r="P10" s="42">
        <f t="shared" si="2"/>
        <v>341000</v>
      </c>
      <c r="Q10" s="42">
        <f t="shared" si="3"/>
        <v>1364000</v>
      </c>
    </row>
    <row r="11" spans="1:71" ht="60">
      <c r="A11" s="41">
        <v>7</v>
      </c>
      <c r="B11" s="41" t="s">
        <v>141</v>
      </c>
      <c r="C11" s="41" t="s">
        <v>142</v>
      </c>
      <c r="D11" s="50">
        <v>150</v>
      </c>
      <c r="E11" s="41" t="s">
        <v>45</v>
      </c>
      <c r="F11" s="42">
        <v>6000</v>
      </c>
      <c r="G11" s="42">
        <v>1140</v>
      </c>
      <c r="H11" s="51">
        <f t="shared" si="0"/>
        <v>0.19</v>
      </c>
      <c r="I11" s="42">
        <v>7140</v>
      </c>
      <c r="J11" s="42">
        <v>1071000</v>
      </c>
      <c r="K11" s="42">
        <v>10000</v>
      </c>
      <c r="L11" s="42">
        <v>1900</v>
      </c>
      <c r="M11" s="51">
        <f t="shared" si="1"/>
        <v>0.19</v>
      </c>
      <c r="N11" s="42">
        <v>11900</v>
      </c>
      <c r="O11" s="42">
        <v>1785000</v>
      </c>
      <c r="P11" s="42">
        <f t="shared" si="2"/>
        <v>8000</v>
      </c>
      <c r="Q11" s="42">
        <f t="shared" si="3"/>
        <v>1200000</v>
      </c>
    </row>
    <row r="12" spans="1:71" ht="45">
      <c r="A12" s="41">
        <v>8</v>
      </c>
      <c r="B12" s="41" t="s">
        <v>143</v>
      </c>
      <c r="C12" s="41" t="s">
        <v>144</v>
      </c>
      <c r="D12" s="50">
        <v>1</v>
      </c>
      <c r="E12" s="41" t="s">
        <v>45</v>
      </c>
      <c r="F12" s="42">
        <v>5000000</v>
      </c>
      <c r="G12" s="42">
        <v>0</v>
      </c>
      <c r="H12" s="51">
        <f t="shared" si="0"/>
        <v>0</v>
      </c>
      <c r="I12" s="42">
        <v>5000000</v>
      </c>
      <c r="J12" s="42">
        <v>5000000</v>
      </c>
      <c r="K12" s="42">
        <v>7560000</v>
      </c>
      <c r="L12" s="42">
        <v>1436400</v>
      </c>
      <c r="M12" s="51">
        <f t="shared" si="1"/>
        <v>0.19</v>
      </c>
      <c r="N12" s="42">
        <v>8996400</v>
      </c>
      <c r="O12" s="42">
        <v>8996400</v>
      </c>
      <c r="P12" s="42">
        <f t="shared" si="2"/>
        <v>6280000</v>
      </c>
      <c r="Q12" s="42">
        <f t="shared" si="3"/>
        <v>6280000</v>
      </c>
    </row>
    <row r="13" spans="1:71" ht="45">
      <c r="A13" s="41">
        <v>9</v>
      </c>
      <c r="B13" s="41" t="s">
        <v>145</v>
      </c>
      <c r="C13" s="41" t="s">
        <v>146</v>
      </c>
      <c r="D13" s="50">
        <v>8</v>
      </c>
      <c r="E13" s="41" t="s">
        <v>147</v>
      </c>
      <c r="F13" s="42">
        <v>4500000</v>
      </c>
      <c r="G13" s="42">
        <v>0</v>
      </c>
      <c r="H13" s="51">
        <f t="shared" si="0"/>
        <v>0</v>
      </c>
      <c r="I13" s="42">
        <v>4500000</v>
      </c>
      <c r="J13" s="42">
        <v>36000000</v>
      </c>
      <c r="K13" s="42">
        <v>7560000</v>
      </c>
      <c r="L13" s="42">
        <v>1436400</v>
      </c>
      <c r="M13" s="51">
        <f t="shared" si="1"/>
        <v>0.19</v>
      </c>
      <c r="N13" s="42">
        <v>8996400</v>
      </c>
      <c r="O13" s="42">
        <v>71971200</v>
      </c>
      <c r="P13" s="42">
        <f t="shared" si="2"/>
        <v>6030000</v>
      </c>
      <c r="Q13" s="42">
        <f t="shared" si="3"/>
        <v>48240000</v>
      </c>
    </row>
    <row r="14" spans="1:71" s="33" customFormat="1" ht="30" customHeight="1">
      <c r="A14" s="68" t="s">
        <v>150</v>
      </c>
      <c r="B14" s="69"/>
      <c r="C14" s="70"/>
      <c r="D14" s="64"/>
      <c r="E14" s="63"/>
      <c r="F14" s="65"/>
      <c r="G14" s="65"/>
      <c r="H14" s="66"/>
      <c r="I14" s="65"/>
      <c r="J14" s="65">
        <f>SUM(J5:J13)</f>
        <v>62103500</v>
      </c>
      <c r="K14" s="65"/>
      <c r="L14" s="65"/>
      <c r="M14" s="66"/>
      <c r="N14" s="65"/>
      <c r="O14" s="65">
        <f>SUM(O5:O13)</f>
        <v>116953200</v>
      </c>
      <c r="P14" s="65"/>
      <c r="Q14" s="65">
        <f>SUM(Q5:Q13)</f>
        <v>78715000</v>
      </c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</row>
  </sheetData>
  <mergeCells count="7">
    <mergeCell ref="A14:C14"/>
    <mergeCell ref="A1:Q1"/>
    <mergeCell ref="A2:Q2"/>
    <mergeCell ref="A3:E3"/>
    <mergeCell ref="F3:J3"/>
    <mergeCell ref="K3:O3"/>
    <mergeCell ref="P3:Q3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RESUMEN</vt:lpstr>
      <vt:lpstr>COMPARATIVO GENERAL</vt:lpstr>
      <vt:lpstr>AGENDA JUVENIL</vt:lpstr>
      <vt:lpstr>20 DE JULIO</vt:lpstr>
      <vt:lpstr>PARQUE RENACE</vt:lpstr>
      <vt:lpstr>SEMANA JUVENTUD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Dario Duque Vargas</dc:creator>
  <cp:lastModifiedBy>Miguel Dario Duque Vargas</cp:lastModifiedBy>
  <dcterms:created xsi:type="dcterms:W3CDTF">2026-06-19T20:46:33Z</dcterms:created>
  <dcterms:modified xsi:type="dcterms:W3CDTF">2026-06-19T20:48:11Z</dcterms:modified>
</cp:coreProperties>
</file>