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Documentos\2026\ICETEX\JULIO\VALOR USUARIO\PARA PUBLICAR\"/>
    </mc:Choice>
  </mc:AlternateContent>
  <xr:revisionPtr revIDLastSave="0" documentId="8_{10E6A248-6E65-480A-A870-0C04EACC267D}" xr6:coauthVersionLast="47" xr6:coauthVersionMax="47" xr10:uidLastSave="{00000000-0000-0000-0000-000000000000}"/>
  <bookViews>
    <workbookView xWindow="-108" yWindow="-108" windowWidth="23256" windowHeight="12456" tabRatio="923" activeTab="1" xr2:uid="{00000000-000D-0000-FFFF-FFFF00000000}"/>
  </bookViews>
  <sheets>
    <sheet name="1. EXPERIAN COLOMBIA S.A" sheetId="61" r:id="rId1"/>
    <sheet name="ANÁLISIS SONDEO 2026" sheetId="60" r:id="rId2"/>
    <sheet name="PANTALLAZO SECOP" sheetId="49" r:id="rId3"/>
    <sheet name="Correo ICETEX" sheetId="31" r:id="rId4"/>
  </sheets>
  <externalReferences>
    <externalReference r:id="rId5"/>
    <externalReference r:id="rId6"/>
  </externalReferences>
  <definedNames>
    <definedName name="Acepta">'[1]CONSOLIDADO MATRIZ'!$AD$6:$AD$7</definedName>
    <definedName name="asdas">[2]REQUERIMIENTOS_OBLIGATORIOS!$AC$6:$AC$7</definedName>
    <definedName name="Esfuerzo">'[1]CONSOLIDADO MATRIZ'!$AC$6:$AC$8</definedName>
    <definedName name="FormaCumplimiento">'[1]CONSOLIDADO MATRIZ'!$AB$6:$AB$9</definedName>
    <definedName name="HorasporCrédito">#REF!</definedName>
    <definedName name="NumCréditos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9" i="60" l="1"/>
  <c r="R10" i="60"/>
  <c r="R8" i="60"/>
  <c r="O9" i="60" l="1"/>
  <c r="O10" i="60"/>
  <c r="O8" i="60"/>
  <c r="N9" i="60"/>
  <c r="N10" i="60"/>
  <c r="N8" i="60"/>
  <c r="L9" i="60"/>
  <c r="L10" i="60"/>
  <c r="L8" i="60"/>
  <c r="K9" i="60"/>
  <c r="K10" i="60"/>
  <c r="K8" i="60"/>
  <c r="J9" i="60"/>
  <c r="J10" i="60"/>
  <c r="J8" i="60"/>
  <c r="M8" i="60" s="1"/>
  <c r="P10" i="60" l="1"/>
  <c r="H10" i="60"/>
  <c r="I10" i="60" s="1"/>
  <c r="E10" i="60"/>
  <c r="F10" i="60" s="1"/>
  <c r="H9" i="60"/>
  <c r="I9" i="60" s="1"/>
  <c r="E9" i="60"/>
  <c r="F9" i="60" s="1"/>
  <c r="S8" i="60"/>
  <c r="H8" i="60"/>
  <c r="I8" i="60" s="1"/>
  <c r="E8" i="60"/>
  <c r="F8" i="60" s="1"/>
  <c r="F11" i="60" l="1"/>
  <c r="I11" i="60"/>
  <c r="P8" i="60"/>
  <c r="P9" i="60"/>
  <c r="M10" i="60"/>
  <c r="S9" i="60"/>
  <c r="T8" i="60"/>
  <c r="U8" i="60" s="1"/>
  <c r="S10" i="60"/>
  <c r="M9" i="60"/>
  <c r="T10" i="60" l="1"/>
  <c r="U10" i="60" s="1"/>
  <c r="T9" i="60"/>
  <c r="U9" i="60" s="1"/>
  <c r="U11" i="60" l="1"/>
</calcChain>
</file>

<file path=xl/sharedStrings.xml><?xml version="1.0" encoding="utf-8"?>
<sst xmlns="http://schemas.openxmlformats.org/spreadsheetml/2006/main" count="37" uniqueCount="33">
  <si>
    <t>VALOR UNITARIO</t>
  </si>
  <si>
    <t>VALOR IVA 19%</t>
  </si>
  <si>
    <t>VALOR TOTAL INCLUIDO IVA</t>
  </si>
  <si>
    <r>
      <rPr>
        <b/>
        <sz val="10"/>
        <color rgb="FF070707"/>
        <rFont val="Arial"/>
        <family val="2"/>
      </rPr>
      <t>VALOR UNITARIO</t>
    </r>
  </si>
  <si>
    <r>
      <rPr>
        <b/>
        <sz val="10"/>
        <color rgb="FF070707"/>
        <rFont val="Arial"/>
        <family val="2"/>
      </rPr>
      <t>VALOR IVA 19%</t>
    </r>
  </si>
  <si>
    <r>
      <rPr>
        <b/>
        <sz val="10"/>
        <rFont val="Arial"/>
        <family val="2"/>
      </rPr>
      <t>VALOR TOTAL INCLUIDO IVA</t>
    </r>
  </si>
  <si>
    <t>ITEM(S) REQUERIDOS</t>
  </si>
  <si>
    <t>MENOR VR</t>
  </si>
  <si>
    <t>PROMEDIO</t>
  </si>
  <si>
    <t>MEDIANA</t>
  </si>
  <si>
    <t>MEDIA GEOMETRICA</t>
  </si>
  <si>
    <t xml:space="preserve">MEDIANA </t>
  </si>
  <si>
    <t xml:space="preserve">DESVIACIÓN </t>
  </si>
  <si>
    <t>DISPERSIÓN</t>
  </si>
  <si>
    <t>CRITERIO</t>
  </si>
  <si>
    <t xml:space="preserve">PROMEDIO MENOR VALOR Y MEDIA GEOMETRICA </t>
  </si>
  <si>
    <t>PRECIO TECHO DE REFERENCIA ANTES DE IVA</t>
  </si>
  <si>
    <t xml:space="preserve">IVA (SI APLICA) </t>
  </si>
  <si>
    <t>PRECIO TECHO DE REFERENCIA INCLUIDO  IVA (SI APLICA)</t>
  </si>
  <si>
    <t xml:space="preserve">No. </t>
  </si>
  <si>
    <t xml:space="preserve">ITEM </t>
  </si>
  <si>
    <t>2</t>
  </si>
  <si>
    <t>3</t>
  </si>
  <si>
    <t>AÑO 2026 A 2028</t>
  </si>
  <si>
    <t>VALOR TOTAL AÑO 2026 A 2028</t>
  </si>
  <si>
    <t>MULTIPLO MÁS CERCANO A 50</t>
  </si>
  <si>
    <r>
      <t>Objeto:</t>
    </r>
    <r>
      <rPr>
        <sz val="11"/>
        <color rgb="FF000000"/>
        <rFont val="Arial"/>
        <family val="2"/>
      </rPr>
      <t>"Prestar los servicios especializados para suministrar la información del valor del salario de nuestros usuarios del ICETEX."</t>
    </r>
  </si>
  <si>
    <t>HISTORICO CONTRATO 2025-1352</t>
  </si>
  <si>
    <t>EXPERIAN COLOMBIA S.A</t>
  </si>
  <si>
    <t>VALOR INGRESO REAL POR PERSONA</t>
  </si>
  <si>
    <t xml:space="preserve">PROYECCION DE INGRESOS  POR PERSONA PARA LOS PROXIMOS 6 MESES </t>
  </si>
  <si>
    <t>PROBABILIDAD DE DESEMPLEO EN LOS SIGUIENTES 6 MESES</t>
  </si>
  <si>
    <t>MENOR VALOR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</si>
</sst>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-&quot;$&quot;* #,##0_-;\-&quot;$&quot;* #,##0_-;_-&quot;$&quot;* &quot;-&quot;??_-;_-@_-"/>
    <numFmt numFmtId="166" formatCode="&quot; &quot;[$$-240A]&quot; &quot;* #,##0&quot; &quot;;&quot; &quot;[$$-240A]&quot; &quot;* \(#,##0\);&quot; &quot;[$$-240A]&quot; &quot;* &quot;-&quot;??&quot; &quot;"/>
    <numFmt numFmtId="167" formatCode="_-* #,##0_-;\-* #,##0_-;_-* &quot;-&quot;??_-;_-@_-"/>
    <numFmt numFmtId="168" formatCode="_-&quot;$&quot;\ * #,##0_-;\-&quot;$&quot;\ * #,##0_-;_-&quot;$&quot;\ * &quot;-&quot;??_-;_-@_-"/>
  </numFmts>
  <fonts count="33" x14ac:knownFonts="1">
    <font>
      <sz val="10"/>
      <color indexed="8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name val="Arial"/>
      <family val="2"/>
    </font>
    <font>
      <sz val="10"/>
      <color rgb="FF000000"/>
      <name val="Arial"/>
      <family val="2"/>
    </font>
    <font>
      <sz val="10"/>
      <color rgb="FF000000"/>
      <name val="Times New Roman"/>
      <family val="1"/>
    </font>
    <font>
      <b/>
      <sz val="10"/>
      <name val="Arial"/>
      <family val="2"/>
    </font>
    <font>
      <b/>
      <sz val="10"/>
      <color rgb="FF070707"/>
      <name val="Arial"/>
      <family val="2"/>
    </font>
    <font>
      <b/>
      <sz val="10"/>
      <color theme="0"/>
      <name val="Arial"/>
      <family val="2"/>
    </font>
    <font>
      <sz val="10"/>
      <color indexed="8"/>
      <name val="Arial"/>
      <family val="2"/>
    </font>
    <font>
      <u/>
      <sz val="10"/>
      <color theme="10"/>
      <name val="Arial"/>
      <family val="2"/>
    </font>
    <font>
      <sz val="11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indexed="8"/>
      <name val="Arial"/>
      <family val="2"/>
    </font>
    <font>
      <b/>
      <sz val="11"/>
      <color indexed="8"/>
      <name val="Arial"/>
      <family val="2"/>
    </font>
    <font>
      <b/>
      <sz val="11"/>
      <color rgb="FF000000"/>
      <name val="Arial"/>
      <family val="2"/>
    </font>
    <font>
      <sz val="10"/>
      <color indexed="8"/>
      <name val="Arial"/>
      <family val="2"/>
    </font>
    <font>
      <b/>
      <sz val="10"/>
      <color theme="1"/>
      <name val="Arial"/>
      <family val="2"/>
    </font>
    <font>
      <sz val="9"/>
      <color indexed="8"/>
      <name val="Arial Narrow"/>
      <family val="2"/>
    </font>
    <font>
      <b/>
      <sz val="7"/>
      <color rgb="FFFFFFFF"/>
      <name val="Century Gothic"/>
      <family val="2"/>
    </font>
    <font>
      <b/>
      <sz val="9"/>
      <color rgb="FFFFFFFF"/>
      <name val="Century Gothic"/>
      <family val="2"/>
    </font>
    <font>
      <sz val="11"/>
      <color rgb="FF00000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7D7D7"/>
      </patternFill>
    </fill>
    <fill>
      <patternFill patternType="solid">
        <fgColor rgb="FFDDDDDD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2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auto="1"/>
      </left>
      <right/>
      <top/>
      <bottom/>
      <diagonal/>
    </border>
    <border>
      <left style="thin">
        <color indexed="64"/>
      </left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</borders>
  <cellStyleXfs count="38">
    <xf numFmtId="0" fontId="0" fillId="0" borderId="0" applyNumberFormat="0" applyFill="0" applyBorder="0" applyProtection="0"/>
    <xf numFmtId="164" fontId="10" fillId="0" borderId="0" applyFont="0" applyFill="0" applyBorder="0" applyAlignment="0" applyProtection="0"/>
    <xf numFmtId="0" fontId="13" fillId="0" borderId="0"/>
    <xf numFmtId="0" fontId="10" fillId="0" borderId="0" applyNumberFormat="0" applyFill="0" applyBorder="0" applyProtection="0"/>
    <xf numFmtId="43" fontId="17" fillId="0" borderId="0" applyFon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/>
    <xf numFmtId="42" fontId="21" fillId="0" borderId="0" applyFon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8" fillId="0" borderId="0"/>
    <xf numFmtId="0" fontId="21" fillId="0" borderId="0"/>
    <xf numFmtId="42" fontId="8" fillId="0" borderId="0" applyFont="0" applyFill="0" applyBorder="0" applyAlignment="0" applyProtection="0"/>
    <xf numFmtId="0" fontId="7" fillId="0" borderId="0"/>
    <xf numFmtId="42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6" fillId="0" borderId="0"/>
    <xf numFmtId="42" fontId="6" fillId="0" borderId="0" applyFont="0" applyFill="0" applyBorder="0" applyAlignment="0" applyProtection="0"/>
    <xf numFmtId="0" fontId="10" fillId="0" borderId="0" applyNumberFormat="0" applyFill="0" applyBorder="0" applyProtection="0"/>
    <xf numFmtId="0" fontId="20" fillId="0" borderId="0"/>
    <xf numFmtId="0" fontId="5" fillId="0" borderId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9" fontId="27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0" fontId="2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</cellStyleXfs>
  <cellXfs count="70">
    <xf numFmtId="0" fontId="0" fillId="0" borderId="0" xfId="0"/>
    <xf numFmtId="42" fontId="10" fillId="2" borderId="4" xfId="0" applyNumberFormat="1" applyFont="1" applyFill="1" applyBorder="1" applyAlignment="1">
      <alignment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10" fillId="0" borderId="0" xfId="0" applyFont="1"/>
    <xf numFmtId="0" fontId="10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10" fillId="0" borderId="0" xfId="0" applyFont="1" applyAlignment="1">
      <alignment horizontal="center" vertical="center"/>
    </xf>
    <xf numFmtId="165" fontId="12" fillId="0" borderId="13" xfId="1" applyNumberFormat="1" applyFont="1" applyBorder="1" applyAlignment="1">
      <alignment horizontal="center" vertical="center" wrapText="1"/>
    </xf>
    <xf numFmtId="0" fontId="14" fillId="5" borderId="14" xfId="2" applyFont="1" applyFill="1" applyBorder="1" applyAlignment="1">
      <alignment horizontal="center" vertical="center" wrapText="1"/>
    </xf>
    <xf numFmtId="0" fontId="14" fillId="5" borderId="15" xfId="2" applyFont="1" applyFill="1" applyBorder="1" applyAlignment="1">
      <alignment horizontal="center" vertical="center" wrapText="1"/>
    </xf>
    <xf numFmtId="0" fontId="14" fillId="5" borderId="16" xfId="2" applyFont="1" applyFill="1" applyBorder="1" applyAlignment="1">
      <alignment horizontal="center" vertical="center" wrapText="1"/>
    </xf>
    <xf numFmtId="9" fontId="0" fillId="0" borderId="0" xfId="28" applyFont="1"/>
    <xf numFmtId="9" fontId="10" fillId="2" borderId="4" xfId="28" applyFont="1" applyFill="1" applyBorder="1" applyAlignment="1">
      <alignment vertical="center" wrapText="1"/>
    </xf>
    <xf numFmtId="42" fontId="10" fillId="2" borderId="4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165" fontId="10" fillId="0" borderId="13" xfId="1" applyNumberFormat="1" applyFont="1" applyBorder="1" applyAlignment="1">
      <alignment horizontal="center" vertical="center"/>
    </xf>
    <xf numFmtId="165" fontId="0" fillId="0" borderId="0" xfId="0" applyNumberFormat="1"/>
    <xf numFmtId="42" fontId="9" fillId="12" borderId="4" xfId="0" applyNumberFormat="1" applyFont="1" applyFill="1" applyBorder="1" applyAlignment="1">
      <alignment vertical="center" wrapText="1"/>
    </xf>
    <xf numFmtId="0" fontId="9" fillId="0" borderId="0" xfId="0" applyFont="1" applyAlignment="1">
      <alignment horizontal="center"/>
    </xf>
    <xf numFmtId="167" fontId="10" fillId="0" borderId="13" xfId="4" applyNumberFormat="1" applyFont="1" applyFill="1" applyBorder="1" applyAlignment="1">
      <alignment horizontal="center" vertical="center"/>
    </xf>
    <xf numFmtId="165" fontId="12" fillId="0" borderId="13" xfId="1" applyNumberFormat="1" applyFont="1" applyFill="1" applyBorder="1" applyAlignment="1">
      <alignment horizontal="center" vertical="center" wrapText="1"/>
    </xf>
    <xf numFmtId="42" fontId="16" fillId="9" borderId="19" xfId="0" applyNumberFormat="1" applyFont="1" applyFill="1" applyBorder="1"/>
    <xf numFmtId="1" fontId="0" fillId="0" borderId="0" xfId="0" applyNumberFormat="1" applyAlignment="1">
      <alignment vertical="center"/>
    </xf>
    <xf numFmtId="1" fontId="0" fillId="0" borderId="0" xfId="0" applyNumberFormat="1"/>
    <xf numFmtId="0" fontId="30" fillId="9" borderId="4" xfId="19" applyFont="1" applyFill="1" applyBorder="1" applyAlignment="1">
      <alignment horizontal="center" vertical="center"/>
    </xf>
    <xf numFmtId="0" fontId="31" fillId="9" borderId="4" xfId="19" applyFont="1" applyFill="1" applyBorder="1" applyAlignment="1">
      <alignment horizontal="center" vertical="center"/>
    </xf>
    <xf numFmtId="0" fontId="29" fillId="0" borderId="4" xfId="18" applyFont="1" applyBorder="1" applyAlignment="1">
      <alignment vertical="center" wrapText="1"/>
    </xf>
    <xf numFmtId="49" fontId="25" fillId="7" borderId="4" xfId="18" applyNumberFormat="1" applyFont="1" applyFill="1" applyBorder="1" applyAlignment="1">
      <alignment horizontal="center" vertical="center" wrapText="1"/>
    </xf>
    <xf numFmtId="0" fontId="0" fillId="3" borderId="7" xfId="0" applyFill="1" applyBorder="1"/>
    <xf numFmtId="0" fontId="0" fillId="3" borderId="8" xfId="0" applyFill="1" applyBorder="1"/>
    <xf numFmtId="42" fontId="10" fillId="7" borderId="4" xfId="0" applyNumberFormat="1" applyFont="1" applyFill="1" applyBorder="1" applyAlignment="1">
      <alignment vertical="center" wrapText="1"/>
    </xf>
    <xf numFmtId="42" fontId="10" fillId="12" borderId="4" xfId="0" applyNumberFormat="1" applyFont="1" applyFill="1" applyBorder="1" applyAlignment="1">
      <alignment vertical="center" wrapText="1"/>
    </xf>
    <xf numFmtId="166" fontId="10" fillId="0" borderId="13" xfId="0" applyNumberFormat="1" applyFont="1" applyFill="1" applyBorder="1" applyAlignment="1" applyProtection="1">
      <alignment horizontal="right" vertical="center"/>
      <protection locked="0"/>
    </xf>
    <xf numFmtId="168" fontId="12" fillId="0" borderId="4" xfId="15" applyNumberFormat="1" applyFont="1" applyFill="1" applyBorder="1" applyAlignment="1">
      <alignment horizontal="center" vertical="center" wrapText="1"/>
    </xf>
    <xf numFmtId="0" fontId="0" fillId="7" borderId="0" xfId="0" applyFill="1" applyAlignment="1">
      <alignment horizontal="center" vertical="center"/>
    </xf>
    <xf numFmtId="0" fontId="0" fillId="7" borderId="20" xfId="0" applyFill="1" applyBorder="1" applyAlignment="1">
      <alignment horizontal="center" vertical="center"/>
    </xf>
    <xf numFmtId="0" fontId="9" fillId="7" borderId="0" xfId="0" applyFont="1" applyFill="1" applyAlignment="1">
      <alignment horizontal="center" vertical="center"/>
    </xf>
    <xf numFmtId="165" fontId="9" fillId="10" borderId="4" xfId="1" applyNumberFormat="1" applyFont="1" applyFill="1" applyBorder="1"/>
    <xf numFmtId="166" fontId="9" fillId="11" borderId="4" xfId="0" applyNumberFormat="1" applyFont="1" applyFill="1" applyBorder="1"/>
    <xf numFmtId="3" fontId="26" fillId="0" borderId="0" xfId="0" applyNumberFormat="1" applyFont="1"/>
    <xf numFmtId="3" fontId="0" fillId="0" borderId="0" xfId="0" applyNumberFormat="1"/>
    <xf numFmtId="0" fontId="9" fillId="0" borderId="0" xfId="0" applyFont="1" applyBorder="1" applyAlignment="1">
      <alignment horizontal="center"/>
    </xf>
    <xf numFmtId="0" fontId="26" fillId="0" borderId="1" xfId="0" applyFont="1" applyFill="1" applyBorder="1" applyAlignment="1">
      <alignment horizontal="justify" vertical="justify" wrapText="1"/>
    </xf>
    <xf numFmtId="0" fontId="24" fillId="0" borderId="2" xfId="0" applyFont="1" applyFill="1" applyBorder="1" applyAlignment="1">
      <alignment horizontal="justify" vertical="justify" wrapText="1"/>
    </xf>
    <xf numFmtId="0" fontId="9" fillId="8" borderId="1" xfId="0" applyFont="1" applyFill="1" applyBorder="1" applyAlignment="1">
      <alignment horizontal="center" vertical="center" wrapText="1"/>
    </xf>
    <xf numFmtId="0" fontId="9" fillId="8" borderId="2" xfId="0" applyFont="1" applyFill="1" applyBorder="1" applyAlignment="1">
      <alignment horizontal="center" vertical="center" wrapText="1"/>
    </xf>
    <xf numFmtId="0" fontId="9" fillId="8" borderId="3" xfId="0" applyFont="1" applyFill="1" applyBorder="1" applyAlignment="1">
      <alignment horizontal="center" vertical="center" wrapText="1"/>
    </xf>
    <xf numFmtId="0" fontId="9" fillId="11" borderId="1" xfId="0" applyFont="1" applyFill="1" applyBorder="1" applyAlignment="1">
      <alignment horizontal="center" vertical="center" wrapText="1"/>
    </xf>
    <xf numFmtId="0" fontId="9" fillId="11" borderId="2" xfId="0" applyFont="1" applyFill="1" applyBorder="1" applyAlignment="1">
      <alignment horizontal="center" vertical="center" wrapText="1"/>
    </xf>
    <xf numFmtId="42" fontId="16" fillId="6" borderId="4" xfId="0" applyNumberFormat="1" applyFont="1" applyFill="1" applyBorder="1" applyAlignment="1">
      <alignment horizontal="center" vertical="center" wrapText="1"/>
    </xf>
    <xf numFmtId="42" fontId="16" fillId="6" borderId="19" xfId="0" applyNumberFormat="1" applyFont="1" applyFill="1" applyBorder="1" applyAlignment="1">
      <alignment horizontal="center" vertical="center" wrapText="1"/>
    </xf>
    <xf numFmtId="0" fontId="11" fillId="4" borderId="10" xfId="2" applyFont="1" applyFill="1" applyBorder="1" applyAlignment="1">
      <alignment horizontal="center" wrapText="1"/>
    </xf>
    <xf numFmtId="0" fontId="11" fillId="4" borderId="0" xfId="2" applyFont="1" applyFill="1" applyAlignment="1">
      <alignment horizontal="center" wrapText="1"/>
    </xf>
    <xf numFmtId="42" fontId="16" fillId="6" borderId="5" xfId="0" applyNumberFormat="1" applyFont="1" applyFill="1" applyBorder="1" applyAlignment="1">
      <alignment horizontal="center" vertical="center" wrapText="1"/>
    </xf>
    <xf numFmtId="42" fontId="16" fillId="6" borderId="18" xfId="0" applyNumberFormat="1" applyFont="1" applyFill="1" applyBorder="1" applyAlignment="1">
      <alignment horizontal="center" vertical="center" wrapText="1"/>
    </xf>
    <xf numFmtId="42" fontId="16" fillId="6" borderId="13" xfId="0" applyNumberFormat="1" applyFont="1" applyFill="1" applyBorder="1" applyAlignment="1">
      <alignment horizontal="center" vertical="center" wrapText="1"/>
    </xf>
    <xf numFmtId="9" fontId="16" fillId="6" borderId="12" xfId="28" applyFont="1" applyFill="1" applyBorder="1" applyAlignment="1">
      <alignment horizontal="center" vertical="center" wrapText="1"/>
    </xf>
    <xf numFmtId="9" fontId="16" fillId="6" borderId="9" xfId="28" applyFont="1" applyFill="1" applyBorder="1" applyAlignment="1">
      <alignment horizontal="center" vertical="center" wrapText="1"/>
    </xf>
    <xf numFmtId="9" fontId="16" fillId="6" borderId="11" xfId="28" applyFont="1" applyFill="1" applyBorder="1" applyAlignment="1">
      <alignment horizontal="center" vertical="center" wrapText="1"/>
    </xf>
    <xf numFmtId="42" fontId="16" fillId="6" borderId="6" xfId="0" applyNumberFormat="1" applyFont="1" applyFill="1" applyBorder="1" applyAlignment="1">
      <alignment horizontal="center" vertical="center" wrapText="1"/>
    </xf>
    <xf numFmtId="42" fontId="16" fillId="6" borderId="0" xfId="0" applyNumberFormat="1" applyFont="1" applyFill="1" applyBorder="1" applyAlignment="1">
      <alignment horizontal="center" vertical="center" wrapText="1"/>
    </xf>
    <xf numFmtId="42" fontId="16" fillId="6" borderId="17" xfId="0" applyNumberFormat="1" applyFont="1" applyFill="1" applyBorder="1" applyAlignment="1">
      <alignment horizontal="center" vertical="center" wrapText="1"/>
    </xf>
    <xf numFmtId="42" fontId="28" fillId="10" borderId="4" xfId="0" applyNumberFormat="1" applyFont="1" applyFill="1" applyBorder="1" applyAlignment="1">
      <alignment horizontal="center" vertical="center" wrapText="1"/>
    </xf>
    <xf numFmtId="42" fontId="28" fillId="10" borderId="6" xfId="0" applyNumberFormat="1" applyFont="1" applyFill="1" applyBorder="1" applyAlignment="1">
      <alignment horizontal="center" vertical="center" wrapText="1"/>
    </xf>
    <xf numFmtId="42" fontId="28" fillId="10" borderId="0" xfId="0" applyNumberFormat="1" applyFont="1" applyFill="1" applyBorder="1" applyAlignment="1">
      <alignment horizontal="center" vertical="center" wrapText="1"/>
    </xf>
    <xf numFmtId="42" fontId="28" fillId="10" borderId="17" xfId="0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9" fillId="0" borderId="3" xfId="0" applyFont="1" applyBorder="1" applyAlignment="1">
      <alignment horizontal="center"/>
    </xf>
  </cellXfs>
  <cellStyles count="38">
    <cellStyle name="Hipervínculo 2" xfId="5" xr:uid="{9CE2A6F1-B4F6-4F0C-95A4-BEFD68BF1D1F}"/>
    <cellStyle name="Hipervínculo 3" xfId="8" xr:uid="{A870416F-B1F9-407A-8A56-8D3610EE2188}"/>
    <cellStyle name="Hipervínculo 4" xfId="9" xr:uid="{7829551A-235B-4F76-8FCC-AB68FEA64293}"/>
    <cellStyle name="Millares" xfId="4" builtinId="3"/>
    <cellStyle name="Millares 2" xfId="32" xr:uid="{FC71B6F9-7851-423F-B528-0BEF24B96D6E}"/>
    <cellStyle name="Moneda" xfId="1" builtinId="4"/>
    <cellStyle name="Moneda [0] 2" xfId="7" xr:uid="{D8D53FF0-46E9-45E3-BCE8-99E254CF96EF}"/>
    <cellStyle name="Moneda [0] 2 2" xfId="12" xr:uid="{9AE7F60A-3E85-41DF-BDFF-3D7BD4F4AF86}"/>
    <cellStyle name="Moneda [0] 3" xfId="14" xr:uid="{E0454882-7B91-4653-BA64-0375E0C8B4B9}"/>
    <cellStyle name="Moneda [0] 4" xfId="17" xr:uid="{B3A392DF-FE00-4EA9-9AD3-D724F60CBFE7}"/>
    <cellStyle name="Moneda [0] 5" xfId="33" xr:uid="{28986433-4BA2-4BAA-8A58-293A8D61BA64}"/>
    <cellStyle name="Moneda 2" xfId="15" xr:uid="{28C4161A-D0DD-46BD-BAD4-94CA96BABD8D}"/>
    <cellStyle name="Moneda 2 2" xfId="22" xr:uid="{6C069556-EDCB-4B9A-B1C3-8880468D3136}"/>
    <cellStyle name="Moneda 2 3" xfId="29" xr:uid="{F77945E1-D488-49FA-B049-17FE8E768EBF}"/>
    <cellStyle name="Moneda 3" xfId="21" xr:uid="{CB3E49F9-838E-4034-AB38-9A270B6F5AB0}"/>
    <cellStyle name="Moneda 4" xfId="25" xr:uid="{6A372B52-E4FB-43CB-9461-3965C89EA559}"/>
    <cellStyle name="Moneda 5" xfId="37" xr:uid="{157A5DC8-5376-4882-9090-FB64946DBFB3}"/>
    <cellStyle name="Normal" xfId="0" builtinId="0"/>
    <cellStyle name="Normal 10" xfId="34" xr:uid="{7F982D56-3C28-42DB-AB7D-BD8163F6C6CE}"/>
    <cellStyle name="Normal 11" xfId="35" xr:uid="{08631AFA-6F7B-49D3-B7B5-5981F2AD3F41}"/>
    <cellStyle name="Normal 2" xfId="2" xr:uid="{00000000-0005-0000-0000-000005000000}"/>
    <cellStyle name="Normal 2 2" xfId="18" xr:uid="{1DB1C498-1910-41B9-B814-EBB388D6CC85}"/>
    <cellStyle name="Normal 3" xfId="3" xr:uid="{00000000-0005-0000-0000-000006000000}"/>
    <cellStyle name="Normal 3 2" xfId="19" xr:uid="{6C3931F9-6A89-4149-A697-177400518E92}"/>
    <cellStyle name="Normal 4" xfId="10" xr:uid="{447DD164-EC25-449D-935C-3808AFEA2B65}"/>
    <cellStyle name="Normal 4 2" xfId="20" xr:uid="{7D83C16E-A7CC-45A7-9078-A06A2A40A18C}"/>
    <cellStyle name="Normal 4 2 2" xfId="26" xr:uid="{6F391CF7-47A4-4DA9-8686-F4A8FBC03185}"/>
    <cellStyle name="Normal 4 3" xfId="36" xr:uid="{8A77F439-ADC0-4CCF-AE9E-C90772AE5462}"/>
    <cellStyle name="Normal 5" xfId="6" xr:uid="{9E0840E8-A042-443E-B543-FF9523C77C55}"/>
    <cellStyle name="Normal 5 2" xfId="11" xr:uid="{A2FD4CF0-581F-46FA-8648-A8254ED2880A}"/>
    <cellStyle name="Normal 6" xfId="13" xr:uid="{78A86A8E-AAB2-4B0C-9413-0FD39B72301C}"/>
    <cellStyle name="Normal 7" xfId="16" xr:uid="{039D14B1-A753-4982-B48E-E8F25E331C21}"/>
    <cellStyle name="Normal 8" xfId="24" xr:uid="{499E9FBC-D0D6-44CA-91BD-AAF22079960C}"/>
    <cellStyle name="Normal 9" xfId="30" xr:uid="{DAA15DAA-4091-4036-9377-F577CB3EC48B}"/>
    <cellStyle name="Porcentaje" xfId="28" builtinId="5"/>
    <cellStyle name="Porcentaje 2" xfId="23" xr:uid="{DB4E16EE-4DD3-4C87-BBBE-5C3CCF193715}"/>
    <cellStyle name="Porcentaje 2 2" xfId="27" xr:uid="{43394FC1-9A80-498C-AA60-324B9C0DD3B8}"/>
    <cellStyle name="Porcentaje 2 2 2" xfId="31" xr:uid="{933534AE-2A23-4881-8A7C-57E9C2D1C045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4</xdr:row>
      <xdr:rowOff>0</xdr:rowOff>
    </xdr:from>
    <xdr:to>
      <xdr:col>10</xdr:col>
      <xdr:colOff>229169</xdr:colOff>
      <xdr:row>35</xdr:row>
      <xdr:rowOff>76657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B693176-C633-8597-0861-120DDC9282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84960" y="670560"/>
          <a:ext cx="6569009" cy="527349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137160</xdr:colOff>
      <xdr:row>1</xdr:row>
      <xdr:rowOff>60960</xdr:rowOff>
    </xdr:from>
    <xdr:to>
      <xdr:col>19</xdr:col>
      <xdr:colOff>473705</xdr:colOff>
      <xdr:row>33</xdr:row>
      <xdr:rowOff>84287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7AC1EAE0-6A74-4B3A-337E-4E78188D9E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29640" y="228600"/>
          <a:ext cx="14601185" cy="5387807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7620</xdr:colOff>
      <xdr:row>2</xdr:row>
      <xdr:rowOff>121920</xdr:rowOff>
    </xdr:from>
    <xdr:to>
      <xdr:col>11</xdr:col>
      <xdr:colOff>541684</xdr:colOff>
      <xdr:row>35</xdr:row>
      <xdr:rowOff>53813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A0B565A-86BE-DCDF-4FC0-E0F41A8552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92580" y="457200"/>
          <a:ext cx="7666384" cy="546401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orporativo\trabajo\Proyectos\NuevoERP\Propuestas\Heinsohn\Anexos%20%20CP-01-2011\CP_001_ANEXO_3B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cetex-my.sharepoint.com/Pliegos%20Definitivos/Forma%20de%20cumplimiento%20req.%20obligatorio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MATRIZ"/>
    </sheetNames>
    <sheetDataSet>
      <sheetData sheetId="0">
        <row r="6">
          <cell r="AB6" t="str">
            <v>Incorporado e integrado desde su origen</v>
          </cell>
          <cell r="AC6" t="str">
            <v>Alto</v>
          </cell>
          <cell r="AD6" t="str">
            <v>Si</v>
          </cell>
        </row>
        <row r="7">
          <cell r="AB7" t="str">
            <v>Incorporado a través de un tercero</v>
          </cell>
          <cell r="AC7" t="str">
            <v>Medio</v>
          </cell>
          <cell r="AD7" t="str">
            <v>No</v>
          </cell>
        </row>
        <row r="8">
          <cell r="AB8" t="str">
            <v>Cubierto por un desarrollo existente</v>
          </cell>
          <cell r="AC8" t="str">
            <v>Bajo</v>
          </cell>
        </row>
        <row r="9">
          <cell r="AB9" t="str">
            <v>Cubierto por un desarrollo no existente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QUERIMIENTOS_OBLIGATORIOS"/>
    </sheetNames>
    <sheetDataSet>
      <sheetData sheetId="0">
        <row r="6">
          <cell r="AC6" t="str">
            <v>Si</v>
          </cell>
        </row>
        <row r="7">
          <cell r="AC7" t="str">
            <v>No</v>
          </cell>
        </row>
      </sheetData>
    </sheetDataSet>
  </externalBook>
</externalLink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119C85-21BB-4973-878E-4CB688A9A0C1}">
  <dimension ref="A1"/>
  <sheetViews>
    <sheetView topLeftCell="A10" workbookViewId="0">
      <selection activeCell="C5" sqref="C5"/>
    </sheetView>
  </sheetViews>
  <sheetFormatPr baseColWidth="10" defaultRowHeight="13.2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9A9E11-0499-4F73-9440-0ADE9D422ED1}">
  <sheetPr>
    <tabColor rgb="FF00B0F0"/>
  </sheetPr>
  <dimension ref="A2:Z27"/>
  <sheetViews>
    <sheetView tabSelected="1" topLeftCell="G1" zoomScale="80" zoomScaleNormal="80" workbookViewId="0">
      <selection activeCell="T15" sqref="T15"/>
    </sheetView>
  </sheetViews>
  <sheetFormatPr baseColWidth="10" defaultRowHeight="13.2" x14ac:dyDescent="0.25"/>
  <cols>
    <col min="2" max="2" width="11.5546875" style="6"/>
    <col min="3" max="3" width="46.21875" style="6" customWidth="1"/>
    <col min="4" max="4" width="24.109375" style="6" customWidth="1"/>
    <col min="5" max="5" width="19.109375" style="6" customWidth="1"/>
    <col min="6" max="6" width="22.6640625" customWidth="1"/>
    <col min="7" max="7" width="16.44140625" customWidth="1"/>
    <col min="8" max="8" width="22.5546875" customWidth="1"/>
    <col min="9" max="15" width="16.5546875" customWidth="1"/>
    <col min="16" max="16" width="16.5546875" style="12" customWidth="1"/>
    <col min="17" max="17" width="20.5546875" style="6" customWidth="1"/>
    <col min="18" max="19" width="16.5546875" customWidth="1"/>
    <col min="20" max="20" width="17.77734375" bestFit="1" customWidth="1"/>
    <col min="21" max="21" width="19" customWidth="1"/>
    <col min="22" max="22" width="15.88671875" bestFit="1" customWidth="1"/>
  </cols>
  <sheetData>
    <row r="2" spans="1:26" x14ac:dyDescent="0.25">
      <c r="C2" s="15"/>
      <c r="S2" t="s">
        <v>25</v>
      </c>
    </row>
    <row r="3" spans="1:26" ht="13.2" customHeight="1" thickBot="1" x14ac:dyDescent="0.3"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</row>
    <row r="4" spans="1:26" ht="46.2" customHeight="1" thickBot="1" x14ac:dyDescent="0.3">
      <c r="A4" s="4"/>
      <c r="B4" s="43" t="s">
        <v>26</v>
      </c>
      <c r="C4" s="44"/>
      <c r="D4" s="45" t="s">
        <v>28</v>
      </c>
      <c r="E4" s="46"/>
      <c r="F4" s="47"/>
      <c r="G4" s="48" t="s">
        <v>27</v>
      </c>
      <c r="H4" s="49"/>
      <c r="I4" s="49"/>
      <c r="J4" s="50" t="s">
        <v>7</v>
      </c>
      <c r="K4" s="50" t="s">
        <v>8</v>
      </c>
      <c r="L4" s="50" t="s">
        <v>11</v>
      </c>
      <c r="M4" s="54" t="s">
        <v>15</v>
      </c>
      <c r="N4" s="50" t="s">
        <v>10</v>
      </c>
      <c r="O4" s="50" t="s">
        <v>12</v>
      </c>
      <c r="P4" s="57" t="s">
        <v>13</v>
      </c>
      <c r="Q4" s="60" t="s">
        <v>14</v>
      </c>
      <c r="R4" s="63" t="s">
        <v>16</v>
      </c>
      <c r="S4" s="63" t="s">
        <v>16</v>
      </c>
      <c r="T4" s="64" t="s">
        <v>17</v>
      </c>
      <c r="U4" s="63" t="s">
        <v>18</v>
      </c>
    </row>
    <row r="5" spans="1:26" x14ac:dyDescent="0.25">
      <c r="B5" s="29"/>
      <c r="C5" s="30"/>
      <c r="D5" s="30"/>
      <c r="E5" s="30"/>
      <c r="F5" s="30"/>
      <c r="G5" s="30"/>
      <c r="H5" s="30"/>
      <c r="I5" s="30"/>
      <c r="J5" s="51"/>
      <c r="K5" s="50"/>
      <c r="L5" s="50"/>
      <c r="M5" s="55"/>
      <c r="N5" s="50"/>
      <c r="O5" s="50"/>
      <c r="P5" s="58"/>
      <c r="Q5" s="61"/>
      <c r="R5" s="63"/>
      <c r="S5" s="63"/>
      <c r="T5" s="65"/>
      <c r="U5" s="63"/>
    </row>
    <row r="6" spans="1:26" s="3" customFormat="1" ht="12.75" customHeight="1" thickBot="1" x14ac:dyDescent="0.3">
      <c r="B6" s="52" t="s">
        <v>6</v>
      </c>
      <c r="C6" s="53"/>
      <c r="D6" s="53"/>
      <c r="E6" s="53"/>
      <c r="F6" s="53"/>
      <c r="G6" s="53"/>
      <c r="H6" s="53"/>
      <c r="I6" s="53"/>
      <c r="J6" s="51"/>
      <c r="K6" s="50"/>
      <c r="L6" s="50"/>
      <c r="M6" s="55"/>
      <c r="N6" s="50"/>
      <c r="O6" s="50"/>
      <c r="P6" s="58"/>
      <c r="Q6" s="61"/>
      <c r="R6" s="63"/>
      <c r="S6" s="63"/>
      <c r="T6" s="65"/>
      <c r="U6" s="63"/>
    </row>
    <row r="7" spans="1:26" s="2" customFormat="1" ht="28.2" customHeight="1" thickBot="1" x14ac:dyDescent="0.3">
      <c r="B7" s="25" t="s">
        <v>19</v>
      </c>
      <c r="C7" s="26" t="s">
        <v>20</v>
      </c>
      <c r="D7" s="10" t="s">
        <v>3</v>
      </c>
      <c r="E7" s="10" t="s">
        <v>4</v>
      </c>
      <c r="F7" s="11" t="s">
        <v>5</v>
      </c>
      <c r="G7" s="9" t="s">
        <v>0</v>
      </c>
      <c r="H7" s="10" t="s">
        <v>1</v>
      </c>
      <c r="I7" s="11" t="s">
        <v>2</v>
      </c>
      <c r="J7" s="50"/>
      <c r="K7" s="50"/>
      <c r="L7" s="50" t="s">
        <v>9</v>
      </c>
      <c r="M7" s="56"/>
      <c r="N7" s="50" t="s">
        <v>10</v>
      </c>
      <c r="O7" s="50"/>
      <c r="P7" s="59"/>
      <c r="Q7" s="62"/>
      <c r="R7" s="63"/>
      <c r="S7" s="63"/>
      <c r="T7" s="66"/>
      <c r="U7" s="63"/>
    </row>
    <row r="8" spans="1:26" s="3" customFormat="1" ht="26.4" customHeight="1" x14ac:dyDescent="0.25">
      <c r="B8" s="28">
        <v>1</v>
      </c>
      <c r="C8" s="27" t="s">
        <v>29</v>
      </c>
      <c r="D8" s="16">
        <v>2500</v>
      </c>
      <c r="E8" s="8">
        <f t="shared" ref="E8:E10" si="0">D8*19%</f>
        <v>475</v>
      </c>
      <c r="F8" s="20">
        <f>(D8+E8)</f>
        <v>2975</v>
      </c>
      <c r="G8" s="34">
        <v>1533.4090000000001</v>
      </c>
      <c r="H8" s="21">
        <f t="shared" ref="H8:H10" si="1">G8*19%</f>
        <v>291.34771000000001</v>
      </c>
      <c r="I8" s="33">
        <f>(G8+H8)</f>
        <v>1824.7567100000001</v>
      </c>
      <c r="J8" s="1">
        <f>+MIN(D8,G8)</f>
        <v>1533.4090000000001</v>
      </c>
      <c r="K8" s="1">
        <f>+AVERAGE(D8,G8)</f>
        <v>2016.7045000000001</v>
      </c>
      <c r="L8" s="1">
        <f>+MEDIAN(D8,G8)</f>
        <v>2016.7045000000001</v>
      </c>
      <c r="M8" s="31">
        <f>AVERAGE(J8,N8)</f>
        <v>1745.673664478637</v>
      </c>
      <c r="N8" s="32">
        <f>+GEOMEAN(D8,G8)</f>
        <v>1957.9383289572736</v>
      </c>
      <c r="O8" s="1">
        <f>+_xlfn.STDEV.S(D8,G8)</f>
        <v>683.48305073388644</v>
      </c>
      <c r="P8" s="13">
        <f>+O8/L8</f>
        <v>0.33891085716022673</v>
      </c>
      <c r="Q8" s="14" t="s">
        <v>32</v>
      </c>
      <c r="R8" s="1">
        <f>J8</f>
        <v>1533.4090000000001</v>
      </c>
      <c r="S8" s="1">
        <f>_xlfn.CEILING.MATH(R8,50,FALSE)</f>
        <v>1550</v>
      </c>
      <c r="T8" s="1">
        <f>S8*19%</f>
        <v>294.5</v>
      </c>
      <c r="U8" s="18">
        <f>S8+T8</f>
        <v>1844.5</v>
      </c>
      <c r="W8" s="23"/>
    </row>
    <row r="9" spans="1:26" ht="26.4" x14ac:dyDescent="0.25">
      <c r="B9" s="28" t="s">
        <v>21</v>
      </c>
      <c r="C9" s="27" t="s">
        <v>30</v>
      </c>
      <c r="D9" s="16">
        <v>800</v>
      </c>
      <c r="E9" s="8">
        <f t="shared" si="0"/>
        <v>152</v>
      </c>
      <c r="F9" s="20">
        <f t="shared" ref="F9:F10" si="2">(D9+E9)</f>
        <v>952</v>
      </c>
      <c r="G9" s="34">
        <v>647.41599999999994</v>
      </c>
      <c r="H9" s="21">
        <f t="shared" si="1"/>
        <v>123.00903999999998</v>
      </c>
      <c r="I9" s="33">
        <f t="shared" ref="I9:I10" si="3">(G9+H9)</f>
        <v>770.42503999999997</v>
      </c>
      <c r="J9" s="1">
        <f t="shared" ref="J9:J10" si="4">+MIN(D9,G9)</f>
        <v>647.41599999999994</v>
      </c>
      <c r="K9" s="1">
        <f t="shared" ref="K9:K10" si="5">+AVERAGE(D9,G9)</f>
        <v>723.70799999999997</v>
      </c>
      <c r="L9" s="1">
        <f t="shared" ref="L9:L10" si="6">+MEDIAN(D9,G9)</f>
        <v>723.70799999999997</v>
      </c>
      <c r="M9" s="31">
        <f t="shared" ref="M9:M10" si="7">AVERAGE(J9,N9)</f>
        <v>683.54574121122982</v>
      </c>
      <c r="N9" s="32">
        <f t="shared" ref="N9:N10" si="8">+GEOMEAN(D9,G9)</f>
        <v>719.67548242245959</v>
      </c>
      <c r="O9" s="1">
        <f t="shared" ref="O9:O10" si="9">+_xlfn.STDEV.S(D9,G9)</f>
        <v>107.8931811005683</v>
      </c>
      <c r="P9" s="13">
        <f t="shared" ref="P9:P10" si="10">+O9/L9</f>
        <v>0.14908385854594436</v>
      </c>
      <c r="Q9" s="14" t="s">
        <v>32</v>
      </c>
      <c r="R9" s="1">
        <f t="shared" ref="R9:R10" si="11">J9</f>
        <v>647.41599999999994</v>
      </c>
      <c r="S9" s="1">
        <f t="shared" ref="S9:S10" si="12">_xlfn.CEILING.MATH(R9,50,FALSE)</f>
        <v>650</v>
      </c>
      <c r="T9" s="1">
        <f t="shared" ref="T9:T10" si="13">S9*19%</f>
        <v>123.5</v>
      </c>
      <c r="U9" s="18">
        <f t="shared" ref="U9:U10" si="14">S9+T9</f>
        <v>773.5</v>
      </c>
      <c r="W9" s="24"/>
      <c r="Y9" s="3"/>
      <c r="Z9" s="3"/>
    </row>
    <row r="10" spans="1:26" ht="28.2" customHeight="1" thickBot="1" x14ac:dyDescent="0.3">
      <c r="B10" s="28" t="s">
        <v>22</v>
      </c>
      <c r="C10" s="27" t="s">
        <v>31</v>
      </c>
      <c r="D10" s="16">
        <v>800</v>
      </c>
      <c r="E10" s="8">
        <f t="shared" si="0"/>
        <v>152</v>
      </c>
      <c r="F10" s="20">
        <f t="shared" si="2"/>
        <v>952</v>
      </c>
      <c r="G10" s="34">
        <v>702.06799999999998</v>
      </c>
      <c r="H10" s="21">
        <f t="shared" si="1"/>
        <v>133.39292</v>
      </c>
      <c r="I10" s="33">
        <f t="shared" si="3"/>
        <v>835.46091999999999</v>
      </c>
      <c r="J10" s="1">
        <f t="shared" si="4"/>
        <v>702.06799999999998</v>
      </c>
      <c r="K10" s="1">
        <f t="shared" si="5"/>
        <v>751.03399999999999</v>
      </c>
      <c r="L10" s="1">
        <f t="shared" si="6"/>
        <v>751.03399999999999</v>
      </c>
      <c r="M10" s="31">
        <f t="shared" si="7"/>
        <v>725.75202732187836</v>
      </c>
      <c r="N10" s="32">
        <f t="shared" si="8"/>
        <v>749.43605464375685</v>
      </c>
      <c r="O10" s="1">
        <f t="shared" si="9"/>
        <v>69.248381295160982</v>
      </c>
      <c r="P10" s="13">
        <f t="shared" si="10"/>
        <v>9.2204056401122961E-2</v>
      </c>
      <c r="Q10" s="14" t="s">
        <v>32</v>
      </c>
      <c r="R10" s="1">
        <f t="shared" si="11"/>
        <v>702.06799999999998</v>
      </c>
      <c r="S10" s="1">
        <f t="shared" si="12"/>
        <v>750</v>
      </c>
      <c r="T10" s="1">
        <f t="shared" si="13"/>
        <v>142.5</v>
      </c>
      <c r="U10" s="18">
        <f t="shared" si="14"/>
        <v>892.5</v>
      </c>
      <c r="W10" s="24"/>
      <c r="Y10" s="3"/>
      <c r="Z10" s="3"/>
    </row>
    <row r="11" spans="1:26" ht="13.8" thickBot="1" x14ac:dyDescent="0.3">
      <c r="B11" s="35"/>
      <c r="C11" s="36"/>
      <c r="F11" s="38">
        <f>SUM(F8:F10)</f>
        <v>4879</v>
      </c>
      <c r="I11" s="39">
        <f>SUM(I8:I10)</f>
        <v>3430.6426700000002</v>
      </c>
      <c r="R11" s="67" t="s">
        <v>24</v>
      </c>
      <c r="S11" s="68"/>
      <c r="T11" s="69"/>
      <c r="U11" s="22">
        <f>SUM(U8:U10)</f>
        <v>3510.5</v>
      </c>
      <c r="V11" s="19" t="s">
        <v>23</v>
      </c>
      <c r="Z11" s="23"/>
    </row>
    <row r="12" spans="1:26" x14ac:dyDescent="0.25">
      <c r="B12" s="35"/>
      <c r="C12" s="35"/>
      <c r="P12"/>
      <c r="Q12"/>
      <c r="S12" s="17"/>
    </row>
    <row r="13" spans="1:26" x14ac:dyDescent="0.25">
      <c r="B13" s="35"/>
      <c r="C13" s="37"/>
      <c r="D13" s="7"/>
      <c r="E13" s="7"/>
      <c r="F13" s="5"/>
      <c r="G13" s="5"/>
      <c r="H13" s="5"/>
      <c r="P13"/>
      <c r="Q13"/>
    </row>
    <row r="14" spans="1:26" x14ac:dyDescent="0.25">
      <c r="P14"/>
      <c r="Q14"/>
    </row>
    <row r="15" spans="1:26" x14ac:dyDescent="0.25">
      <c r="P15"/>
      <c r="Q15"/>
    </row>
    <row r="16" spans="1:26" x14ac:dyDescent="0.25">
      <c r="P16"/>
      <c r="Q16"/>
    </row>
    <row r="17" spans="7:17" x14ac:dyDescent="0.25">
      <c r="G17" s="17"/>
      <c r="P17"/>
      <c r="Q17"/>
    </row>
    <row r="18" spans="7:17" x14ac:dyDescent="0.25">
      <c r="P18"/>
      <c r="Q18"/>
    </row>
    <row r="19" spans="7:17" x14ac:dyDescent="0.25">
      <c r="P19"/>
      <c r="Q19"/>
    </row>
    <row r="20" spans="7:17" x14ac:dyDescent="0.25">
      <c r="P20"/>
      <c r="Q20"/>
    </row>
    <row r="21" spans="7:17" ht="13.8" x14ac:dyDescent="0.25">
      <c r="G21" s="40"/>
      <c r="J21" s="41"/>
      <c r="P21"/>
      <c r="Q21"/>
    </row>
    <row r="22" spans="7:17" x14ac:dyDescent="0.25">
      <c r="P22"/>
      <c r="Q22"/>
    </row>
    <row r="23" spans="7:17" x14ac:dyDescent="0.25">
      <c r="P23"/>
      <c r="Q23"/>
    </row>
    <row r="24" spans="7:17" x14ac:dyDescent="0.25">
      <c r="P24"/>
      <c r="Q24"/>
    </row>
    <row r="25" spans="7:17" x14ac:dyDescent="0.25">
      <c r="P25"/>
      <c r="Q25"/>
    </row>
    <row r="26" spans="7:17" x14ac:dyDescent="0.25">
      <c r="P26"/>
      <c r="Q26"/>
    </row>
    <row r="27" spans="7:17" x14ac:dyDescent="0.25">
      <c r="P27"/>
      <c r="Q27"/>
    </row>
  </sheetData>
  <mergeCells count="18">
    <mergeCell ref="S4:S7"/>
    <mergeCell ref="T4:T7"/>
    <mergeCell ref="U4:U7"/>
    <mergeCell ref="R11:T11"/>
    <mergeCell ref="R4:R7"/>
    <mergeCell ref="B3:Q3"/>
    <mergeCell ref="B4:C4"/>
    <mergeCell ref="D4:F4"/>
    <mergeCell ref="G4:I4"/>
    <mergeCell ref="J4:J7"/>
    <mergeCell ref="K4:K7"/>
    <mergeCell ref="L4:L7"/>
    <mergeCell ref="B6:I6"/>
    <mergeCell ref="M4:M7"/>
    <mergeCell ref="N4:N7"/>
    <mergeCell ref="O4:O7"/>
    <mergeCell ref="P4:P7"/>
    <mergeCell ref="Q4:Q7"/>
  </mergeCells>
  <conditionalFormatting sqref="C1:C4 C7:C1048576">
    <cfRule type="duplicateValues" dxfId="1" priority="1"/>
    <cfRule type="duplicateValues" dxfId="0" priority="2"/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C9F12D-2D23-4D27-A494-6342EACC8FF0}">
  <dimension ref="A1"/>
  <sheetViews>
    <sheetView topLeftCell="E1" workbookViewId="0">
      <selection activeCell="A15" sqref="A15"/>
    </sheetView>
  </sheetViews>
  <sheetFormatPr baseColWidth="10" defaultRowHeight="13.2" x14ac:dyDescent="0.25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5C4184-F66D-45C7-8257-FA0893F22AAD}">
  <dimension ref="A1"/>
  <sheetViews>
    <sheetView topLeftCell="A4" workbookViewId="0">
      <selection activeCell="O12" sqref="O12"/>
    </sheetView>
  </sheetViews>
  <sheetFormatPr baseColWidth="10" defaultRowHeight="13.2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1. EXPERIAN COLOMBIA S.A</vt:lpstr>
      <vt:lpstr>ANÁLISIS SONDEO 2026</vt:lpstr>
      <vt:lpstr>PANTALLAZO SECOP</vt:lpstr>
      <vt:lpstr>Correo ICETEX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Jeff</dc:creator>
  <cp:lastModifiedBy>Dayris Argote Bayona</cp:lastModifiedBy>
  <dcterms:created xsi:type="dcterms:W3CDTF">2023-02-16T17:14:48Z</dcterms:created>
  <dcterms:modified xsi:type="dcterms:W3CDTF">2026-07-10T00:21:38Z</dcterms:modified>
</cp:coreProperties>
</file>