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D. CONTRATACION\CONTRATOS REVISADOS\CONTRATO OFFSHORE\Documentos finales\NUEVO PROCESO OFFSHORE}\"/>
    </mc:Choice>
  </mc:AlternateContent>
  <xr:revisionPtr revIDLastSave="0" documentId="8_{A7DD9D72-19F9-4A7A-8F32-0492E4D29228}"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4" i="1" l="1"/>
  <c r="H35" i="1" s="1"/>
  <c r="I35" i="1" s="1"/>
  <c r="H15" i="1" l="1"/>
  <c r="H16" i="1" s="1"/>
  <c r="I16" i="1" s="1"/>
  <c r="H11" i="1"/>
  <c r="H78" i="1"/>
  <c r="H79" i="1" s="1"/>
  <c r="I79" i="1" s="1"/>
  <c r="H50" i="1"/>
  <c r="H40" i="1"/>
  <c r="H41" i="1"/>
  <c r="H39" i="1"/>
  <c r="H55" i="1"/>
  <c r="H56" i="1" s="1"/>
  <c r="I56" i="1" s="1"/>
  <c r="H30" i="1"/>
  <c r="H20" i="1"/>
  <c r="H21" i="1" s="1"/>
  <c r="I21" i="1" s="1"/>
  <c r="H7" i="1"/>
  <c r="H8" i="1" s="1"/>
  <c r="H29" i="1"/>
  <c r="H12" i="1"/>
  <c r="I12" i="1" s="1"/>
  <c r="H24" i="1"/>
  <c r="H25" i="1" s="1"/>
  <c r="I25" i="1" s="1"/>
  <c r="H31" i="1" l="1"/>
  <c r="I31" i="1" s="1"/>
  <c r="I26" i="1" s="1"/>
  <c r="H42" i="1"/>
  <c r="I42" i="1" s="1"/>
  <c r="I36" i="1" s="1"/>
  <c r="I8" i="1"/>
  <c r="H4" i="1" s="1"/>
  <c r="I81" i="1" l="1"/>
  <c r="H80" i="1"/>
</calcChain>
</file>

<file path=xl/sharedStrings.xml><?xml version="1.0" encoding="utf-8"?>
<sst xmlns="http://schemas.openxmlformats.org/spreadsheetml/2006/main" count="312" uniqueCount="124">
  <si>
    <t>Diseño e implementación de la Agenda Integral de Energía que permita facilitar la atracción de inversión para el desarrollo de la industria energética Offshore y su cadena de valor en el Distrito de Santa Marta</t>
  </si>
  <si>
    <t>Diseñar e implementar la Agenda Integral de Energía que permita facilitar la atracción de inversión para el desarrollo de la industria energética Offshore y su cadena de valor en el Distrito de Santa Marta.</t>
  </si>
  <si>
    <t>PRESUPUESTO DE EJECUCIÓN</t>
  </si>
  <si>
    <t>OBJETIVO ESPECIFICO 1: Diseñar y validar la Agenda Integral de Energía con una ruta clara de inversión e internacionalización territorial.</t>
  </si>
  <si>
    <t>ACTIVIDAD 1.1: Alistamiento técnico, metodológico e institucional de la Agenda Integral de Energía offshore</t>
  </si>
  <si>
    <t>Ítem</t>
  </si>
  <si>
    <t>Sub actividades</t>
  </si>
  <si>
    <t>Detalle</t>
  </si>
  <si>
    <t>Unidad de medida</t>
  </si>
  <si>
    <t>Cantidad</t>
  </si>
  <si>
    <t>Valor unidad</t>
  </si>
  <si>
    <t>VALOR ALCALDÍA</t>
  </si>
  <si>
    <t>M1</t>
  </si>
  <si>
    <t>M2</t>
  </si>
  <si>
    <t>M3</t>
  </si>
  <si>
    <t>M4</t>
  </si>
  <si>
    <t>M5</t>
  </si>
  <si>
    <t>1.1.1</t>
  </si>
  <si>
    <t>Coordinador del proyecto</t>
  </si>
  <si>
    <t>und</t>
  </si>
  <si>
    <t>Subtotal Actividad 1.1</t>
  </si>
  <si>
    <t>ACTIVIDAD 1.2: Servicio de diagnóstico energético, productivo, operacional y territorial del Distrito</t>
  </si>
  <si>
    <t>1.2.1</t>
  </si>
  <si>
    <t>Diagnóstico territorial y definición del rol energético estratégico de Santa Marta</t>
  </si>
  <si>
    <t>El servicio contempla la consolidación y análisis de información secundaria y primaria sobre infraestructura, servicios, normatividad, institucionalidad y condiciones habilitantes del territorio, así como la caracterización del tejido empresarial con potencial de encadenamiento en la cadena de valor energética. A partir de esta información se identificarán y priorizarán brechas estructurales que afectan la competitividad territorial y la atracción de inversión. Se construirá una línea base con indicadores verificables para el seguimiento de la Agenda. Asimismo, se desarrollarán y evaluarán escenarios del rol energético de Santa Marta, seleccionando el de mayor viabilidad e impacto, y construyendo su narrativa estratégica. El servicio incluirá el análisis de incentivos y barreras normativas, la definición de lineamientos de beneficio y retorno territorial, su integración a la ruta de inversión, y la validación del rol energético mediante mesas técnicas y talleres con actores clave del territorio.</t>
  </si>
  <si>
    <t>Subtotal Actividad 1.2</t>
  </si>
  <si>
    <t>ACTIVIDAD 1.3: Estructuración del portafolio de proyectos y hoja de ruta de la Agenda</t>
  </si>
  <si>
    <t>1.3.1</t>
  </si>
  <si>
    <t>Identificar y priorizar proyectos estratégicos</t>
  </si>
  <si>
    <t>Se estructurará un portafolio priorizado de proyectos alineados al rol energético definido, orientado a la atracción de inversión y al desarrollo de encadenamientos productivos, mediante criterios de impacto, viabilidad y madurez. Para cada proyecto se elaborarán fichas técnicas estandarizadas que incluyan alcance, inversión estimada, habilitantes, riesgos y fuentes de financiación, facilitando su promoción y gestión. Adicionalmente, se diseñará una hoja de ruta que organice los proyectos por fases, estableciendo hitos, dependencias y puntos de decisión. Finalmente, se definirán indicadores y metas verificables por proyecto, integrados al sistema de seguimiento de la Agenda, para apoyar la toma de decisiones y asegurar su actualización periódica.</t>
  </si>
  <si>
    <t>Global</t>
  </si>
  <si>
    <t>Honorario</t>
  </si>
  <si>
    <t>Subtotal Actividad 1.3</t>
  </si>
  <si>
    <t>ACTIVIDAD 1.4: Diseño e instalación del modelo de gobernanza de la Agenda Integral de Energía</t>
  </si>
  <si>
    <t>1.4.1</t>
  </si>
  <si>
    <t>Diseño e instalación del modelo de gobernanza de la Agenda Integral de Energía</t>
  </si>
  <si>
    <t>La actividad comprende el análisis y selección del modelo de gobernanza más adecuado para la implementación y seguimiento de la Agenda Integral de Energía Offshore, mediante la evaluación de alternativas organizativas, roles institucionales y mecanismos de articulación público–privada. Incluye la formalización del Comité de Gestión como instancia de dirección y priorización, la conformación de mesas técnicas temáticas, la definición de reglas operativas para la toma de decisiones, seguimiento y rendición de cuentas, así como la instalación de la secretaría técnica y del sistema de reporte. Este conjunto de acciones permitirá asegurar coordinación interinstitucional, trazabilidad de compromisos y sostenibilidad operativa de la Agenda en el territorio.</t>
  </si>
  <si>
    <t>1.4.2</t>
  </si>
  <si>
    <t>Profesional Líder offshore</t>
  </si>
  <si>
    <t>Subtotal Actividad 1.4</t>
  </si>
  <si>
    <t>ACTIVIDAD 1.5: Validación, adopción y publicación operativa de la Agenda</t>
  </si>
  <si>
    <t>1.5.1</t>
  </si>
  <si>
    <t>Espacios de socialización de Agenda con entidades, empresarios y academia</t>
  </si>
  <si>
    <t>Se realizarán 6 espacios de socialización técnica con actores institucionales, empresariales y académicos para presentar la Agenda y recoger observaciones estructuradas sobre coherencia, viabilidad y pertinencia del portafolio y la hoja de ruta. La socialización se organizará con metodologías participativas y agenda clara, asegurando evidencia de participación, trazabilidad de comentarios y criterios para su incorporación. Este ejercicio permitirá fortalecer legitimidad, alinear expectativas y anticipar resistencias o cuellos de botella. Los resultados quedarán documentados mediante actas, listas de asistencia y matriz de observaciones. Se deberá contar con un espacio para 20 personas, que incluya una mesa con mantel, equipos de sonido y de proyección, refrigerio para 20 personas por espacio, para un total de 120 refrigerios, que contengan como mínimo un snack, fruta y jugo.</t>
  </si>
  <si>
    <t>Subtotal Actividad 1.6</t>
  </si>
  <si>
    <t>OBJETIVO ESPECIFICO 2: Gestionar alianzas para la formación en competencias laborales en el sector energético y su cadena de valor.</t>
  </si>
  <si>
    <t>ACTIVIDAD 2.1: Caracterización del ecosistema educativo y análisis de brechas de competencias laborales del sector energético y offshore</t>
  </si>
  <si>
    <t>2.1.1</t>
  </si>
  <si>
    <t>Identificación y mapeo de instituciones educativas y de formación del Distrito</t>
  </si>
  <si>
    <t>La actividad comprende la caracterización del ecosistema educativo y de formación del Distrito de Santa Marta, mediante el mapeo de instituciones, programas académicos y procesos formativos vinculados al sector energético y su cadena de valor. Incluye el análisis de capacidades instaladas y limitaciones institucionales, la identificación de perfiles laborales demandados por la industria energética y offshore, y el análisis comparativo entre oferta formativa y demanda sectorial. Como resultado, se consolidará un inventario de la oferta educativa y una matriz priorizada de brechas de competencias laborales, que servirán como línea base técnica para la gestión de alianzas y el fortalecimiento del componente de talento de la Agenda Integral de Energía.</t>
  </si>
  <si>
    <t>2.1.2</t>
  </si>
  <si>
    <t>Profesional de Articulación y Alianzas para el Desarrollo del Talento Energético</t>
  </si>
  <si>
    <t>Profesional en administración, economía, ingeniería o áreas afines, y experiencia mínima de tres (3) años en articulación institucional y fortalecimiento del ecosistema productivo. Será responsable de gestionar alianzas con instituciones educativas, sector empresarial y entidades públicas para la formación en competencias laborales del sector energético y su cadena de valor, apoyar la identificación de brechas de talento, coordinar espacios de articulación sectorial y realizar seguimiento a los compromisos establecidos, contribuyendo al fortalecimiento del capital humano requerido por la Agenda Integral de Energía. Ejecutará sus actividades por 5 meses durante el proyecto.</t>
  </si>
  <si>
    <t>Subtotal Actividad 2.1</t>
  </si>
  <si>
    <t>ACTIVIDAD 2.2: Gestión e instalación de alianzas para la formación laboral sectorial.</t>
  </si>
  <si>
    <t>2.2.1</t>
  </si>
  <si>
    <t>Subtotal Actividad 2.3</t>
  </si>
  <si>
    <t>OBJETIVO ESPECIFICO 3: Promocionar, facilitar inversión y gestionar oportunidades del sector energético en Santa Marta.</t>
  </si>
  <si>
    <t>ACTIVIDAD 3.1: Coordinación del proyecto</t>
  </si>
  <si>
    <t>3.1.2</t>
  </si>
  <si>
    <t>Asistente Administrativo</t>
  </si>
  <si>
    <t>3.1.3</t>
  </si>
  <si>
    <t>Gestor de Comunicaciones</t>
  </si>
  <si>
    <t>Servicio de comunicaciones y posicionamiento de la agenda integral de energía offshore</t>
  </si>
  <si>
    <t>Esta actividad estará orientada al fortalecimiento de la visibilidad y posicionamiento de la Agenda Integral de Energía Offshore del Distrito de Santa Marta, mediante acciones de comunicación estratégica. Contempla el alquiler de equipos audiovisuales, incluyendo cámara de video, micrófono y computador con capacidad mínima de 16 GB de RAM, así como el uso de software de edición para la producción de contenidos y otros. Incluye la ejecución de cuatro (4) campañas publicitarias, el cubrimiento comunicacional de reuniones y eventos del proyecto y la logística necesaria para el desarrollo de estas actividades, con el fin de apoyar la divulgación y promoción de la Agenda ante actores estratégicos.</t>
  </si>
  <si>
    <t>Subtotal Actividad 3.1</t>
  </si>
  <si>
    <t>ACTIVIDAD 3.2: Diseño de la estrategia de promoción y atracción de inversión energética</t>
  </si>
  <si>
    <t>3.2.1</t>
  </si>
  <si>
    <t>Definición de la estrategia de promoción e internacionalización de la Agenda Integral de Energía</t>
  </si>
  <si>
    <t>La actividad comprende la definición de la estrategia de promoción e internacionalización de la Agenda Integral de Energía, mediante la segmentación estratégica del mercado por verticales del sector energético, la priorización de mercados y países objetivo, y la construcción de propuestas de valor diferenciadas para cada tipo de inversionista. Asimismo, se establecerán indicadores de desempeño que permitan medir la efectividad de la promoción y la conversión hacia oportunidades reales de inversión, asegurando trazabilidad, enfoque comercial y articulación con el sistema de gestión del pipeline de inversión.</t>
  </si>
  <si>
    <t>Subtotal Actividad 3.2</t>
  </si>
  <si>
    <t>ACTIVIDAD 3.3: Servicio de onstrucción de la oferta de inversión y herramientas de promoción territorial</t>
  </si>
  <si>
    <t>3.3.1</t>
  </si>
  <si>
    <t>Elaborar el paquete de inversión: deck, fichas de proyectos, one-pagers y argumentario</t>
  </si>
  <si>
    <t>Se elaborará un paquete integral de inversión que traduzca la Agenda y el portafolio en piezas comerciales y técnicas listas para negociación con actores nacionales e internacionales. El paquete incluirá un deck ejecutivo, fichas estandarizadas de proyectos, one-pagers por vertical y un argumentario con mensajes clave para reuniones, misiones y eventos en formato digital. Se garantizará coherencia entre narrativa territorial, rol energético, proyectos priorizados, habilitantes y hoja de ruta, evitando contradicciones o vacíos de información. Además, se establecerá un protocolo de actualización y control de versiones, asegurando que el material se mantenga vigente y confiable frente a inversionistas.</t>
  </si>
  <si>
    <t>3.3.2</t>
  </si>
  <si>
    <t>Servicio de landing page, repositorio digital y piezas promocionales bilingües</t>
  </si>
  <si>
    <t>Se desarrollará una landing page de la Agenda con repositorio digital asociado para visibilizar el rol energético, oportunidades del portafolio y mecanismos de contacto, orientado a audiencias nacionales e internacionales. Se producirán piezas promocionales bilingües (español–inglés) adaptadas a verticales, incorporando mensajes consistentes con la propuesta de valor y el paquete de inversión. Se integrarán mecanismos de captura de leads (formularios, contacto directo, descargas) conectados al CRM/pipeline para trazabilidad completa. Adicionalmente, se incorporará pauta segmentada cuando sea pertinente para amplificar alcance en mercados objetivo, midiendo desempeño con indicadores de captación y conversión.</t>
  </si>
  <si>
    <t>Subtotal Actividad 3.3</t>
  </si>
  <si>
    <t>ACTIVIDAD 3.4: Implementación del sistema de gestión de oportunidades de inversión (pipeline / CRM)</t>
  </si>
  <si>
    <t>3.4.1</t>
  </si>
  <si>
    <t>Definir el embudo de gestión (lead → oportunidad → due diligence → negociación → cierre)</t>
  </si>
  <si>
    <t>Se definirá el embudo de gestión con etapas claras, criterios de entrada y salida, y evidencias mínimas por fase, de manera que el pipeline refleje la madurez real de cada oportunidad. Se establecerán reglas para calificación de leads (scoring), segmentación por vertical, priorización por probabilidad de conversión e impacto esperado, y definición de “próximo paso” obligatorio para mantener movimiento del embudo. Se determinará qué información se solicita y qué documentos se comparten en cada etapa, conectando el proceso con el data room y la guía del inversionista. Este diseño permite gestionar inversión como proceso, con control y métricas comparables, y no como lista de contactos.</t>
  </si>
  <si>
    <t>3.4.2</t>
  </si>
  <si>
    <t>Profesional de Internacionalización</t>
  </si>
  <si>
    <t>Profesional en negocios internacionales, economía, administración, ingeniería o áreas afines, con experiencia en procesos de internacionalización, atracción de inversión y relacionamiento con actores nacionales e internacionales. Será responsable de apoyar la estrategia de internacionalización del proyecto, identificar mercados y aliados estratégicos, acompañar procesos de promoción territorial, gestionar relacionamiento con inversionistas y organismos de cooperación, y aportar insumos técnicos que contribuyan al posicionamiento de Santa Marta como destino para el desarrollo de la industria energética offshore y su cadena de valor. Ejecutará sus actividades por 5 meses durante el proyecto.</t>
  </si>
  <si>
    <t>Subtotal Actividad 3.4</t>
  </si>
  <si>
    <t>ACTIVIDAD 3.5: Participación estratégica en 4 eventos de promoción (2 nacionales y 2 internacionales)</t>
  </si>
  <si>
    <t>3.5.1</t>
  </si>
  <si>
    <t>Servicio de logística y transporte para la participación en ferias internacionales de inversión (bolsa agotable)</t>
  </si>
  <si>
    <t>Pago de Derechos de Participación en dos (2) Ferias Internacionales: Se cubrirán los costos de inscripción y derechos de participación para un mínimo de 3 ferias internacionales en las que Santa Marta participará con máximo 3 personas.</t>
  </si>
  <si>
    <t>Tiquetes Aéreos para Personal de Apoyo: Se cubrirán los gastos de los tiquetes aéreos en clase económica para el personal de apoyo, incluyendo los costos de ida y vuelta entre Santa Marta y el destino de cada feria (Santa Marta - Bogotá, Bogotá - destino de la feria, destino de la feria - Bogotá, Bogotá - Santa Marta). Esta subactividad incluye el equipaje permitido por persona, conforme a las políticas de la aerolínea.</t>
  </si>
  <si>
    <t>Asistencia de Viajes Internacionales: Se contratará una póliza de seguro de asistencia en viajes internacionales que ofrezca cobertura total en caso de emergencias médicas, pérdida de equipaje, cancelaciones de vuelo y otros imprevistos para máximo 3 personas.</t>
  </si>
  <si>
    <t>Alojamiento para máximo 3 personas en hoteles cercanos al recinto del evento, asegurando que sean establecimientos con una calificación mínima de 8/10 en motores de búsqueda. El alojamiento será en habitaciones individuales y se incluirá el desayuno. La estadía será de entre 3 y 5 noches, dependiendo de la duración de cada feria internacional, asegurando el confort y la accesibilidad para el equipo durante el evento.</t>
  </si>
  <si>
    <t>Alimentación para máximo 3 personas, El desayuno de los días no cubiertos por el hotel, almuerzos y cenas, garantizando una alimentación balanceada y saludable bebida en cada comida.</t>
  </si>
  <si>
    <t>Desplazamientos Internos en el Destino de la Feria: Se cubrirán los gastos de transporte público o taxis para los traslados de máximo e personas entre el hotel, el recinto de la feria y otros destinos necesarios para su participación en las actividades del evento. Este presupuesto incluirá todos los traslados dentro del destino de la feria.</t>
  </si>
  <si>
    <t>3.5.2</t>
  </si>
  <si>
    <t>Servicio de logística y transporte para la participación en ferias nacionales de inversión (bolsa agotable)</t>
  </si>
  <si>
    <t>Pago de Derechos de Participación en Ferias Nacionales que cubrirá el costo de inscripción y participación en las ferias nacionales seleccionadas, La inversión en este concepto permitirá asegurar la presencia oficial de Santa Marta en espacios clave de inversión.</t>
  </si>
  <si>
    <t>Tiquetes Aéreos: Se destinarán recursos para los tiquetes aéreos y desplazamientos terrestres internos para llegar a destino de mínimo 2 personas en clase económica para el personal de apoyo en la promoción de inversión para la participación en 3 espacios de promoción e inversión nacional. El trayecto incluirá Santa Marta - destino nacional y regreso, asegurando la disponibilidad de equipaje incluido.</t>
  </si>
  <si>
    <t>Asistencia de Viajes: Cada participante contará con una póliza de seguro de asistencia en viajes nacionales con cobertura de todo riesgo para cada uno de los eventos asistidos</t>
  </si>
  <si>
    <t>Alojamiento: Se cubrirán los gastos de hospedaje para mínimo 2 personas en hoteles con una calificación mínima de 8/10 en motores de búsqueda, ubicados cerca del recinto del evento. El alojamiento será en habitación sencilla individual con desayuno incluido, con una duración mínima de 2 noches y máxima de 4 noches, según la extensión de cada feria.</t>
  </si>
  <si>
    <t>Alimentación: cubrimiento de alimentación de representantes participantes en las ferias y/o encuentros nacionales con desayunos de día 1, almuerzos y cenas durante la estancia en las ferias. Las comidas incluirán un menú balanceado con proteína, carbohidratos, cereales, verduras y bebidas.</t>
  </si>
  <si>
    <t>Desplazamientos Internos: Incluye el transporte terrestre dentro del destino nacional, con opciones como taxis o transporte público, para garantizar el traslado eficiente del personal desde el hotel hasta el recinto ferial y viceversa.</t>
  </si>
  <si>
    <t>Subtotal Actividad 3.5</t>
  </si>
  <si>
    <t>ACTIVIDAD 3.6: Gestión de visitas de inspección y atención a inversionistas</t>
  </si>
  <si>
    <t>3.6.1</t>
  </si>
  <si>
    <t>Coordinar logística y acompañamiento institucional</t>
  </si>
  <si>
    <t>Se coordinará la logística completa de las visitas (agenda, traslados, permisos, reuniones) y el acompañamiento institucional necesario para facilitar diálogos efectivos y resolver inquietudes de manera oportuna. Se asignarán responsables por tramo de la agenda y se prepararán mensajes clave alineados con la propuesta de valor, evitando inconsistencias entre actores. Se garantizará registro de asistencia, actas/minutas y evidencias de cada interacción, integrándolas al CRM y a los reportes del comité de inversión. Esta coordinación reduce fricción, transmite capacidad institucional y fortalece la percepción de confiabilidad del territorio.</t>
  </si>
  <si>
    <t>Subtotal Actividad 3.6</t>
  </si>
  <si>
    <t>ACTIVIDAD 3.7: Seguimiento al pipeline y comité de inversión de la Agenda</t>
  </si>
  <si>
    <t>3.7.1</t>
  </si>
  <si>
    <t>Profesional Senior de Internacionalización y Atracción de Inversión</t>
  </si>
  <si>
    <t>Internacionalista con formación de maestría en logística internacional y gestión de cadenas de suministro o a fines, y experiencia mínima de 5 años en negocios internacionales y articulación de mercados globales. Durante los últimos cinco (5) meses del proyecto, apoyará de manera estratégica la implementación del Objetivo Específico 3, contribuyendo al posicionamiento de la Agenda Integral de Energía, la promoción territorial y la gestión de oportunidades de inversión. Será responsable de apoyar la identificación de mercados internacionales prioritarios, el relacionamiento con inversionistas y aliados estratégicos, el acompañamiento a misiones, eventos y agendas comerciales, así como la consolidación del pipeline de inversión, aportando su experiencia en logística internacional, cadenas de suministro y cooperación internacional para fortalecer la competitividad del Distrito de Santa Marta. Ejecutará sus actividades por 5 meses durante el proyecto.</t>
  </si>
  <si>
    <t>Total discriminado</t>
  </si>
  <si>
    <t>TOTAL PROYECTO</t>
  </si>
  <si>
    <t>3.1.1</t>
  </si>
  <si>
    <t>Tiempo (meses)</t>
  </si>
  <si>
    <t>Auxilar en gestión documental y logistica</t>
  </si>
  <si>
    <t>Tecnico o Tecnologo en auxiliar administrativo, contable, sistemas, o areas a fines. Con minimo un año de experiencia laboral. Apoyará en la consolidación, monitoreo y cierre de las alianzas para la formación en competencias laborales del sector energético y su cadena de valor. Será responsable de realizar acompañamiento a los actores vinculados, verificar el cumplimiento de compromisos, organizar información técnica y documental, y apoyar la preparación de insumos necesarios para el cierre del proyecto, contribuyendo al logro de los resultados establecidos en la Agenda Integral de Energía. Ejecutará sus actividades por 4 meses durante el proyecto.</t>
  </si>
  <si>
    <t>El Coordinador del Proyecto deberá ser un profesional en administración, ingeniería o áreas afines, con experiencia mínima de tres (3) años en gestión de recursos, coordinación de proyectos y articulación interinstitucional. Será responsable de liderar la ejecución técnica y administrativa del proyecto, garantizar el cumplimiento del cronograma, supervisar la adecuada utilización de los recursos y facilitar la articulación entre los actores involucrados, asegurando coherencia entre los objetivos, las actividades y los resultados esperados. Ejecutará sus actividades por 5 meses durante el proyecto.</t>
  </si>
  <si>
    <t>El Profesional Líder Offshore deberá ser un profesional en ingeniería, administración, derecho o áreas afines, con experiencia minima de 3 años de profesional y conocimiento en coordinación de proyectos, gestión y análisis de inversión. Será el responsable de orientar técnicamente el proyecto en los aspectos relacionados con la industria offshore, aportar criterios expertos para la definición del rol energético del Distrito, apoyar la estructuración del portafolio de proyectos, brindar acompañamiento técnico en la articulación con actores estratégicos del sector y modelo de gobernanza de la agenda. Ejecutará sus actividades por 5 meses durante el proyecto.</t>
  </si>
  <si>
    <t>Técnico, tecnólogo o profesional en áreas administrativas o afines, con conocimientos en apoyo operativo y gestión documental de minimo 1 año. Será responsable de apoyar las labores administrativas del proyecto, organización de archivos físicos y digitales, elaboración y control de documentos, apoyo logístico a reuniones y actividades, y acompañamiento a los equipos técnicos, contribuyendo al adecuado desarrollo de las actividades y al cumplimiento del cronograma establecido. Ejecutará sus actividades por 5 meses durante el proyecto.</t>
  </si>
  <si>
    <t>Profesional en comunicación social, periodismo, mercadeo, publicidad o áreas afines, con experiencia en gestión de comunicaciones institucionales. Será responsable de planificar, coordinar y ejecutar las acciones de comunicación del proyecto, apoyar la elaboración de contenidos, gestionar canales de difusión, realizar seguimiento a las estrategias comunicativas y contribuir al posicionamiento, visibilización y adecuada divulgación de la Agenda Integral de Energía ante actores institucionales, empresariales y comunitarios. Ejecutará sus actividades por 5 meses durante 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</si>
</sst>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6" x14ac:knownFonts="1">
    <font>
      <sz val="12"/>
      <color theme="1"/>
      <name val="Aptos Narrow"/>
      <family val="2"/>
      <scheme val="minor"/>
    </font>
    <font>
      <sz val="11"/>
      <color theme="1"/>
      <name val="Calibri"/>
      <family val="2"/>
    </font>
    <font>
      <b/>
      <sz val="6.5"/>
      <color rgb="FFFFFFFF"/>
      <name val="Arial"/>
      <family val="2"/>
    </font>
    <font>
      <b/>
      <sz val="6.5"/>
      <color rgb="FF000000"/>
      <name val="Arial"/>
      <family val="2"/>
    </font>
    <font>
      <sz val="6.5"/>
      <color rgb="FF000000"/>
      <name val="Arial"/>
      <family val="2"/>
    </font>
    <font>
      <sz val="8"/>
      <name val="Aptos Narrow"/>
      <family val="2"/>
      <scheme val="minor"/>
    </font>
  </fonts>
  <fills count="6">
    <fill>
      <patternFill patternType="none"/>
    </fill>
    <fill>
      <patternFill patternType="gray125"/>
    </fill>
    <fill>
      <patternFill patternType="solid">
        <fgColor rgb="FF46BDC6"/>
        <bgColor indexed="64"/>
      </patternFill>
    </fill>
    <fill>
      <patternFill patternType="solid">
        <fgColor rgb="FFDAF1F3"/>
        <bgColor indexed="64"/>
      </patternFill>
    </fill>
    <fill>
      <patternFill patternType="solid">
        <fgColor rgb="FFEFEFEF"/>
        <bgColor indexed="64"/>
      </patternFill>
    </fill>
    <fill>
      <patternFill patternType="solid">
        <fgColor rgb="FFFFFFFF"/>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61">
    <xf numFmtId="0" fontId="0" fillId="0" borderId="0" xfId="0"/>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6" fontId="4" fillId="0" borderId="5" xfId="0" applyNumberFormat="1" applyFont="1" applyBorder="1" applyAlignment="1">
      <alignment horizontal="center" vertical="center" wrapText="1"/>
    </xf>
    <xf numFmtId="0" fontId="1" fillId="3" borderId="5" xfId="0" applyFont="1" applyFill="1" applyBorder="1" applyAlignment="1">
      <alignment vertical="center"/>
    </xf>
    <xf numFmtId="6" fontId="3" fillId="4" borderId="5" xfId="0" applyNumberFormat="1" applyFont="1" applyFill="1" applyBorder="1" applyAlignment="1">
      <alignment horizontal="center" vertical="center" wrapText="1"/>
    </xf>
    <xf numFmtId="0" fontId="1" fillId="0" borderId="5" xfId="0" applyFont="1" applyBorder="1" applyAlignment="1">
      <alignment vertical="center"/>
    </xf>
    <xf numFmtId="6" fontId="4" fillId="0" borderId="5" xfId="0" applyNumberFormat="1" applyFont="1" applyBorder="1" applyAlignment="1">
      <alignment horizontal="center" vertical="center"/>
    </xf>
    <xf numFmtId="0" fontId="1" fillId="2" borderId="5" xfId="0" applyFont="1" applyFill="1" applyBorder="1" applyAlignment="1">
      <alignment vertical="center" wrapText="1"/>
    </xf>
    <xf numFmtId="0" fontId="1" fillId="2" borderId="5" xfId="0" applyFont="1" applyFill="1" applyBorder="1" applyAlignment="1">
      <alignment vertical="center"/>
    </xf>
    <xf numFmtId="0" fontId="4" fillId="0" borderId="5" xfId="0" applyFont="1" applyBorder="1" applyAlignment="1">
      <alignment horizontal="center" vertical="center"/>
    </xf>
    <xf numFmtId="0" fontId="4" fillId="5" borderId="5" xfId="0" applyFont="1" applyFill="1" applyBorder="1" applyAlignment="1">
      <alignment horizontal="center" vertical="center" wrapText="1"/>
    </xf>
    <xf numFmtId="6" fontId="3" fillId="4" borderId="5" xfId="0" applyNumberFormat="1" applyFont="1" applyFill="1" applyBorder="1" applyAlignment="1">
      <alignment horizontal="center" vertical="center"/>
    </xf>
    <xf numFmtId="0" fontId="1" fillId="4" borderId="5" xfId="0" applyFont="1" applyFill="1" applyBorder="1" applyAlignment="1">
      <alignment vertical="center"/>
    </xf>
    <xf numFmtId="16" fontId="1" fillId="0" borderId="5" xfId="0" applyNumberFormat="1" applyFont="1" applyBorder="1" applyAlignment="1">
      <alignment vertical="center"/>
    </xf>
    <xf numFmtId="0" fontId="3" fillId="3" borderId="5"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6" fontId="3" fillId="4" borderId="1" xfId="0" applyNumberFormat="1" applyFont="1" applyFill="1" applyBorder="1" applyAlignment="1">
      <alignment horizontal="center" vertical="center" wrapText="1"/>
    </xf>
    <xf numFmtId="6" fontId="3" fillId="4" borderId="2" xfId="0" applyNumberFormat="1" applyFont="1" applyFill="1" applyBorder="1" applyAlignment="1">
      <alignment horizontal="center" vertical="center" wrapText="1"/>
    </xf>
    <xf numFmtId="6" fontId="3" fillId="2" borderId="2"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6" fontId="3" fillId="2" borderId="1" xfId="0" applyNumberFormat="1" applyFont="1" applyFill="1" applyBorder="1" applyAlignment="1">
      <alignment horizontal="center" vertical="center"/>
    </xf>
    <xf numFmtId="6" fontId="3" fillId="4" borderId="3" xfId="0"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6" fontId="3" fillId="4" borderId="1" xfId="0" applyNumberFormat="1" applyFont="1" applyFill="1" applyBorder="1" applyAlignment="1">
      <alignment horizontal="center" vertical="center"/>
    </xf>
    <xf numFmtId="6" fontId="3" fillId="4" borderId="2" xfId="0" applyNumberFormat="1" applyFont="1" applyFill="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center" vertical="center"/>
    </xf>
    <xf numFmtId="6" fontId="4" fillId="0" borderId="7" xfId="0" applyNumberFormat="1" applyFont="1" applyBorder="1" applyAlignment="1">
      <alignment horizontal="center" vertical="center"/>
    </xf>
    <xf numFmtId="6" fontId="4" fillId="0" borderId="6" xfId="0" applyNumberFormat="1" applyFont="1" applyBorder="1" applyAlignment="1">
      <alignment horizontal="center" vertical="center"/>
    </xf>
    <xf numFmtId="6" fontId="4" fillId="0" borderId="4" xfId="0" applyNumberFormat="1" applyFont="1" applyBorder="1" applyAlignment="1">
      <alignment horizontal="center" vertical="center"/>
    </xf>
    <xf numFmtId="0" fontId="1" fillId="3" borderId="7" xfId="0" applyFont="1" applyFill="1" applyBorder="1" applyAlignment="1">
      <alignment vertical="center"/>
    </xf>
    <xf numFmtId="0" fontId="1" fillId="3" borderId="6" xfId="0" applyFont="1" applyFill="1" applyBorder="1" applyAlignment="1">
      <alignment vertical="center"/>
    </xf>
    <xf numFmtId="0" fontId="1" fillId="3" borderId="4" xfId="0" applyFont="1" applyFill="1" applyBorder="1" applyAlignment="1">
      <alignment vertical="center"/>
    </xf>
    <xf numFmtId="0" fontId="1" fillId="0" borderId="7" xfId="0" applyFont="1" applyBorder="1" applyAlignment="1">
      <alignment vertical="center"/>
    </xf>
    <xf numFmtId="0" fontId="1" fillId="0" borderId="6" xfId="0" applyFont="1" applyBorder="1" applyAlignment="1">
      <alignment vertical="center"/>
    </xf>
    <xf numFmtId="0" fontId="1" fillId="0" borderId="4" xfId="0" applyFont="1" applyBorder="1" applyAlignment="1">
      <alignment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6" fontId="3" fillId="3" borderId="1" xfId="0" applyNumberFormat="1" applyFont="1" applyFill="1" applyBorder="1" applyAlignment="1">
      <alignment horizontal="center" vertical="center"/>
    </xf>
    <xf numFmtId="6" fontId="3" fillId="3" borderId="2"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DAF1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1"/>
  <sheetViews>
    <sheetView tabSelected="1" topLeftCell="A40" zoomScale="86" zoomScaleNormal="86" workbookViewId="0">
      <selection activeCell="I82" sqref="I82"/>
    </sheetView>
  </sheetViews>
  <sheetFormatPr baseColWidth="10" defaultRowHeight="15.75" x14ac:dyDescent="0.25"/>
  <cols>
    <col min="3" max="3" width="39" customWidth="1"/>
    <col min="4" max="7" width="11.5" customWidth="1"/>
    <col min="8" max="8" width="14.75" customWidth="1"/>
    <col min="9" max="13" width="11.5" customWidth="1"/>
  </cols>
  <sheetData>
    <row r="1" spans="1:13" ht="16.5" thickBot="1" x14ac:dyDescent="0.3">
      <c r="A1" s="27" t="s">
        <v>0</v>
      </c>
      <c r="B1" s="28"/>
      <c r="C1" s="28"/>
      <c r="D1" s="28"/>
      <c r="E1" s="28"/>
      <c r="F1" s="28"/>
      <c r="G1" s="28"/>
      <c r="H1" s="28"/>
      <c r="I1" s="28"/>
      <c r="J1" s="28"/>
      <c r="K1" s="28"/>
      <c r="L1" s="28"/>
      <c r="M1" s="28"/>
    </row>
    <row r="2" spans="1:13" ht="16.5" thickBot="1" x14ac:dyDescent="0.3">
      <c r="A2" s="29" t="s">
        <v>1</v>
      </c>
      <c r="B2" s="30"/>
      <c r="C2" s="30"/>
      <c r="D2" s="30"/>
      <c r="E2" s="30"/>
      <c r="F2" s="30"/>
      <c r="G2" s="30"/>
      <c r="H2" s="30"/>
      <c r="I2" s="30"/>
      <c r="J2" s="30"/>
      <c r="K2" s="30"/>
      <c r="L2" s="30"/>
      <c r="M2" s="30"/>
    </row>
    <row r="3" spans="1:13" ht="16.5" thickBot="1" x14ac:dyDescent="0.3">
      <c r="A3" s="31" t="s">
        <v>2</v>
      </c>
      <c r="B3" s="32"/>
      <c r="C3" s="32"/>
      <c r="D3" s="32"/>
      <c r="E3" s="32"/>
      <c r="F3" s="32"/>
      <c r="G3" s="32"/>
      <c r="H3" s="32"/>
      <c r="I3" s="32"/>
      <c r="J3" s="32"/>
      <c r="K3" s="32"/>
      <c r="L3" s="32"/>
      <c r="M3" s="32"/>
    </row>
    <row r="4" spans="1:13" ht="16.5" thickBot="1" x14ac:dyDescent="0.3">
      <c r="A4" s="31" t="s">
        <v>3</v>
      </c>
      <c r="B4" s="32"/>
      <c r="C4" s="32"/>
      <c r="D4" s="32"/>
      <c r="E4" s="32"/>
      <c r="F4" s="32"/>
      <c r="G4" s="33"/>
      <c r="H4" s="34">
        <f>I8+I12+I16+I21+I25</f>
        <v>240200000</v>
      </c>
      <c r="I4" s="24"/>
      <c r="J4" s="24"/>
      <c r="K4" s="24"/>
      <c r="L4" s="24"/>
      <c r="M4" s="24"/>
    </row>
    <row r="5" spans="1:13" ht="16.5" thickBot="1" x14ac:dyDescent="0.3">
      <c r="A5" s="25" t="s">
        <v>4</v>
      </c>
      <c r="B5" s="26"/>
      <c r="C5" s="26"/>
      <c r="D5" s="26"/>
      <c r="E5" s="26"/>
      <c r="F5" s="26"/>
      <c r="G5" s="26"/>
      <c r="H5" s="26"/>
      <c r="I5" s="26"/>
      <c r="J5" s="26"/>
      <c r="K5" s="26"/>
      <c r="L5" s="26"/>
      <c r="M5" s="26"/>
    </row>
    <row r="6" spans="1:13" ht="18.75" thickBot="1" x14ac:dyDescent="0.3">
      <c r="A6" s="1" t="s">
        <v>5</v>
      </c>
      <c r="B6" s="2" t="s">
        <v>6</v>
      </c>
      <c r="C6" s="2" t="s">
        <v>7</v>
      </c>
      <c r="D6" s="3" t="s">
        <v>8</v>
      </c>
      <c r="E6" s="2" t="s">
        <v>9</v>
      </c>
      <c r="F6" s="2" t="s">
        <v>10</v>
      </c>
      <c r="G6" s="2" t="s">
        <v>117</v>
      </c>
      <c r="H6" s="2" t="s">
        <v>11</v>
      </c>
      <c r="I6" s="2" t="s">
        <v>12</v>
      </c>
      <c r="J6" s="2" t="s">
        <v>13</v>
      </c>
      <c r="K6" s="2" t="s">
        <v>14</v>
      </c>
      <c r="L6" s="2" t="s">
        <v>15</v>
      </c>
      <c r="M6" s="2" t="s">
        <v>16</v>
      </c>
    </row>
    <row r="7" spans="1:13" ht="79.5" customHeight="1" thickBot="1" x14ac:dyDescent="0.3">
      <c r="A7" s="4" t="s">
        <v>17</v>
      </c>
      <c r="B7" s="5" t="s">
        <v>18</v>
      </c>
      <c r="C7" s="5" t="s">
        <v>120</v>
      </c>
      <c r="D7" s="5" t="s">
        <v>19</v>
      </c>
      <c r="E7" s="5">
        <v>1</v>
      </c>
      <c r="F7" s="6">
        <v>6000000</v>
      </c>
      <c r="G7" s="5">
        <v>5</v>
      </c>
      <c r="H7" s="6">
        <f>G7*F7*E7</f>
        <v>30000000</v>
      </c>
      <c r="I7" s="7"/>
      <c r="J7" s="7"/>
      <c r="K7" s="7"/>
      <c r="L7" s="7"/>
      <c r="M7" s="7"/>
    </row>
    <row r="8" spans="1:13" ht="16.5" thickBot="1" x14ac:dyDescent="0.3">
      <c r="A8" s="19" t="s">
        <v>20</v>
      </c>
      <c r="B8" s="20"/>
      <c r="C8" s="20"/>
      <c r="D8" s="20"/>
      <c r="E8" s="20"/>
      <c r="F8" s="20"/>
      <c r="G8" s="21"/>
      <c r="H8" s="8">
        <f>H7</f>
        <v>30000000</v>
      </c>
      <c r="I8" s="22">
        <f>H8</f>
        <v>30000000</v>
      </c>
      <c r="J8" s="23"/>
      <c r="K8" s="23"/>
      <c r="L8" s="23"/>
      <c r="M8" s="35"/>
    </row>
    <row r="9" spans="1:13" ht="16.5" thickBot="1" x14ac:dyDescent="0.3">
      <c r="A9" s="25" t="s">
        <v>21</v>
      </c>
      <c r="B9" s="26"/>
      <c r="C9" s="26"/>
      <c r="D9" s="26"/>
      <c r="E9" s="26"/>
      <c r="F9" s="26"/>
      <c r="G9" s="26"/>
      <c r="H9" s="26"/>
      <c r="I9" s="26"/>
      <c r="J9" s="26"/>
      <c r="K9" s="26"/>
      <c r="L9" s="26"/>
      <c r="M9" s="26"/>
    </row>
    <row r="10" spans="1:13" ht="18.75" thickBot="1" x14ac:dyDescent="0.3">
      <c r="A10" s="4" t="s">
        <v>5</v>
      </c>
      <c r="B10" s="2" t="s">
        <v>6</v>
      </c>
      <c r="C10" s="2" t="s">
        <v>7</v>
      </c>
      <c r="D10" s="3" t="s">
        <v>8</v>
      </c>
      <c r="E10" s="2" t="s">
        <v>9</v>
      </c>
      <c r="F10" s="2" t="s">
        <v>10</v>
      </c>
      <c r="G10" s="2" t="s">
        <v>117</v>
      </c>
      <c r="H10" s="2" t="s">
        <v>11</v>
      </c>
      <c r="I10" s="2" t="s">
        <v>12</v>
      </c>
      <c r="J10" s="2" t="s">
        <v>13</v>
      </c>
      <c r="K10" s="2" t="s">
        <v>14</v>
      </c>
      <c r="L10" s="2" t="s">
        <v>15</v>
      </c>
      <c r="M10" s="2" t="s">
        <v>16</v>
      </c>
    </row>
    <row r="11" spans="1:13" ht="135.75" thickBot="1" x14ac:dyDescent="0.3">
      <c r="A11" s="4" t="s">
        <v>22</v>
      </c>
      <c r="B11" s="5" t="s">
        <v>23</v>
      </c>
      <c r="C11" s="5" t="s">
        <v>24</v>
      </c>
      <c r="D11" s="5" t="s">
        <v>19</v>
      </c>
      <c r="E11" s="5">
        <v>1</v>
      </c>
      <c r="F11" s="6">
        <v>60000000</v>
      </c>
      <c r="G11" s="5">
        <v>2</v>
      </c>
      <c r="H11" s="6">
        <f>F11</f>
        <v>60000000</v>
      </c>
      <c r="I11" s="7"/>
      <c r="J11" s="7"/>
      <c r="K11" s="9"/>
      <c r="L11" s="9"/>
      <c r="M11" s="9"/>
    </row>
    <row r="12" spans="1:13" ht="16.5" thickBot="1" x14ac:dyDescent="0.3">
      <c r="A12" s="19" t="s">
        <v>25</v>
      </c>
      <c r="B12" s="20"/>
      <c r="C12" s="20"/>
      <c r="D12" s="20"/>
      <c r="E12" s="20"/>
      <c r="F12" s="20"/>
      <c r="G12" s="21"/>
      <c r="H12" s="8">
        <f>H11</f>
        <v>60000000</v>
      </c>
      <c r="I12" s="22">
        <f>H12</f>
        <v>60000000</v>
      </c>
      <c r="J12" s="23"/>
      <c r="K12" s="23"/>
      <c r="L12" s="23"/>
      <c r="M12" s="23"/>
    </row>
    <row r="13" spans="1:13" ht="16.5" thickBot="1" x14ac:dyDescent="0.3">
      <c r="A13" s="25" t="s">
        <v>26</v>
      </c>
      <c r="B13" s="26"/>
      <c r="C13" s="26"/>
      <c r="D13" s="26"/>
      <c r="E13" s="26"/>
      <c r="F13" s="26"/>
      <c r="G13" s="26"/>
      <c r="H13" s="26"/>
      <c r="I13" s="26"/>
      <c r="J13" s="26"/>
      <c r="K13" s="26"/>
      <c r="L13" s="26"/>
      <c r="M13" s="26"/>
    </row>
    <row r="14" spans="1:13" ht="18.75" thickBot="1" x14ac:dyDescent="0.3">
      <c r="A14" s="4" t="s">
        <v>5</v>
      </c>
      <c r="B14" s="2" t="s">
        <v>6</v>
      </c>
      <c r="C14" s="2" t="s">
        <v>7</v>
      </c>
      <c r="D14" s="3" t="s">
        <v>8</v>
      </c>
      <c r="E14" s="2" t="s">
        <v>9</v>
      </c>
      <c r="F14" s="2" t="s">
        <v>10</v>
      </c>
      <c r="G14" s="2" t="s">
        <v>117</v>
      </c>
      <c r="H14" s="2" t="s">
        <v>11</v>
      </c>
      <c r="I14" s="2" t="s">
        <v>12</v>
      </c>
      <c r="J14" s="2" t="s">
        <v>13</v>
      </c>
      <c r="K14" s="2" t="s">
        <v>14</v>
      </c>
      <c r="L14" s="2" t="s">
        <v>15</v>
      </c>
      <c r="M14" s="2" t="s">
        <v>16</v>
      </c>
    </row>
    <row r="15" spans="1:13" ht="99.75" thickBot="1" x14ac:dyDescent="0.3">
      <c r="A15" s="4" t="s">
        <v>27</v>
      </c>
      <c r="B15" s="5" t="s">
        <v>28</v>
      </c>
      <c r="C15" s="5" t="s">
        <v>29</v>
      </c>
      <c r="D15" s="5" t="s">
        <v>30</v>
      </c>
      <c r="E15" s="5">
        <v>1</v>
      </c>
      <c r="F15" s="6">
        <v>50000000</v>
      </c>
      <c r="G15" s="5">
        <v>2</v>
      </c>
      <c r="H15" s="6">
        <f>F15</f>
        <v>50000000</v>
      </c>
      <c r="I15" s="9"/>
      <c r="J15" s="7"/>
      <c r="K15" s="7"/>
      <c r="L15" s="9"/>
      <c r="M15" s="9"/>
    </row>
    <row r="16" spans="1:13" ht="16.5" thickBot="1" x14ac:dyDescent="0.3">
      <c r="A16" s="19" t="s">
        <v>32</v>
      </c>
      <c r="B16" s="20"/>
      <c r="C16" s="20"/>
      <c r="D16" s="20"/>
      <c r="E16" s="20"/>
      <c r="F16" s="20"/>
      <c r="G16" s="21"/>
      <c r="H16" s="8">
        <f>H15</f>
        <v>50000000</v>
      </c>
      <c r="I16" s="22">
        <f>H16</f>
        <v>50000000</v>
      </c>
      <c r="J16" s="23"/>
      <c r="K16" s="23"/>
      <c r="L16" s="23"/>
      <c r="M16" s="23"/>
    </row>
    <row r="17" spans="1:13" ht="16.5" thickBot="1" x14ac:dyDescent="0.3">
      <c r="A17" s="25" t="s">
        <v>33</v>
      </c>
      <c r="B17" s="26"/>
      <c r="C17" s="26"/>
      <c r="D17" s="26"/>
      <c r="E17" s="26"/>
      <c r="F17" s="26"/>
      <c r="G17" s="26"/>
      <c r="H17" s="26"/>
      <c r="I17" s="26"/>
      <c r="J17" s="26"/>
      <c r="K17" s="26"/>
      <c r="L17" s="26"/>
      <c r="M17" s="26"/>
    </row>
    <row r="18" spans="1:13" ht="18.75" thickBot="1" x14ac:dyDescent="0.3">
      <c r="A18" s="4" t="s">
        <v>5</v>
      </c>
      <c r="B18" s="2" t="s">
        <v>6</v>
      </c>
      <c r="C18" s="2" t="s">
        <v>7</v>
      </c>
      <c r="D18" s="3" t="s">
        <v>8</v>
      </c>
      <c r="E18" s="2" t="s">
        <v>9</v>
      </c>
      <c r="F18" s="2" t="s">
        <v>10</v>
      </c>
      <c r="G18" s="2" t="s">
        <v>117</v>
      </c>
      <c r="H18" s="2" t="s">
        <v>11</v>
      </c>
      <c r="I18" s="2" t="s">
        <v>12</v>
      </c>
      <c r="J18" s="2" t="s">
        <v>13</v>
      </c>
      <c r="K18" s="2" t="s">
        <v>14</v>
      </c>
      <c r="L18" s="2" t="s">
        <v>15</v>
      </c>
      <c r="M18" s="2" t="s">
        <v>16</v>
      </c>
    </row>
    <row r="19" spans="1:13" ht="99.75" thickBot="1" x14ac:dyDescent="0.3">
      <c r="A19" s="4" t="s">
        <v>34</v>
      </c>
      <c r="B19" s="5" t="s">
        <v>35</v>
      </c>
      <c r="C19" s="5" t="s">
        <v>36</v>
      </c>
      <c r="D19" s="5" t="s">
        <v>30</v>
      </c>
      <c r="E19" s="5">
        <v>1</v>
      </c>
      <c r="F19" s="6">
        <v>60000000</v>
      </c>
      <c r="G19" s="5">
        <v>2</v>
      </c>
      <c r="H19" s="6">
        <v>60000000</v>
      </c>
      <c r="I19" s="9"/>
      <c r="J19" s="7"/>
      <c r="K19" s="7"/>
      <c r="L19" s="9"/>
      <c r="M19" s="9"/>
    </row>
    <row r="20" spans="1:13" ht="90.75" thickBot="1" x14ac:dyDescent="0.3">
      <c r="A20" s="4" t="s">
        <v>37</v>
      </c>
      <c r="B20" s="5" t="s">
        <v>38</v>
      </c>
      <c r="C20" s="5" t="s">
        <v>121</v>
      </c>
      <c r="D20" s="5" t="s">
        <v>31</v>
      </c>
      <c r="E20" s="5">
        <v>1</v>
      </c>
      <c r="F20" s="6">
        <v>6000000</v>
      </c>
      <c r="G20" s="5">
        <v>5</v>
      </c>
      <c r="H20" s="6">
        <f>G20*F20*E20</f>
        <v>30000000</v>
      </c>
      <c r="I20" s="7"/>
      <c r="J20" s="7"/>
      <c r="K20" s="7"/>
      <c r="L20" s="7"/>
      <c r="M20" s="7"/>
    </row>
    <row r="21" spans="1:13" ht="16.5" thickBot="1" x14ac:dyDescent="0.3">
      <c r="A21" s="19" t="s">
        <v>39</v>
      </c>
      <c r="B21" s="20"/>
      <c r="C21" s="20"/>
      <c r="D21" s="20"/>
      <c r="E21" s="20"/>
      <c r="F21" s="20"/>
      <c r="G21" s="21"/>
      <c r="H21" s="8">
        <f>H19+H20</f>
        <v>90000000</v>
      </c>
      <c r="I21" s="22">
        <f>H21</f>
        <v>90000000</v>
      </c>
      <c r="J21" s="23"/>
      <c r="K21" s="23"/>
      <c r="L21" s="23"/>
      <c r="M21" s="23"/>
    </row>
    <row r="22" spans="1:13" ht="16.5" thickBot="1" x14ac:dyDescent="0.3">
      <c r="A22" s="25" t="s">
        <v>40</v>
      </c>
      <c r="B22" s="26"/>
      <c r="C22" s="26"/>
      <c r="D22" s="26"/>
      <c r="E22" s="26"/>
      <c r="F22" s="26"/>
      <c r="G22" s="26"/>
      <c r="H22" s="26"/>
      <c r="I22" s="26"/>
      <c r="J22" s="26"/>
      <c r="K22" s="26"/>
      <c r="L22" s="26"/>
      <c r="M22" s="26"/>
    </row>
    <row r="23" spans="1:13" ht="18.75" thickBot="1" x14ac:dyDescent="0.3">
      <c r="A23" s="4" t="s">
        <v>5</v>
      </c>
      <c r="B23" s="2" t="s">
        <v>6</v>
      </c>
      <c r="C23" s="2" t="s">
        <v>7</v>
      </c>
      <c r="D23" s="3" t="s">
        <v>8</v>
      </c>
      <c r="E23" s="2" t="s">
        <v>9</v>
      </c>
      <c r="F23" s="2" t="s">
        <v>10</v>
      </c>
      <c r="G23" s="2" t="s">
        <v>117</v>
      </c>
      <c r="H23" s="2" t="s">
        <v>11</v>
      </c>
      <c r="I23" s="2" t="s">
        <v>12</v>
      </c>
      <c r="J23" s="2" t="s">
        <v>13</v>
      </c>
      <c r="K23" s="2" t="s">
        <v>14</v>
      </c>
      <c r="L23" s="2" t="s">
        <v>15</v>
      </c>
      <c r="M23" s="2" t="s">
        <v>16</v>
      </c>
    </row>
    <row r="24" spans="1:13" ht="117.75" thickBot="1" x14ac:dyDescent="0.3">
      <c r="A24" s="4" t="s">
        <v>41</v>
      </c>
      <c r="B24" s="5" t="s">
        <v>42</v>
      </c>
      <c r="C24" s="5" t="s">
        <v>43</v>
      </c>
      <c r="D24" s="5" t="s">
        <v>30</v>
      </c>
      <c r="E24" s="5">
        <v>6</v>
      </c>
      <c r="F24" s="6">
        <v>1700000</v>
      </c>
      <c r="G24" s="5">
        <v>2</v>
      </c>
      <c r="H24" s="6">
        <f>E24*F24</f>
        <v>10200000</v>
      </c>
      <c r="I24" s="9"/>
      <c r="J24" s="9"/>
      <c r="K24" s="7"/>
      <c r="L24" s="7"/>
      <c r="M24" s="9"/>
    </row>
    <row r="25" spans="1:13" ht="16.5" thickBot="1" x14ac:dyDescent="0.3">
      <c r="A25" s="19" t="s">
        <v>44</v>
      </c>
      <c r="B25" s="20"/>
      <c r="C25" s="20"/>
      <c r="D25" s="20"/>
      <c r="E25" s="20"/>
      <c r="F25" s="20"/>
      <c r="G25" s="21"/>
      <c r="H25" s="8">
        <f>H24</f>
        <v>10200000</v>
      </c>
      <c r="I25" s="22">
        <f>H25</f>
        <v>10200000</v>
      </c>
      <c r="J25" s="23"/>
      <c r="K25" s="23"/>
      <c r="L25" s="23"/>
      <c r="M25" s="23"/>
    </row>
    <row r="26" spans="1:13" ht="16.5" thickBot="1" x14ac:dyDescent="0.3">
      <c r="A26" s="25" t="s">
        <v>45</v>
      </c>
      <c r="B26" s="26"/>
      <c r="C26" s="26"/>
      <c r="D26" s="26"/>
      <c r="E26" s="26"/>
      <c r="F26" s="39"/>
      <c r="G26" s="11"/>
      <c r="H26" s="12"/>
      <c r="I26" s="24">
        <f>I31+I35</f>
        <v>110200000</v>
      </c>
      <c r="J26" s="24"/>
      <c r="K26" s="24"/>
      <c r="L26" s="24"/>
      <c r="M26" s="24"/>
    </row>
    <row r="27" spans="1:13" ht="16.5" thickBot="1" x14ac:dyDescent="0.3">
      <c r="A27" s="25" t="s">
        <v>46</v>
      </c>
      <c r="B27" s="26"/>
      <c r="C27" s="26"/>
      <c r="D27" s="26"/>
      <c r="E27" s="26"/>
      <c r="F27" s="26"/>
      <c r="G27" s="26"/>
      <c r="H27" s="26"/>
      <c r="I27" s="26"/>
      <c r="J27" s="26"/>
      <c r="K27" s="26"/>
      <c r="L27" s="26"/>
      <c r="M27" s="26"/>
    </row>
    <row r="28" spans="1:13" ht="18.75" thickBot="1" x14ac:dyDescent="0.3">
      <c r="A28" s="4" t="s">
        <v>5</v>
      </c>
      <c r="B28" s="2" t="s">
        <v>6</v>
      </c>
      <c r="C28" s="2" t="s">
        <v>7</v>
      </c>
      <c r="D28" s="3" t="s">
        <v>8</v>
      </c>
      <c r="E28" s="2" t="s">
        <v>9</v>
      </c>
      <c r="F28" s="2" t="s">
        <v>10</v>
      </c>
      <c r="G28" s="2" t="s">
        <v>117</v>
      </c>
      <c r="H28" s="2" t="s">
        <v>11</v>
      </c>
      <c r="I28" s="2" t="s">
        <v>12</v>
      </c>
      <c r="J28" s="2" t="s">
        <v>13</v>
      </c>
      <c r="K28" s="2" t="s">
        <v>14</v>
      </c>
      <c r="L28" s="2" t="s">
        <v>15</v>
      </c>
      <c r="M28" s="2" t="s">
        <v>16</v>
      </c>
    </row>
    <row r="29" spans="1:13" ht="99.75" thickBot="1" x14ac:dyDescent="0.3">
      <c r="A29" s="4" t="s">
        <v>47</v>
      </c>
      <c r="B29" s="5" t="s">
        <v>48</v>
      </c>
      <c r="C29" s="5" t="s">
        <v>49</v>
      </c>
      <c r="D29" s="5" t="s">
        <v>19</v>
      </c>
      <c r="E29" s="13">
        <v>1</v>
      </c>
      <c r="F29" s="10">
        <v>60000000</v>
      </c>
      <c r="G29" s="13">
        <v>4</v>
      </c>
      <c r="H29" s="10">
        <f>F29</f>
        <v>60000000</v>
      </c>
      <c r="I29" s="9"/>
      <c r="J29" s="7"/>
      <c r="K29" s="7"/>
      <c r="L29" s="7"/>
      <c r="M29" s="7"/>
    </row>
    <row r="30" spans="1:13" ht="90.75" thickBot="1" x14ac:dyDescent="0.3">
      <c r="A30" s="4" t="s">
        <v>50</v>
      </c>
      <c r="B30" s="5" t="s">
        <v>51</v>
      </c>
      <c r="C30" s="14" t="s">
        <v>52</v>
      </c>
      <c r="D30" s="5" t="s">
        <v>19</v>
      </c>
      <c r="E30" s="13">
        <v>1</v>
      </c>
      <c r="F30" s="10">
        <v>7300000</v>
      </c>
      <c r="G30" s="13">
        <v>4</v>
      </c>
      <c r="H30" s="10">
        <f>G30*F30*E30</f>
        <v>29200000</v>
      </c>
      <c r="I30" s="9"/>
      <c r="J30" s="7"/>
      <c r="K30" s="7"/>
      <c r="L30" s="7"/>
      <c r="M30" s="7"/>
    </row>
    <row r="31" spans="1:13" ht="16.5" thickBot="1" x14ac:dyDescent="0.3">
      <c r="A31" s="19" t="s">
        <v>53</v>
      </c>
      <c r="B31" s="20"/>
      <c r="C31" s="20"/>
      <c r="D31" s="20"/>
      <c r="E31" s="20"/>
      <c r="F31" s="20"/>
      <c r="G31" s="21"/>
      <c r="H31" s="8">
        <f>H29+H30</f>
        <v>89200000</v>
      </c>
      <c r="I31" s="22">
        <f>H31</f>
        <v>89200000</v>
      </c>
      <c r="J31" s="23"/>
      <c r="K31" s="23"/>
      <c r="L31" s="23"/>
      <c r="M31" s="23"/>
    </row>
    <row r="32" spans="1:13" ht="16.5" thickBot="1" x14ac:dyDescent="0.3">
      <c r="A32" s="25" t="s">
        <v>54</v>
      </c>
      <c r="B32" s="26"/>
      <c r="C32" s="26"/>
      <c r="D32" s="26"/>
      <c r="E32" s="26"/>
      <c r="F32" s="26"/>
      <c r="G32" s="26"/>
      <c r="H32" s="26"/>
      <c r="I32" s="26"/>
      <c r="J32" s="26"/>
      <c r="K32" s="26"/>
      <c r="L32" s="26"/>
      <c r="M32" s="26"/>
    </row>
    <row r="33" spans="1:13" ht="18.75" thickBot="1" x14ac:dyDescent="0.3">
      <c r="A33" s="4" t="s">
        <v>5</v>
      </c>
      <c r="B33" s="2" t="s">
        <v>6</v>
      </c>
      <c r="C33" s="2" t="s">
        <v>7</v>
      </c>
      <c r="D33" s="3" t="s">
        <v>8</v>
      </c>
      <c r="E33" s="2" t="s">
        <v>9</v>
      </c>
      <c r="F33" s="2" t="s">
        <v>10</v>
      </c>
      <c r="G33" s="2" t="s">
        <v>117</v>
      </c>
      <c r="H33" s="2" t="s">
        <v>11</v>
      </c>
      <c r="I33" s="2" t="s">
        <v>12</v>
      </c>
      <c r="J33" s="2" t="s">
        <v>13</v>
      </c>
      <c r="K33" s="2" t="s">
        <v>14</v>
      </c>
      <c r="L33" s="2" t="s">
        <v>15</v>
      </c>
      <c r="M33" s="2" t="s">
        <v>16</v>
      </c>
    </row>
    <row r="34" spans="1:13" ht="90.75" thickBot="1" x14ac:dyDescent="0.3">
      <c r="A34" s="4" t="s">
        <v>55</v>
      </c>
      <c r="B34" s="3" t="s">
        <v>118</v>
      </c>
      <c r="C34" s="5" t="s">
        <v>119</v>
      </c>
      <c r="D34" s="5" t="s">
        <v>19</v>
      </c>
      <c r="E34" s="5">
        <v>2</v>
      </c>
      <c r="F34" s="6">
        <v>3500000</v>
      </c>
      <c r="G34" s="5">
        <v>3</v>
      </c>
      <c r="H34" s="6">
        <f>E34*F34*G34</f>
        <v>21000000</v>
      </c>
      <c r="I34" s="2"/>
      <c r="J34" s="2"/>
      <c r="K34" s="18"/>
      <c r="L34" s="18"/>
      <c r="M34" s="18"/>
    </row>
    <row r="35" spans="1:13" ht="16.5" thickBot="1" x14ac:dyDescent="0.3">
      <c r="A35" s="19" t="s">
        <v>56</v>
      </c>
      <c r="B35" s="20"/>
      <c r="C35" s="20"/>
      <c r="D35" s="20"/>
      <c r="E35" s="20"/>
      <c r="F35" s="20"/>
      <c r="G35" s="21"/>
      <c r="H35" s="8">
        <f>H34</f>
        <v>21000000</v>
      </c>
      <c r="I35" s="22">
        <f>H35</f>
        <v>21000000</v>
      </c>
      <c r="J35" s="23"/>
      <c r="K35" s="23"/>
      <c r="L35" s="23"/>
      <c r="M35" s="23"/>
    </row>
    <row r="36" spans="1:13" ht="17.100000000000001" customHeight="1" thickBot="1" x14ac:dyDescent="0.3">
      <c r="A36" s="25" t="s">
        <v>57</v>
      </c>
      <c r="B36" s="26"/>
      <c r="C36" s="26"/>
      <c r="D36" s="26"/>
      <c r="E36" s="26"/>
      <c r="F36" s="26"/>
      <c r="G36" s="26"/>
      <c r="H36" s="26"/>
      <c r="I36" s="24">
        <f>I42+I46+I51+I56+I71+I75+I79</f>
        <v>249600000</v>
      </c>
      <c r="J36" s="24"/>
      <c r="K36" s="24"/>
      <c r="L36" s="24"/>
      <c r="M36" s="24"/>
    </row>
    <row r="37" spans="1:13" ht="16.5" thickBot="1" x14ac:dyDescent="0.3">
      <c r="A37" s="25" t="s">
        <v>58</v>
      </c>
      <c r="B37" s="26"/>
      <c r="C37" s="26"/>
      <c r="D37" s="26"/>
      <c r="E37" s="26"/>
      <c r="F37" s="26"/>
      <c r="G37" s="26"/>
      <c r="H37" s="26"/>
      <c r="I37" s="26"/>
      <c r="J37" s="26"/>
      <c r="K37" s="26"/>
      <c r="L37" s="26"/>
      <c r="M37" s="26"/>
    </row>
    <row r="38" spans="1:13" ht="18.75" thickBot="1" x14ac:dyDescent="0.3">
      <c r="A38" s="4" t="s">
        <v>5</v>
      </c>
      <c r="B38" s="2" t="s">
        <v>6</v>
      </c>
      <c r="C38" s="2" t="s">
        <v>7</v>
      </c>
      <c r="D38" s="3" t="s">
        <v>8</v>
      </c>
      <c r="E38" s="2" t="s">
        <v>9</v>
      </c>
      <c r="F38" s="2" t="s">
        <v>10</v>
      </c>
      <c r="G38" s="2" t="s">
        <v>117</v>
      </c>
      <c r="H38" s="2" t="s">
        <v>11</v>
      </c>
      <c r="I38" s="2" t="s">
        <v>12</v>
      </c>
      <c r="J38" s="2" t="s">
        <v>13</v>
      </c>
      <c r="K38" s="2" t="s">
        <v>14</v>
      </c>
      <c r="L38" s="2" t="s">
        <v>15</v>
      </c>
      <c r="M38" s="2" t="s">
        <v>16</v>
      </c>
    </row>
    <row r="39" spans="1:13" ht="72.75" thickBot="1" x14ac:dyDescent="0.3">
      <c r="A39" s="4" t="s">
        <v>116</v>
      </c>
      <c r="B39" s="5" t="s">
        <v>60</v>
      </c>
      <c r="C39" s="5" t="s">
        <v>122</v>
      </c>
      <c r="D39" s="5" t="s">
        <v>19</v>
      </c>
      <c r="E39" s="13">
        <v>1</v>
      </c>
      <c r="F39" s="10">
        <v>3500000</v>
      </c>
      <c r="G39" s="13">
        <v>5</v>
      </c>
      <c r="H39" s="10">
        <f>G39*F39*E39</f>
        <v>17500000</v>
      </c>
      <c r="I39" s="7"/>
      <c r="J39" s="7"/>
      <c r="K39" s="7"/>
      <c r="L39" s="7"/>
      <c r="M39" s="7"/>
    </row>
    <row r="40" spans="1:13" ht="81.75" thickBot="1" x14ac:dyDescent="0.3">
      <c r="A40" s="4" t="s">
        <v>59</v>
      </c>
      <c r="B40" s="5" t="s">
        <v>62</v>
      </c>
      <c r="C40" s="5" t="s">
        <v>123</v>
      </c>
      <c r="D40" s="5" t="s">
        <v>19</v>
      </c>
      <c r="E40" s="13">
        <v>1</v>
      </c>
      <c r="F40" s="10">
        <v>4600000</v>
      </c>
      <c r="G40" s="13">
        <v>5</v>
      </c>
      <c r="H40" s="10">
        <f t="shared" ref="H40:H41" si="0">G40*F40*E40</f>
        <v>23000000</v>
      </c>
      <c r="I40" s="7"/>
      <c r="J40" s="7"/>
      <c r="K40" s="7"/>
      <c r="L40" s="7"/>
      <c r="M40" s="7"/>
    </row>
    <row r="41" spans="1:13" ht="99.75" thickBot="1" x14ac:dyDescent="0.3">
      <c r="A41" s="4" t="s">
        <v>61</v>
      </c>
      <c r="B41" s="5" t="s">
        <v>63</v>
      </c>
      <c r="C41" s="5" t="s">
        <v>64</v>
      </c>
      <c r="D41" s="5" t="s">
        <v>30</v>
      </c>
      <c r="E41" s="13">
        <v>1</v>
      </c>
      <c r="F41" s="10">
        <v>6380000</v>
      </c>
      <c r="G41" s="13">
        <v>5</v>
      </c>
      <c r="H41" s="10">
        <f t="shared" si="0"/>
        <v>31900000</v>
      </c>
      <c r="I41" s="7"/>
      <c r="J41" s="7"/>
      <c r="K41" s="7"/>
      <c r="L41" s="7"/>
      <c r="M41" s="7"/>
    </row>
    <row r="42" spans="1:13" ht="16.5" thickBot="1" x14ac:dyDescent="0.3">
      <c r="A42" s="40" t="s">
        <v>65</v>
      </c>
      <c r="B42" s="41"/>
      <c r="C42" s="41"/>
      <c r="D42" s="41"/>
      <c r="E42" s="41"/>
      <c r="F42" s="41"/>
      <c r="G42" s="42"/>
      <c r="H42" s="15">
        <f>H39+H40+H41</f>
        <v>72400000</v>
      </c>
      <c r="I42" s="43">
        <f>H42</f>
        <v>72400000</v>
      </c>
      <c r="J42" s="44"/>
      <c r="K42" s="44"/>
      <c r="L42" s="44"/>
      <c r="M42" s="44"/>
    </row>
    <row r="43" spans="1:13" ht="16.5" thickBot="1" x14ac:dyDescent="0.3">
      <c r="A43" s="25" t="s">
        <v>66</v>
      </c>
      <c r="B43" s="26"/>
      <c r="C43" s="26"/>
      <c r="D43" s="26"/>
      <c r="E43" s="26"/>
      <c r="F43" s="26"/>
      <c r="G43" s="26"/>
      <c r="H43" s="26"/>
      <c r="I43" s="26"/>
      <c r="J43" s="26"/>
      <c r="K43" s="26"/>
      <c r="L43" s="26"/>
      <c r="M43" s="26"/>
    </row>
    <row r="44" spans="1:13" ht="18.75" thickBot="1" x14ac:dyDescent="0.3">
      <c r="A44" s="4" t="s">
        <v>5</v>
      </c>
      <c r="B44" s="2" t="s">
        <v>6</v>
      </c>
      <c r="C44" s="2" t="s">
        <v>7</v>
      </c>
      <c r="D44" s="3" t="s">
        <v>8</v>
      </c>
      <c r="E44" s="2" t="s">
        <v>9</v>
      </c>
      <c r="F44" s="2" t="s">
        <v>10</v>
      </c>
      <c r="G44" s="2" t="s">
        <v>117</v>
      </c>
      <c r="H44" s="2" t="s">
        <v>11</v>
      </c>
      <c r="I44" s="2" t="s">
        <v>12</v>
      </c>
      <c r="J44" s="2" t="s">
        <v>13</v>
      </c>
      <c r="K44" s="2" t="s">
        <v>14</v>
      </c>
      <c r="L44" s="2" t="s">
        <v>15</v>
      </c>
      <c r="M44" s="2" t="s">
        <v>16</v>
      </c>
    </row>
    <row r="45" spans="1:13" ht="90.75" thickBot="1" x14ac:dyDescent="0.3">
      <c r="A45" s="4" t="s">
        <v>67</v>
      </c>
      <c r="B45" s="5" t="s">
        <v>68</v>
      </c>
      <c r="C45" s="5" t="s">
        <v>69</v>
      </c>
      <c r="D45" s="5" t="s">
        <v>30</v>
      </c>
      <c r="E45" s="13">
        <v>1</v>
      </c>
      <c r="F45" s="10">
        <v>10000000</v>
      </c>
      <c r="G45" s="13">
        <v>2</v>
      </c>
      <c r="H45" s="10">
        <v>10000000</v>
      </c>
      <c r="I45" s="9"/>
      <c r="J45" s="9"/>
      <c r="K45" s="9"/>
      <c r="L45" s="7"/>
      <c r="M45" s="7"/>
    </row>
    <row r="46" spans="1:13" ht="16.5" thickBot="1" x14ac:dyDescent="0.3">
      <c r="A46" s="40" t="s">
        <v>70</v>
      </c>
      <c r="B46" s="41"/>
      <c r="C46" s="41"/>
      <c r="D46" s="41"/>
      <c r="E46" s="41"/>
      <c r="F46" s="41"/>
      <c r="G46" s="42"/>
      <c r="H46" s="15">
        <v>10000000</v>
      </c>
      <c r="I46" s="43">
        <v>10000000</v>
      </c>
      <c r="J46" s="44"/>
      <c r="K46" s="44"/>
      <c r="L46" s="44"/>
      <c r="M46" s="44"/>
    </row>
    <row r="47" spans="1:13" ht="16.5" thickBot="1" x14ac:dyDescent="0.3">
      <c r="A47" s="25" t="s">
        <v>71</v>
      </c>
      <c r="B47" s="26"/>
      <c r="C47" s="26"/>
      <c r="D47" s="26"/>
      <c r="E47" s="26"/>
      <c r="F47" s="26"/>
      <c r="G47" s="26"/>
      <c r="H47" s="26"/>
      <c r="I47" s="26"/>
      <c r="J47" s="26"/>
      <c r="K47" s="26"/>
      <c r="L47" s="26"/>
      <c r="M47" s="26"/>
    </row>
    <row r="48" spans="1:13" ht="18.75" thickBot="1" x14ac:dyDescent="0.3">
      <c r="A48" s="4" t="s">
        <v>5</v>
      </c>
      <c r="B48" s="2" t="s">
        <v>6</v>
      </c>
      <c r="C48" s="2" t="s">
        <v>7</v>
      </c>
      <c r="D48" s="3" t="s">
        <v>8</v>
      </c>
      <c r="E48" s="2" t="s">
        <v>9</v>
      </c>
      <c r="F48" s="2" t="s">
        <v>10</v>
      </c>
      <c r="G48" s="2" t="s">
        <v>117</v>
      </c>
      <c r="H48" s="2" t="s">
        <v>11</v>
      </c>
      <c r="I48" s="2" t="s">
        <v>12</v>
      </c>
      <c r="J48" s="2" t="s">
        <v>13</v>
      </c>
      <c r="K48" s="2" t="s">
        <v>14</v>
      </c>
      <c r="L48" s="2" t="s">
        <v>15</v>
      </c>
      <c r="M48" s="2" t="s">
        <v>16</v>
      </c>
    </row>
    <row r="49" spans="1:13" ht="90.75" thickBot="1" x14ac:dyDescent="0.3">
      <c r="A49" s="4" t="s">
        <v>72</v>
      </c>
      <c r="B49" s="5" t="s">
        <v>73</v>
      </c>
      <c r="C49" s="5" t="s">
        <v>74</v>
      </c>
      <c r="D49" s="5" t="s">
        <v>19</v>
      </c>
      <c r="E49" s="13">
        <v>1</v>
      </c>
      <c r="F49" s="10">
        <v>30000000</v>
      </c>
      <c r="G49" s="13">
        <v>1</v>
      </c>
      <c r="H49" s="10">
        <v>30000000</v>
      </c>
      <c r="I49" s="9"/>
      <c r="J49" s="9"/>
      <c r="K49" s="7"/>
      <c r="L49" s="9"/>
      <c r="M49" s="9"/>
    </row>
    <row r="50" spans="1:13" ht="99.75" thickBot="1" x14ac:dyDescent="0.3">
      <c r="A50" s="4" t="s">
        <v>75</v>
      </c>
      <c r="B50" s="14" t="s">
        <v>76</v>
      </c>
      <c r="C50" s="14" t="s">
        <v>77</v>
      </c>
      <c r="D50" s="5" t="s">
        <v>19</v>
      </c>
      <c r="E50" s="13">
        <v>1</v>
      </c>
      <c r="F50" s="10">
        <v>5000000</v>
      </c>
      <c r="G50" s="13">
        <v>2</v>
      </c>
      <c r="H50" s="10">
        <f>G50*F50*E50</f>
        <v>10000000</v>
      </c>
      <c r="I50" s="9"/>
      <c r="J50" s="9"/>
      <c r="K50" s="9"/>
      <c r="L50" s="7"/>
      <c r="M50" s="7"/>
    </row>
    <row r="51" spans="1:13" ht="16.5" thickBot="1" x14ac:dyDescent="0.3">
      <c r="A51" s="40" t="s">
        <v>78</v>
      </c>
      <c r="B51" s="41"/>
      <c r="C51" s="41"/>
      <c r="D51" s="41"/>
      <c r="E51" s="41"/>
      <c r="F51" s="41"/>
      <c r="G51" s="42"/>
      <c r="H51" s="15">
        <v>40000000</v>
      </c>
      <c r="I51" s="43">
        <v>40000000</v>
      </c>
      <c r="J51" s="44"/>
      <c r="K51" s="44"/>
      <c r="L51" s="44"/>
      <c r="M51" s="44"/>
    </row>
    <row r="52" spans="1:13" ht="16.5" thickBot="1" x14ac:dyDescent="0.3">
      <c r="A52" s="25" t="s">
        <v>79</v>
      </c>
      <c r="B52" s="26"/>
      <c r="C52" s="26"/>
      <c r="D52" s="26"/>
      <c r="E52" s="26"/>
      <c r="F52" s="26"/>
      <c r="G52" s="26"/>
      <c r="H52" s="26"/>
      <c r="I52" s="26"/>
      <c r="J52" s="26"/>
      <c r="K52" s="26"/>
      <c r="L52" s="26"/>
      <c r="M52" s="26"/>
    </row>
    <row r="53" spans="1:13" ht="18.75" thickBot="1" x14ac:dyDescent="0.3">
      <c r="A53" s="4" t="s">
        <v>5</v>
      </c>
      <c r="B53" s="2" t="s">
        <v>6</v>
      </c>
      <c r="C53" s="2" t="s">
        <v>7</v>
      </c>
      <c r="D53" s="3" t="s">
        <v>8</v>
      </c>
      <c r="E53" s="2" t="s">
        <v>9</v>
      </c>
      <c r="F53" s="2" t="s">
        <v>10</v>
      </c>
      <c r="G53" s="2" t="s">
        <v>117</v>
      </c>
      <c r="H53" s="2" t="s">
        <v>11</v>
      </c>
      <c r="I53" s="2" t="s">
        <v>12</v>
      </c>
      <c r="J53" s="2" t="s">
        <v>13</v>
      </c>
      <c r="K53" s="2" t="s">
        <v>14</v>
      </c>
      <c r="L53" s="2" t="s">
        <v>15</v>
      </c>
      <c r="M53" s="2" t="s">
        <v>16</v>
      </c>
    </row>
    <row r="54" spans="1:13" ht="90.75" thickBot="1" x14ac:dyDescent="0.3">
      <c r="A54" s="4" t="s">
        <v>80</v>
      </c>
      <c r="B54" s="5" t="s">
        <v>81</v>
      </c>
      <c r="C54" s="5" t="s">
        <v>82</v>
      </c>
      <c r="D54" s="5" t="s">
        <v>19</v>
      </c>
      <c r="E54" s="13">
        <v>1</v>
      </c>
      <c r="F54" s="10">
        <v>6000000</v>
      </c>
      <c r="G54" s="13">
        <v>2</v>
      </c>
      <c r="H54" s="10">
        <v>6000000</v>
      </c>
      <c r="I54" s="9"/>
      <c r="J54" s="9"/>
      <c r="K54" s="9"/>
      <c r="L54" s="7"/>
      <c r="M54" s="7"/>
    </row>
    <row r="55" spans="1:13" ht="99.75" thickBot="1" x14ac:dyDescent="0.3">
      <c r="A55" s="4" t="s">
        <v>83</v>
      </c>
      <c r="B55" s="5" t="s">
        <v>84</v>
      </c>
      <c r="C55" s="5" t="s">
        <v>85</v>
      </c>
      <c r="D55" s="5" t="s">
        <v>19</v>
      </c>
      <c r="E55" s="13">
        <v>1</v>
      </c>
      <c r="F55" s="10">
        <v>7000000</v>
      </c>
      <c r="G55" s="13">
        <v>4</v>
      </c>
      <c r="H55" s="10">
        <f>G55*F55*E55</f>
        <v>28000000</v>
      </c>
      <c r="I55" s="9"/>
      <c r="J55" s="7"/>
      <c r="K55" s="7"/>
      <c r="L55" s="7"/>
      <c r="M55" s="7"/>
    </row>
    <row r="56" spans="1:13" ht="16.5" thickBot="1" x14ac:dyDescent="0.3">
      <c r="A56" s="40" t="s">
        <v>86</v>
      </c>
      <c r="B56" s="41"/>
      <c r="C56" s="41"/>
      <c r="D56" s="41"/>
      <c r="E56" s="41"/>
      <c r="F56" s="41"/>
      <c r="G56" s="42"/>
      <c r="H56" s="15">
        <f>H55+H54</f>
        <v>34000000</v>
      </c>
      <c r="I56" s="43">
        <f>H56</f>
        <v>34000000</v>
      </c>
      <c r="J56" s="44"/>
      <c r="K56" s="44"/>
      <c r="L56" s="44"/>
      <c r="M56" s="44"/>
    </row>
    <row r="57" spans="1:13" ht="16.5" thickBot="1" x14ac:dyDescent="0.3">
      <c r="A57" s="25" t="s">
        <v>87</v>
      </c>
      <c r="B57" s="26"/>
      <c r="C57" s="26"/>
      <c r="D57" s="26"/>
      <c r="E57" s="26"/>
      <c r="F57" s="26"/>
      <c r="G57" s="26"/>
      <c r="H57" s="26"/>
      <c r="I57" s="26"/>
      <c r="J57" s="26"/>
      <c r="K57" s="26"/>
      <c r="L57" s="26"/>
      <c r="M57" s="26"/>
    </row>
    <row r="58" spans="1:13" ht="18.75" thickBot="1" x14ac:dyDescent="0.3">
      <c r="A58" s="4" t="s">
        <v>5</v>
      </c>
      <c r="B58" s="2" t="s">
        <v>6</v>
      </c>
      <c r="C58" s="2" t="s">
        <v>7</v>
      </c>
      <c r="D58" s="3" t="s">
        <v>8</v>
      </c>
      <c r="E58" s="2" t="s">
        <v>9</v>
      </c>
      <c r="F58" s="2" t="s">
        <v>10</v>
      </c>
      <c r="G58" s="2" t="s">
        <v>117</v>
      </c>
      <c r="H58" s="2" t="s">
        <v>11</v>
      </c>
      <c r="I58" s="2" t="s">
        <v>12</v>
      </c>
      <c r="J58" s="2" t="s">
        <v>13</v>
      </c>
      <c r="K58" s="2" t="s">
        <v>14</v>
      </c>
      <c r="L58" s="2" t="s">
        <v>15</v>
      </c>
      <c r="M58" s="2" t="s">
        <v>16</v>
      </c>
    </row>
    <row r="59" spans="1:13" ht="27.75" customHeight="1" thickBot="1" x14ac:dyDescent="0.3">
      <c r="A59" s="36" t="s">
        <v>88</v>
      </c>
      <c r="B59" s="36" t="s">
        <v>89</v>
      </c>
      <c r="C59" s="5" t="s">
        <v>90</v>
      </c>
      <c r="D59" s="36" t="s">
        <v>30</v>
      </c>
      <c r="E59" s="45">
        <v>2</v>
      </c>
      <c r="F59" s="48">
        <v>22000000</v>
      </c>
      <c r="G59" s="45">
        <v>3</v>
      </c>
      <c r="H59" s="48">
        <v>44000000</v>
      </c>
      <c r="I59" s="54"/>
      <c r="J59" s="54"/>
      <c r="K59" s="51"/>
      <c r="L59" s="51"/>
      <c r="M59" s="51"/>
    </row>
    <row r="60" spans="1:13" ht="54.75" thickBot="1" x14ac:dyDescent="0.3">
      <c r="A60" s="37"/>
      <c r="B60" s="37"/>
      <c r="C60" s="5" t="s">
        <v>91</v>
      </c>
      <c r="D60" s="37"/>
      <c r="E60" s="46"/>
      <c r="F60" s="49"/>
      <c r="G60" s="46"/>
      <c r="H60" s="49"/>
      <c r="I60" s="55"/>
      <c r="J60" s="55"/>
      <c r="K60" s="52"/>
      <c r="L60" s="52"/>
      <c r="M60" s="52"/>
    </row>
    <row r="61" spans="1:13" ht="36.75" thickBot="1" x14ac:dyDescent="0.3">
      <c r="A61" s="37"/>
      <c r="B61" s="37"/>
      <c r="C61" s="5" t="s">
        <v>92</v>
      </c>
      <c r="D61" s="37"/>
      <c r="E61" s="46"/>
      <c r="F61" s="49"/>
      <c r="G61" s="46"/>
      <c r="H61" s="49"/>
      <c r="I61" s="55"/>
      <c r="J61" s="55"/>
      <c r="K61" s="52"/>
      <c r="L61" s="52"/>
      <c r="M61" s="52"/>
    </row>
    <row r="62" spans="1:13" ht="63.75" thickBot="1" x14ac:dyDescent="0.3">
      <c r="A62" s="37"/>
      <c r="B62" s="37"/>
      <c r="C62" s="5" t="s">
        <v>93</v>
      </c>
      <c r="D62" s="37"/>
      <c r="E62" s="46"/>
      <c r="F62" s="49"/>
      <c r="G62" s="46"/>
      <c r="H62" s="49"/>
      <c r="I62" s="55"/>
      <c r="J62" s="55"/>
      <c r="K62" s="52"/>
      <c r="L62" s="52"/>
      <c r="M62" s="52"/>
    </row>
    <row r="63" spans="1:13" ht="27.75" thickBot="1" x14ac:dyDescent="0.3">
      <c r="A63" s="37"/>
      <c r="B63" s="37"/>
      <c r="C63" s="5" t="s">
        <v>94</v>
      </c>
      <c r="D63" s="37"/>
      <c r="E63" s="46"/>
      <c r="F63" s="49"/>
      <c r="G63" s="46"/>
      <c r="H63" s="49"/>
      <c r="I63" s="55"/>
      <c r="J63" s="55"/>
      <c r="K63" s="52"/>
      <c r="L63" s="52"/>
      <c r="M63" s="52"/>
    </row>
    <row r="64" spans="1:13" ht="45.75" thickBot="1" x14ac:dyDescent="0.3">
      <c r="A64" s="38"/>
      <c r="B64" s="38"/>
      <c r="C64" s="5" t="s">
        <v>95</v>
      </c>
      <c r="D64" s="38"/>
      <c r="E64" s="47"/>
      <c r="F64" s="50"/>
      <c r="G64" s="47"/>
      <c r="H64" s="50"/>
      <c r="I64" s="56"/>
      <c r="J64" s="56"/>
      <c r="K64" s="53"/>
      <c r="L64" s="53"/>
      <c r="M64" s="53"/>
    </row>
    <row r="65" spans="1:13" ht="36.75" customHeight="1" thickBot="1" x14ac:dyDescent="0.3">
      <c r="A65" s="36" t="s">
        <v>96</v>
      </c>
      <c r="B65" s="36" t="s">
        <v>97</v>
      </c>
      <c r="C65" s="5" t="s">
        <v>98</v>
      </c>
      <c r="D65" s="36" t="s">
        <v>30</v>
      </c>
      <c r="E65" s="45">
        <v>2</v>
      </c>
      <c r="F65" s="48">
        <v>8000000</v>
      </c>
      <c r="G65" s="45">
        <v>3</v>
      </c>
      <c r="H65" s="48">
        <v>16000000</v>
      </c>
      <c r="I65" s="54"/>
      <c r="J65" s="54"/>
      <c r="K65" s="51"/>
      <c r="L65" s="51"/>
      <c r="M65" s="51"/>
    </row>
    <row r="66" spans="1:13" ht="63.75" thickBot="1" x14ac:dyDescent="0.3">
      <c r="A66" s="37"/>
      <c r="B66" s="37"/>
      <c r="C66" s="5" t="s">
        <v>99</v>
      </c>
      <c r="D66" s="37"/>
      <c r="E66" s="46"/>
      <c r="F66" s="49"/>
      <c r="G66" s="46"/>
      <c r="H66" s="49"/>
      <c r="I66" s="55"/>
      <c r="J66" s="55"/>
      <c r="K66" s="52"/>
      <c r="L66" s="52"/>
      <c r="M66" s="52"/>
    </row>
    <row r="67" spans="1:13" ht="27.75" thickBot="1" x14ac:dyDescent="0.3">
      <c r="A67" s="37"/>
      <c r="B67" s="37"/>
      <c r="C67" s="5" t="s">
        <v>100</v>
      </c>
      <c r="D67" s="37"/>
      <c r="E67" s="46"/>
      <c r="F67" s="49"/>
      <c r="G67" s="46"/>
      <c r="H67" s="49"/>
      <c r="I67" s="55"/>
      <c r="J67" s="55"/>
      <c r="K67" s="52"/>
      <c r="L67" s="52"/>
      <c r="M67" s="52"/>
    </row>
    <row r="68" spans="1:13" ht="54.75" thickBot="1" x14ac:dyDescent="0.3">
      <c r="A68" s="37"/>
      <c r="B68" s="37"/>
      <c r="C68" s="5" t="s">
        <v>101</v>
      </c>
      <c r="D68" s="37"/>
      <c r="E68" s="46"/>
      <c r="F68" s="49"/>
      <c r="G68" s="46"/>
      <c r="H68" s="49"/>
      <c r="I68" s="55"/>
      <c r="J68" s="55"/>
      <c r="K68" s="52"/>
      <c r="L68" s="52"/>
      <c r="M68" s="52"/>
    </row>
    <row r="69" spans="1:13" ht="45.75" thickBot="1" x14ac:dyDescent="0.3">
      <c r="A69" s="37"/>
      <c r="B69" s="37"/>
      <c r="C69" s="5" t="s">
        <v>102</v>
      </c>
      <c r="D69" s="37"/>
      <c r="E69" s="46"/>
      <c r="F69" s="49"/>
      <c r="G69" s="46"/>
      <c r="H69" s="49"/>
      <c r="I69" s="55"/>
      <c r="J69" s="55"/>
      <c r="K69" s="52"/>
      <c r="L69" s="52"/>
      <c r="M69" s="52"/>
    </row>
    <row r="70" spans="1:13" ht="36.75" thickBot="1" x14ac:dyDescent="0.3">
      <c r="A70" s="38"/>
      <c r="B70" s="38"/>
      <c r="C70" s="5" t="s">
        <v>103</v>
      </c>
      <c r="D70" s="38"/>
      <c r="E70" s="47"/>
      <c r="F70" s="50"/>
      <c r="G70" s="47"/>
      <c r="H70" s="50"/>
      <c r="I70" s="56"/>
      <c r="J70" s="56"/>
      <c r="K70" s="53"/>
      <c r="L70" s="53"/>
      <c r="M70" s="53"/>
    </row>
    <row r="71" spans="1:13" ht="16.5" thickBot="1" x14ac:dyDescent="0.3">
      <c r="A71" s="40" t="s">
        <v>104</v>
      </c>
      <c r="B71" s="41"/>
      <c r="C71" s="41"/>
      <c r="D71" s="41"/>
      <c r="E71" s="41"/>
      <c r="F71" s="41"/>
      <c r="G71" s="42"/>
      <c r="H71" s="15">
        <v>60000000</v>
      </c>
      <c r="I71" s="43">
        <v>60000000</v>
      </c>
      <c r="J71" s="44"/>
      <c r="K71" s="44"/>
      <c r="L71" s="44"/>
      <c r="M71" s="44"/>
    </row>
    <row r="72" spans="1:13" ht="16.5" thickBot="1" x14ac:dyDescent="0.3">
      <c r="A72" s="25" t="s">
        <v>105</v>
      </c>
      <c r="B72" s="26"/>
      <c r="C72" s="26"/>
      <c r="D72" s="26"/>
      <c r="E72" s="26"/>
      <c r="F72" s="26"/>
      <c r="G72" s="26"/>
      <c r="H72" s="26"/>
      <c r="I72" s="26"/>
      <c r="J72" s="26"/>
      <c r="K72" s="26"/>
      <c r="L72" s="26"/>
      <c r="M72" s="26"/>
    </row>
    <row r="73" spans="1:13" ht="18.75" thickBot="1" x14ac:dyDescent="0.3">
      <c r="A73" s="4" t="s">
        <v>5</v>
      </c>
      <c r="B73" s="2" t="s">
        <v>6</v>
      </c>
      <c r="C73" s="2" t="s">
        <v>7</v>
      </c>
      <c r="D73" s="3" t="s">
        <v>8</v>
      </c>
      <c r="E73" s="2" t="s">
        <v>9</v>
      </c>
      <c r="F73" s="2" t="s">
        <v>10</v>
      </c>
      <c r="G73" s="2" t="s">
        <v>117</v>
      </c>
      <c r="H73" s="2" t="s">
        <v>11</v>
      </c>
      <c r="I73" s="2" t="s">
        <v>12</v>
      </c>
      <c r="J73" s="2" t="s">
        <v>13</v>
      </c>
      <c r="K73" s="2" t="s">
        <v>14</v>
      </c>
      <c r="L73" s="2" t="s">
        <v>15</v>
      </c>
      <c r="M73" s="2" t="s">
        <v>16</v>
      </c>
    </row>
    <row r="74" spans="1:13" ht="90.75" thickBot="1" x14ac:dyDescent="0.3">
      <c r="A74" s="4" t="s">
        <v>106</v>
      </c>
      <c r="B74" s="5" t="s">
        <v>107</v>
      </c>
      <c r="C74" s="5" t="s">
        <v>108</v>
      </c>
      <c r="D74" s="5" t="s">
        <v>30</v>
      </c>
      <c r="E74" s="13">
        <v>1</v>
      </c>
      <c r="F74" s="10">
        <v>1000000</v>
      </c>
      <c r="G74" s="13">
        <v>3</v>
      </c>
      <c r="H74" s="10">
        <v>4000000</v>
      </c>
      <c r="I74" s="9"/>
      <c r="J74" s="9"/>
      <c r="K74" s="7"/>
      <c r="L74" s="7"/>
      <c r="M74" s="7"/>
    </row>
    <row r="75" spans="1:13" ht="16.5" thickBot="1" x14ac:dyDescent="0.3">
      <c r="A75" s="40" t="s">
        <v>109</v>
      </c>
      <c r="B75" s="41"/>
      <c r="C75" s="41"/>
      <c r="D75" s="41"/>
      <c r="E75" s="41"/>
      <c r="F75" s="41"/>
      <c r="G75" s="42"/>
      <c r="H75" s="15">
        <v>4000000</v>
      </c>
      <c r="I75" s="43">
        <v>4000000</v>
      </c>
      <c r="J75" s="44"/>
      <c r="K75" s="44"/>
      <c r="L75" s="44"/>
      <c r="M75" s="44"/>
    </row>
    <row r="76" spans="1:13" ht="16.5" thickBot="1" x14ac:dyDescent="0.3">
      <c r="A76" s="25" t="s">
        <v>110</v>
      </c>
      <c r="B76" s="26"/>
      <c r="C76" s="26"/>
      <c r="D76" s="26"/>
      <c r="E76" s="26"/>
      <c r="F76" s="26"/>
      <c r="G76" s="26"/>
      <c r="H76" s="26"/>
      <c r="I76" s="26"/>
      <c r="J76" s="26"/>
      <c r="K76" s="26"/>
      <c r="L76" s="26"/>
      <c r="M76" s="26"/>
    </row>
    <row r="77" spans="1:13" ht="18.75" thickBot="1" x14ac:dyDescent="0.3">
      <c r="A77" s="4" t="s">
        <v>5</v>
      </c>
      <c r="B77" s="2" t="s">
        <v>6</v>
      </c>
      <c r="C77" s="2" t="s">
        <v>7</v>
      </c>
      <c r="D77" s="3" t="s">
        <v>8</v>
      </c>
      <c r="E77" s="2" t="s">
        <v>9</v>
      </c>
      <c r="F77" s="2" t="s">
        <v>10</v>
      </c>
      <c r="G77" s="2" t="s">
        <v>117</v>
      </c>
      <c r="H77" s="2" t="s">
        <v>11</v>
      </c>
      <c r="I77" s="2" t="s">
        <v>12</v>
      </c>
      <c r="J77" s="2" t="s">
        <v>13</v>
      </c>
      <c r="K77" s="2" t="s">
        <v>14</v>
      </c>
      <c r="L77" s="2" t="s">
        <v>15</v>
      </c>
      <c r="M77" s="2" t="s">
        <v>16</v>
      </c>
    </row>
    <row r="78" spans="1:13" ht="126.75" thickBot="1" x14ac:dyDescent="0.3">
      <c r="A78" s="4" t="s">
        <v>111</v>
      </c>
      <c r="B78" s="5" t="s">
        <v>112</v>
      </c>
      <c r="C78" s="14" t="s">
        <v>113</v>
      </c>
      <c r="D78" s="5" t="s">
        <v>19</v>
      </c>
      <c r="E78" s="13">
        <v>1</v>
      </c>
      <c r="F78" s="10">
        <v>7300000</v>
      </c>
      <c r="G78" s="13">
        <v>4</v>
      </c>
      <c r="H78" s="10">
        <f>G78*F78*E78</f>
        <v>29200000</v>
      </c>
      <c r="I78" s="17"/>
      <c r="J78" s="7"/>
      <c r="K78" s="7"/>
      <c r="L78" s="7"/>
      <c r="M78" s="7"/>
    </row>
    <row r="79" spans="1:13" ht="16.5" thickBot="1" x14ac:dyDescent="0.3">
      <c r="A79" s="40" t="s">
        <v>65</v>
      </c>
      <c r="B79" s="41"/>
      <c r="C79" s="41"/>
      <c r="D79" s="41"/>
      <c r="E79" s="41"/>
      <c r="F79" s="41"/>
      <c r="G79" s="42"/>
      <c r="H79" s="10">
        <f>H78</f>
        <v>29200000</v>
      </c>
      <c r="I79" s="43">
        <f>+H79</f>
        <v>29200000</v>
      </c>
      <c r="J79" s="44"/>
      <c r="K79" s="44"/>
      <c r="L79" s="44"/>
      <c r="M79" s="44"/>
    </row>
    <row r="80" spans="1:13" ht="16.5" thickBot="1" x14ac:dyDescent="0.3">
      <c r="A80" s="40" t="s">
        <v>114</v>
      </c>
      <c r="B80" s="41"/>
      <c r="C80" s="41"/>
      <c r="D80" s="41"/>
      <c r="E80" s="41"/>
      <c r="F80" s="41"/>
      <c r="G80" s="42"/>
      <c r="H80" s="15">
        <f>H8+H12+H16+H21+H25+H31+H35+H42+H46+H51+H56+H71+H75+H79</f>
        <v>600000000</v>
      </c>
      <c r="I80" s="16"/>
      <c r="J80" s="16"/>
      <c r="K80" s="16"/>
      <c r="L80" s="16"/>
      <c r="M80" s="16"/>
    </row>
    <row r="81" spans="1:13" ht="16.5" thickBot="1" x14ac:dyDescent="0.3">
      <c r="A81" s="57" t="s">
        <v>115</v>
      </c>
      <c r="B81" s="58"/>
      <c r="C81" s="58"/>
      <c r="D81" s="58"/>
      <c r="E81" s="58"/>
      <c r="F81" s="58"/>
      <c r="G81" s="58"/>
      <c r="H81" s="58"/>
      <c r="I81" s="59">
        <f>+H4+I26+I36</f>
        <v>600000000</v>
      </c>
      <c r="J81" s="60"/>
      <c r="K81" s="60"/>
      <c r="L81" s="60"/>
      <c r="M81" s="60"/>
    </row>
  </sheetData>
  <mergeCells count="78">
    <mergeCell ref="A80:G80"/>
    <mergeCell ref="A81:H81"/>
    <mergeCell ref="I81:M81"/>
    <mergeCell ref="I71:M71"/>
    <mergeCell ref="A72:M72"/>
    <mergeCell ref="A75:G75"/>
    <mergeCell ref="I75:M75"/>
    <mergeCell ref="A79:G79"/>
    <mergeCell ref="I79:M79"/>
    <mergeCell ref="A76:M76"/>
    <mergeCell ref="A71:G71"/>
    <mergeCell ref="K65:K70"/>
    <mergeCell ref="L65:L70"/>
    <mergeCell ref="M65:M70"/>
    <mergeCell ref="G65:G70"/>
    <mergeCell ref="H65:H70"/>
    <mergeCell ref="I65:I70"/>
    <mergeCell ref="J65:J70"/>
    <mergeCell ref="A65:A70"/>
    <mergeCell ref="B65:B70"/>
    <mergeCell ref="E65:E70"/>
    <mergeCell ref="F65:F70"/>
    <mergeCell ref="D65:D70"/>
    <mergeCell ref="E59:E64"/>
    <mergeCell ref="F59:F64"/>
    <mergeCell ref="H59:H64"/>
    <mergeCell ref="L59:L64"/>
    <mergeCell ref="M59:M64"/>
    <mergeCell ref="I59:I64"/>
    <mergeCell ref="J59:J64"/>
    <mergeCell ref="K59:K64"/>
    <mergeCell ref="G59:G64"/>
    <mergeCell ref="A57:M57"/>
    <mergeCell ref="A42:G42"/>
    <mergeCell ref="I42:M42"/>
    <mergeCell ref="A43:M43"/>
    <mergeCell ref="A46:G46"/>
    <mergeCell ref="I46:M46"/>
    <mergeCell ref="A47:M47"/>
    <mergeCell ref="A51:G51"/>
    <mergeCell ref="I51:M51"/>
    <mergeCell ref="A52:M52"/>
    <mergeCell ref="A56:G56"/>
    <mergeCell ref="I56:M56"/>
    <mergeCell ref="A59:A64"/>
    <mergeCell ref="B59:B64"/>
    <mergeCell ref="D59:D64"/>
    <mergeCell ref="A17:M17"/>
    <mergeCell ref="A21:G21"/>
    <mergeCell ref="I21:M21"/>
    <mergeCell ref="A37:M37"/>
    <mergeCell ref="A25:G25"/>
    <mergeCell ref="I25:M25"/>
    <mergeCell ref="A26:F26"/>
    <mergeCell ref="I26:M26"/>
    <mergeCell ref="A27:M27"/>
    <mergeCell ref="A31:G31"/>
    <mergeCell ref="I31:M31"/>
    <mergeCell ref="A32:M32"/>
    <mergeCell ref="A35:G35"/>
    <mergeCell ref="A1:M1"/>
    <mergeCell ref="A2:M2"/>
    <mergeCell ref="A3:M3"/>
    <mergeCell ref="A4:G4"/>
    <mergeCell ref="H4:M4"/>
    <mergeCell ref="A16:G16"/>
    <mergeCell ref="I16:M16"/>
    <mergeCell ref="I35:M35"/>
    <mergeCell ref="I36:M36"/>
    <mergeCell ref="A5:M5"/>
    <mergeCell ref="A36:H36"/>
    <mergeCell ref="A22:M22"/>
    <mergeCell ref="A8:G8"/>
    <mergeCell ref="I8:M8"/>
    <mergeCell ref="A9:M9"/>
    <mergeCell ref="A12:G12"/>
    <mergeCell ref="I12:M12"/>
    <mergeCell ref="A13:M1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 Jaramillo Romero</dc:creator>
  <cp:lastModifiedBy>Adriana Milagros Socarras Varela</cp:lastModifiedBy>
  <dcterms:created xsi:type="dcterms:W3CDTF">2026-02-20T14:14:33Z</dcterms:created>
  <dcterms:modified xsi:type="dcterms:W3CDTF">2026-07-14T22:51:17Z</dcterms:modified>
</cp:coreProperties>
</file>